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GT_Data_Bootcamp\"/>
    </mc:Choice>
  </mc:AlternateContent>
  <xr:revisionPtr revIDLastSave="0" documentId="13_ncr:1_{16F473A4-DA83-4213-A096-0E9BBD7C0C66}" xr6:coauthVersionLast="45" xr6:coauthVersionMax="45" xr10:uidLastSave="{00000000-0000-0000-0000-000000000000}"/>
  <bookViews>
    <workbookView xWindow="-21720" yWindow="1305" windowWidth="21840" windowHeight="13290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7" r:id="rId6"/>
  </sheets>
  <definedNames>
    <definedName name="_xlnm._FilterDatabase" localSheetId="0" hidden="1">Sheet1!$F$1:$F$4153</definedName>
    <definedName name="goal">Sheet1!$D:$D</definedName>
    <definedName name="state">Sheet1!$F:$F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4115" i="1" l="1"/>
  <c r="N4114" i="1"/>
  <c r="N4113" i="1"/>
  <c r="N4112" i="1"/>
  <c r="N4111" i="1"/>
  <c r="N4110" i="1"/>
  <c r="N4109" i="1"/>
  <c r="N4108" i="1"/>
  <c r="N4107" i="1"/>
  <c r="N4106" i="1"/>
  <c r="N4105" i="1"/>
  <c r="N4104" i="1"/>
  <c r="N4103" i="1"/>
  <c r="N4102" i="1"/>
  <c r="N4101" i="1"/>
  <c r="N4100" i="1"/>
  <c r="N4099" i="1"/>
  <c r="N4098" i="1"/>
  <c r="N4097" i="1"/>
  <c r="N4096" i="1"/>
  <c r="N4095" i="1"/>
  <c r="N4094" i="1"/>
  <c r="N4093" i="1"/>
  <c r="N4092" i="1"/>
  <c r="N4091" i="1"/>
  <c r="N4090" i="1"/>
  <c r="N4089" i="1"/>
  <c r="N4088" i="1"/>
  <c r="N4087" i="1"/>
  <c r="N4086" i="1"/>
  <c r="N4085" i="1"/>
  <c r="N4084" i="1"/>
  <c r="N4083" i="1"/>
  <c r="N4082" i="1"/>
  <c r="N4081" i="1"/>
  <c r="N4080" i="1"/>
  <c r="N4079" i="1"/>
  <c r="N4078" i="1"/>
  <c r="N4077" i="1"/>
  <c r="N4076" i="1"/>
  <c r="N4075" i="1"/>
  <c r="N4074" i="1"/>
  <c r="N4073" i="1"/>
  <c r="N4072" i="1"/>
  <c r="N4071" i="1"/>
  <c r="N4070" i="1"/>
  <c r="N4069" i="1"/>
  <c r="N4068" i="1"/>
  <c r="N4067" i="1"/>
  <c r="N4066" i="1"/>
  <c r="N4065" i="1"/>
  <c r="N4064" i="1"/>
  <c r="N4063" i="1"/>
  <c r="N4062" i="1"/>
  <c r="N4061" i="1"/>
  <c r="N4060" i="1"/>
  <c r="N4059" i="1"/>
  <c r="N4058" i="1"/>
  <c r="N4057" i="1"/>
  <c r="N4056" i="1"/>
  <c r="N4055" i="1"/>
  <c r="N4054" i="1"/>
  <c r="N4053" i="1"/>
  <c r="N4052" i="1"/>
  <c r="N4051" i="1"/>
  <c r="N4050" i="1"/>
  <c r="N4049" i="1"/>
  <c r="N4048" i="1"/>
  <c r="N4047" i="1"/>
  <c r="N4046" i="1"/>
  <c r="N4045" i="1"/>
  <c r="N4044" i="1"/>
  <c r="N4043" i="1"/>
  <c r="N4042" i="1"/>
  <c r="N4041" i="1"/>
  <c r="N4040" i="1"/>
  <c r="N4039" i="1"/>
  <c r="N4038" i="1"/>
  <c r="N4037" i="1"/>
  <c r="N4036" i="1"/>
  <c r="N4035" i="1"/>
  <c r="N4034" i="1"/>
  <c r="N4033" i="1"/>
  <c r="N4032" i="1"/>
  <c r="N4031" i="1"/>
  <c r="N4030" i="1"/>
  <c r="N4029" i="1"/>
  <c r="N4028" i="1"/>
  <c r="N4027" i="1"/>
  <c r="N4026" i="1"/>
  <c r="N4025" i="1"/>
  <c r="N4024" i="1"/>
  <c r="N4023" i="1"/>
  <c r="N4022" i="1"/>
  <c r="N4021" i="1"/>
  <c r="N4020" i="1"/>
  <c r="N4019" i="1"/>
  <c r="N4018" i="1"/>
  <c r="N4017" i="1"/>
  <c r="N4016" i="1"/>
  <c r="N4015" i="1"/>
  <c r="N4014" i="1"/>
  <c r="N4013" i="1"/>
  <c r="N4012" i="1"/>
  <c r="N4011" i="1"/>
  <c r="N4010" i="1"/>
  <c r="N4009" i="1"/>
  <c r="N4008" i="1"/>
  <c r="N4007" i="1"/>
  <c r="N4006" i="1"/>
  <c r="N4005" i="1"/>
  <c r="N4004" i="1"/>
  <c r="N4003" i="1"/>
  <c r="N4002" i="1"/>
  <c r="N4001" i="1"/>
  <c r="N4000" i="1"/>
  <c r="N3999" i="1"/>
  <c r="N3998" i="1"/>
  <c r="N3997" i="1"/>
  <c r="N3996" i="1"/>
  <c r="N3995" i="1"/>
  <c r="N3994" i="1"/>
  <c r="N3993" i="1"/>
  <c r="N3992" i="1"/>
  <c r="N3991" i="1"/>
  <c r="N3990" i="1"/>
  <c r="N3989" i="1"/>
  <c r="N3988" i="1"/>
  <c r="N3987" i="1"/>
  <c r="N3986" i="1"/>
  <c r="N3985" i="1"/>
  <c r="N3984" i="1"/>
  <c r="N3983" i="1"/>
  <c r="N3982" i="1"/>
  <c r="N3981" i="1"/>
  <c r="N3980" i="1"/>
  <c r="N3979" i="1"/>
  <c r="N3978" i="1"/>
  <c r="N3977" i="1"/>
  <c r="N3976" i="1"/>
  <c r="N3975" i="1"/>
  <c r="N3974" i="1"/>
  <c r="N3973" i="1"/>
  <c r="N3972" i="1"/>
  <c r="N3971" i="1"/>
  <c r="N3970" i="1"/>
  <c r="N3969" i="1"/>
  <c r="N3968" i="1"/>
  <c r="N3967" i="1"/>
  <c r="N3966" i="1"/>
  <c r="N3965" i="1"/>
  <c r="N3964" i="1"/>
  <c r="N3963" i="1"/>
  <c r="N3962" i="1"/>
  <c r="N3961" i="1"/>
  <c r="N3960" i="1"/>
  <c r="N3959" i="1"/>
  <c r="N3958" i="1"/>
  <c r="N3957" i="1"/>
  <c r="N3956" i="1"/>
  <c r="N3955" i="1"/>
  <c r="N3954" i="1"/>
  <c r="N3953" i="1"/>
  <c r="N3952" i="1"/>
  <c r="N3951" i="1"/>
  <c r="N3950" i="1"/>
  <c r="N3949" i="1"/>
  <c r="N3948" i="1"/>
  <c r="N3947" i="1"/>
  <c r="N3946" i="1"/>
  <c r="N3945" i="1"/>
  <c r="N3944" i="1"/>
  <c r="N3943" i="1"/>
  <c r="N3942" i="1"/>
  <c r="N3941" i="1"/>
  <c r="N3940" i="1"/>
  <c r="N3939" i="1"/>
  <c r="N3938" i="1"/>
  <c r="N3937" i="1"/>
  <c r="N3936" i="1"/>
  <c r="N3935" i="1"/>
  <c r="N3934" i="1"/>
  <c r="N3933" i="1"/>
  <c r="N3932" i="1"/>
  <c r="N3931" i="1"/>
  <c r="N3930" i="1"/>
  <c r="N3929" i="1"/>
  <c r="N3928" i="1"/>
  <c r="N3927" i="1"/>
  <c r="N3926" i="1"/>
  <c r="N3925" i="1"/>
  <c r="N3924" i="1"/>
  <c r="N3923" i="1"/>
  <c r="N3922" i="1"/>
  <c r="N3921" i="1"/>
  <c r="N3920" i="1"/>
  <c r="N3919" i="1"/>
  <c r="N3918" i="1"/>
  <c r="N3917" i="1"/>
  <c r="N3916" i="1"/>
  <c r="N3915" i="1"/>
  <c r="N3914" i="1"/>
  <c r="N3913" i="1"/>
  <c r="N3912" i="1"/>
  <c r="N3911" i="1"/>
  <c r="N3910" i="1"/>
  <c r="N3909" i="1"/>
  <c r="N3908" i="1"/>
  <c r="N3907" i="1"/>
  <c r="N3906" i="1"/>
  <c r="N3905" i="1"/>
  <c r="N3904" i="1"/>
  <c r="N3903" i="1"/>
  <c r="N3902" i="1"/>
  <c r="N3901" i="1"/>
  <c r="N3900" i="1"/>
  <c r="N3899" i="1"/>
  <c r="N3898" i="1"/>
  <c r="N3897" i="1"/>
  <c r="N3896" i="1"/>
  <c r="N3895" i="1"/>
  <c r="N3894" i="1"/>
  <c r="N3893" i="1"/>
  <c r="N3892" i="1"/>
  <c r="N3891" i="1"/>
  <c r="N3890" i="1"/>
  <c r="N3889" i="1"/>
  <c r="N3888" i="1"/>
  <c r="N3887" i="1"/>
  <c r="N3886" i="1"/>
  <c r="N3885" i="1"/>
  <c r="N3884" i="1"/>
  <c r="N3883" i="1"/>
  <c r="N3882" i="1"/>
  <c r="N3881" i="1"/>
  <c r="N3880" i="1"/>
  <c r="N3879" i="1"/>
  <c r="N3878" i="1"/>
  <c r="N3877" i="1"/>
  <c r="N3876" i="1"/>
  <c r="N3875" i="1"/>
  <c r="N3874" i="1"/>
  <c r="N3873" i="1"/>
  <c r="N3872" i="1"/>
  <c r="N3871" i="1"/>
  <c r="N3870" i="1"/>
  <c r="N3869" i="1"/>
  <c r="N3868" i="1"/>
  <c r="N3867" i="1"/>
  <c r="N3866" i="1"/>
  <c r="N3865" i="1"/>
  <c r="N3864" i="1"/>
  <c r="N3863" i="1"/>
  <c r="N3862" i="1"/>
  <c r="N3861" i="1"/>
  <c r="N3860" i="1"/>
  <c r="N3859" i="1"/>
  <c r="N3858" i="1"/>
  <c r="N3857" i="1"/>
  <c r="N3856" i="1"/>
  <c r="N3855" i="1"/>
  <c r="N3854" i="1"/>
  <c r="N3853" i="1"/>
  <c r="N3852" i="1"/>
  <c r="N3851" i="1"/>
  <c r="N3850" i="1"/>
  <c r="N3849" i="1"/>
  <c r="N3848" i="1"/>
  <c r="N3847" i="1"/>
  <c r="N3846" i="1"/>
  <c r="N3845" i="1"/>
  <c r="N3844" i="1"/>
  <c r="N3843" i="1"/>
  <c r="N3842" i="1"/>
  <c r="N3841" i="1"/>
  <c r="N3840" i="1"/>
  <c r="N3839" i="1"/>
  <c r="N3838" i="1"/>
  <c r="N3837" i="1"/>
  <c r="N3836" i="1"/>
  <c r="N3835" i="1"/>
  <c r="N3834" i="1"/>
  <c r="N3833" i="1"/>
  <c r="N3832" i="1"/>
  <c r="N3831" i="1"/>
  <c r="N3830" i="1"/>
  <c r="N3829" i="1"/>
  <c r="N3828" i="1"/>
  <c r="N3827" i="1"/>
  <c r="N3826" i="1"/>
  <c r="N3825" i="1"/>
  <c r="N3824" i="1"/>
  <c r="N3823" i="1"/>
  <c r="N3822" i="1"/>
  <c r="N3821" i="1"/>
  <c r="N3820" i="1"/>
  <c r="N3819" i="1"/>
  <c r="N3818" i="1"/>
  <c r="N3817" i="1"/>
  <c r="N3816" i="1"/>
  <c r="N3815" i="1"/>
  <c r="N3814" i="1"/>
  <c r="N3813" i="1"/>
  <c r="N3812" i="1"/>
  <c r="N3811" i="1"/>
  <c r="N3810" i="1"/>
  <c r="N3809" i="1"/>
  <c r="N3808" i="1"/>
  <c r="N3807" i="1"/>
  <c r="N3806" i="1"/>
  <c r="N3805" i="1"/>
  <c r="N3804" i="1"/>
  <c r="N3803" i="1"/>
  <c r="N3802" i="1"/>
  <c r="N3801" i="1"/>
  <c r="N3800" i="1"/>
  <c r="N3799" i="1"/>
  <c r="N3798" i="1"/>
  <c r="N3797" i="1"/>
  <c r="N3796" i="1"/>
  <c r="N3795" i="1"/>
  <c r="N3794" i="1"/>
  <c r="N3793" i="1"/>
  <c r="N3792" i="1"/>
  <c r="N3791" i="1"/>
  <c r="N3790" i="1"/>
  <c r="N3789" i="1"/>
  <c r="N3788" i="1"/>
  <c r="N3787" i="1"/>
  <c r="N3786" i="1"/>
  <c r="N3785" i="1"/>
  <c r="N3784" i="1"/>
  <c r="N3783" i="1"/>
  <c r="N3782" i="1"/>
  <c r="N3781" i="1"/>
  <c r="N3780" i="1"/>
  <c r="N3779" i="1"/>
  <c r="N3778" i="1"/>
  <c r="N3777" i="1"/>
  <c r="N3776" i="1"/>
  <c r="N3775" i="1"/>
  <c r="N3774" i="1"/>
  <c r="N3773" i="1"/>
  <c r="N3772" i="1"/>
  <c r="N3771" i="1"/>
  <c r="N3770" i="1"/>
  <c r="N3769" i="1"/>
  <c r="N3768" i="1"/>
  <c r="N3767" i="1"/>
  <c r="N3766" i="1"/>
  <c r="N3765" i="1"/>
  <c r="N3764" i="1"/>
  <c r="N3763" i="1"/>
  <c r="N3762" i="1"/>
  <c r="N3761" i="1"/>
  <c r="N3760" i="1"/>
  <c r="N3759" i="1"/>
  <c r="N3758" i="1"/>
  <c r="N3757" i="1"/>
  <c r="N3756" i="1"/>
  <c r="N3755" i="1"/>
  <c r="N3754" i="1"/>
  <c r="N3753" i="1"/>
  <c r="N3752" i="1"/>
  <c r="N3751" i="1"/>
  <c r="N3750" i="1"/>
  <c r="N3749" i="1"/>
  <c r="N3748" i="1"/>
  <c r="N3747" i="1"/>
  <c r="N3746" i="1"/>
  <c r="N3745" i="1"/>
  <c r="N3744" i="1"/>
  <c r="N3743" i="1"/>
  <c r="N3742" i="1"/>
  <c r="N3741" i="1"/>
  <c r="N3740" i="1"/>
  <c r="N3739" i="1"/>
  <c r="N3738" i="1"/>
  <c r="N3737" i="1"/>
  <c r="N3736" i="1"/>
  <c r="N3735" i="1"/>
  <c r="N3734" i="1"/>
  <c r="N3733" i="1"/>
  <c r="N3732" i="1"/>
  <c r="N3731" i="1"/>
  <c r="N3730" i="1"/>
  <c r="N3729" i="1"/>
  <c r="N3728" i="1"/>
  <c r="N3727" i="1"/>
  <c r="N3726" i="1"/>
  <c r="N3725" i="1"/>
  <c r="N3724" i="1"/>
  <c r="N3723" i="1"/>
  <c r="N3722" i="1"/>
  <c r="N3721" i="1"/>
  <c r="N3720" i="1"/>
  <c r="N3719" i="1"/>
  <c r="N3718" i="1"/>
  <c r="N3717" i="1"/>
  <c r="N3716" i="1"/>
  <c r="N3715" i="1"/>
  <c r="N3714" i="1"/>
  <c r="N3713" i="1"/>
  <c r="N3712" i="1"/>
  <c r="N3711" i="1"/>
  <c r="N3710" i="1"/>
  <c r="N3709" i="1"/>
  <c r="N3708" i="1"/>
  <c r="N3707" i="1"/>
  <c r="N3706" i="1"/>
  <c r="N3705" i="1"/>
  <c r="N3704" i="1"/>
  <c r="N3703" i="1"/>
  <c r="N3702" i="1"/>
  <c r="N3701" i="1"/>
  <c r="N3700" i="1"/>
  <c r="N3699" i="1"/>
  <c r="N3698" i="1"/>
  <c r="N3697" i="1"/>
  <c r="N3696" i="1"/>
  <c r="N3695" i="1"/>
  <c r="N3694" i="1"/>
  <c r="N3693" i="1"/>
  <c r="N3692" i="1"/>
  <c r="N3691" i="1"/>
  <c r="N3690" i="1"/>
  <c r="N3689" i="1"/>
  <c r="N3688" i="1"/>
  <c r="N3687" i="1"/>
  <c r="N3686" i="1"/>
  <c r="N3685" i="1"/>
  <c r="N3684" i="1"/>
  <c r="N3683" i="1"/>
  <c r="N3682" i="1"/>
  <c r="N3681" i="1"/>
  <c r="N3680" i="1"/>
  <c r="N3679" i="1"/>
  <c r="N3678" i="1"/>
  <c r="N3677" i="1"/>
  <c r="N3676" i="1"/>
  <c r="N3675" i="1"/>
  <c r="N3674" i="1"/>
  <c r="N3673" i="1"/>
  <c r="N3672" i="1"/>
  <c r="N3671" i="1"/>
  <c r="N3670" i="1"/>
  <c r="N3669" i="1"/>
  <c r="N3668" i="1"/>
  <c r="N3667" i="1"/>
  <c r="N3666" i="1"/>
  <c r="N3665" i="1"/>
  <c r="N3664" i="1"/>
  <c r="N3663" i="1"/>
  <c r="N3662" i="1"/>
  <c r="N3661" i="1"/>
  <c r="N3660" i="1"/>
  <c r="N3659" i="1"/>
  <c r="N3658" i="1"/>
  <c r="N3657" i="1"/>
  <c r="N3656" i="1"/>
  <c r="N3655" i="1"/>
  <c r="N3654" i="1"/>
  <c r="N3653" i="1"/>
  <c r="N3652" i="1"/>
  <c r="N3651" i="1"/>
  <c r="N3650" i="1"/>
  <c r="N3649" i="1"/>
  <c r="N3648" i="1"/>
  <c r="N3647" i="1"/>
  <c r="N3646" i="1"/>
  <c r="N3645" i="1"/>
  <c r="N3644" i="1"/>
  <c r="N3643" i="1"/>
  <c r="N3642" i="1"/>
  <c r="N3641" i="1"/>
  <c r="N3640" i="1"/>
  <c r="N3639" i="1"/>
  <c r="N3638" i="1"/>
  <c r="N3637" i="1"/>
  <c r="N3636" i="1"/>
  <c r="N3635" i="1"/>
  <c r="N3634" i="1"/>
  <c r="N3633" i="1"/>
  <c r="N3632" i="1"/>
  <c r="N3631" i="1"/>
  <c r="N3630" i="1"/>
  <c r="N3629" i="1"/>
  <c r="N3628" i="1"/>
  <c r="N3627" i="1"/>
  <c r="N3626" i="1"/>
  <c r="N3625" i="1"/>
  <c r="N3624" i="1"/>
  <c r="N3623" i="1"/>
  <c r="N3622" i="1"/>
  <c r="N3621" i="1"/>
  <c r="N3620" i="1"/>
  <c r="N3619" i="1"/>
  <c r="N3618" i="1"/>
  <c r="N3617" i="1"/>
  <c r="N3616" i="1"/>
  <c r="N3615" i="1"/>
  <c r="N3614" i="1"/>
  <c r="N3613" i="1"/>
  <c r="N3612" i="1"/>
  <c r="N3611" i="1"/>
  <c r="N3610" i="1"/>
  <c r="N3609" i="1"/>
  <c r="N3608" i="1"/>
  <c r="N3607" i="1"/>
  <c r="N3606" i="1"/>
  <c r="N3605" i="1"/>
  <c r="N3604" i="1"/>
  <c r="N3603" i="1"/>
  <c r="N3602" i="1"/>
  <c r="N3601" i="1"/>
  <c r="N3600" i="1"/>
  <c r="N3599" i="1"/>
  <c r="N3598" i="1"/>
  <c r="N3597" i="1"/>
  <c r="N3596" i="1"/>
  <c r="N3595" i="1"/>
  <c r="N3594" i="1"/>
  <c r="N3593" i="1"/>
  <c r="N3592" i="1"/>
  <c r="N3591" i="1"/>
  <c r="N3590" i="1"/>
  <c r="N3589" i="1"/>
  <c r="N3588" i="1"/>
  <c r="N3587" i="1"/>
  <c r="N3586" i="1"/>
  <c r="N3585" i="1"/>
  <c r="N3584" i="1"/>
  <c r="N3583" i="1"/>
  <c r="N3582" i="1"/>
  <c r="N3581" i="1"/>
  <c r="N3580" i="1"/>
  <c r="N3579" i="1"/>
  <c r="N3578" i="1"/>
  <c r="N3577" i="1"/>
  <c r="N3576" i="1"/>
  <c r="N3575" i="1"/>
  <c r="N3574" i="1"/>
  <c r="N3573" i="1"/>
  <c r="N3572" i="1"/>
  <c r="N3571" i="1"/>
  <c r="N3570" i="1"/>
  <c r="N3569" i="1"/>
  <c r="N3568" i="1"/>
  <c r="N3567" i="1"/>
  <c r="N3566" i="1"/>
  <c r="N3565" i="1"/>
  <c r="N3564" i="1"/>
  <c r="N3563" i="1"/>
  <c r="N3562" i="1"/>
  <c r="N3561" i="1"/>
  <c r="N3560" i="1"/>
  <c r="N3559" i="1"/>
  <c r="N3558" i="1"/>
  <c r="N3557" i="1"/>
  <c r="N3556" i="1"/>
  <c r="N3555" i="1"/>
  <c r="N3554" i="1"/>
  <c r="N3553" i="1"/>
  <c r="N3552" i="1"/>
  <c r="N3551" i="1"/>
  <c r="N3550" i="1"/>
  <c r="N3549" i="1"/>
  <c r="N3548" i="1"/>
  <c r="N3547" i="1"/>
  <c r="N3546" i="1"/>
  <c r="N3545" i="1"/>
  <c r="N3544" i="1"/>
  <c r="N3543" i="1"/>
  <c r="N3542" i="1"/>
  <c r="N3541" i="1"/>
  <c r="N3540" i="1"/>
  <c r="N3539" i="1"/>
  <c r="N3538" i="1"/>
  <c r="N3537" i="1"/>
  <c r="N3536" i="1"/>
  <c r="N3535" i="1"/>
  <c r="N3534" i="1"/>
  <c r="N3533" i="1"/>
  <c r="N3532" i="1"/>
  <c r="N3531" i="1"/>
  <c r="N3530" i="1"/>
  <c r="N3529" i="1"/>
  <c r="N3528" i="1"/>
  <c r="N3527" i="1"/>
  <c r="N3526" i="1"/>
  <c r="N3525" i="1"/>
  <c r="N3524" i="1"/>
  <c r="N3523" i="1"/>
  <c r="N3522" i="1"/>
  <c r="N3521" i="1"/>
  <c r="N3520" i="1"/>
  <c r="N3519" i="1"/>
  <c r="N3518" i="1"/>
  <c r="N3517" i="1"/>
  <c r="N3516" i="1"/>
  <c r="N3515" i="1"/>
  <c r="N3514" i="1"/>
  <c r="N3513" i="1"/>
  <c r="N3512" i="1"/>
  <c r="N3511" i="1"/>
  <c r="N3510" i="1"/>
  <c r="N3509" i="1"/>
  <c r="N3508" i="1"/>
  <c r="N3507" i="1"/>
  <c r="N3506" i="1"/>
  <c r="N3505" i="1"/>
  <c r="N3504" i="1"/>
  <c r="N3503" i="1"/>
  <c r="N3502" i="1"/>
  <c r="N3501" i="1"/>
  <c r="N3500" i="1"/>
  <c r="N3499" i="1"/>
  <c r="N3498" i="1"/>
  <c r="N3497" i="1"/>
  <c r="N3496" i="1"/>
  <c r="N3495" i="1"/>
  <c r="N3494" i="1"/>
  <c r="N3493" i="1"/>
  <c r="N3492" i="1"/>
  <c r="N3491" i="1"/>
  <c r="N3490" i="1"/>
  <c r="N3489" i="1"/>
  <c r="N3488" i="1"/>
  <c r="N3487" i="1"/>
  <c r="N3486" i="1"/>
  <c r="N3485" i="1"/>
  <c r="N3484" i="1"/>
  <c r="N3483" i="1"/>
  <c r="N3482" i="1"/>
  <c r="N3481" i="1"/>
  <c r="N3480" i="1"/>
  <c r="N3479" i="1"/>
  <c r="N3478" i="1"/>
  <c r="N3477" i="1"/>
  <c r="N3476" i="1"/>
  <c r="N3475" i="1"/>
  <c r="N3474" i="1"/>
  <c r="N3473" i="1"/>
  <c r="N3472" i="1"/>
  <c r="N3471" i="1"/>
  <c r="N3470" i="1"/>
  <c r="N3469" i="1"/>
  <c r="N3468" i="1"/>
  <c r="N3467" i="1"/>
  <c r="N3466" i="1"/>
  <c r="N3465" i="1"/>
  <c r="N3464" i="1"/>
  <c r="N3463" i="1"/>
  <c r="N3462" i="1"/>
  <c r="N3461" i="1"/>
  <c r="N3460" i="1"/>
  <c r="N3459" i="1"/>
  <c r="N3458" i="1"/>
  <c r="N3457" i="1"/>
  <c r="N3456" i="1"/>
  <c r="N3455" i="1"/>
  <c r="N3454" i="1"/>
  <c r="N3453" i="1"/>
  <c r="N3452" i="1"/>
  <c r="N3451" i="1"/>
  <c r="N3450" i="1"/>
  <c r="N3449" i="1"/>
  <c r="N3448" i="1"/>
  <c r="N3447" i="1"/>
  <c r="N3446" i="1"/>
  <c r="N3445" i="1"/>
  <c r="N3444" i="1"/>
  <c r="N3443" i="1"/>
  <c r="N3442" i="1"/>
  <c r="N3441" i="1"/>
  <c r="N3440" i="1"/>
  <c r="N3439" i="1"/>
  <c r="N3438" i="1"/>
  <c r="N3437" i="1"/>
  <c r="N3436" i="1"/>
  <c r="N3435" i="1"/>
  <c r="N3434" i="1"/>
  <c r="N3433" i="1"/>
  <c r="N3432" i="1"/>
  <c r="N3431" i="1"/>
  <c r="N3430" i="1"/>
  <c r="N3429" i="1"/>
  <c r="N3428" i="1"/>
  <c r="N3427" i="1"/>
  <c r="N3426" i="1"/>
  <c r="N3425" i="1"/>
  <c r="N3424" i="1"/>
  <c r="N3423" i="1"/>
  <c r="N3422" i="1"/>
  <c r="N3421" i="1"/>
  <c r="N3420" i="1"/>
  <c r="N3419" i="1"/>
  <c r="N3418" i="1"/>
  <c r="N3417" i="1"/>
  <c r="N3416" i="1"/>
  <c r="N3415" i="1"/>
  <c r="N3414" i="1"/>
  <c r="N3413" i="1"/>
  <c r="N3412" i="1"/>
  <c r="N3411" i="1"/>
  <c r="N3410" i="1"/>
  <c r="N3409" i="1"/>
  <c r="N3408" i="1"/>
  <c r="N3407" i="1"/>
  <c r="N3406" i="1"/>
  <c r="N3405" i="1"/>
  <c r="N3404" i="1"/>
  <c r="N3403" i="1"/>
  <c r="N3402" i="1"/>
  <c r="N3401" i="1"/>
  <c r="N3400" i="1"/>
  <c r="N3399" i="1"/>
  <c r="N3398" i="1"/>
  <c r="N3397" i="1"/>
  <c r="N3396" i="1"/>
  <c r="N3395" i="1"/>
  <c r="N3394" i="1"/>
  <c r="N3393" i="1"/>
  <c r="N3392" i="1"/>
  <c r="N3391" i="1"/>
  <c r="N3390" i="1"/>
  <c r="N3389" i="1"/>
  <c r="N3388" i="1"/>
  <c r="N3387" i="1"/>
  <c r="N3386" i="1"/>
  <c r="N3385" i="1"/>
  <c r="N3384" i="1"/>
  <c r="N3383" i="1"/>
  <c r="N3382" i="1"/>
  <c r="N3381" i="1"/>
  <c r="N3380" i="1"/>
  <c r="N3379" i="1"/>
  <c r="N3378" i="1"/>
  <c r="N3377" i="1"/>
  <c r="N3376" i="1"/>
  <c r="N3375" i="1"/>
  <c r="N3374" i="1"/>
  <c r="N3373" i="1"/>
  <c r="N3372" i="1"/>
  <c r="N3371" i="1"/>
  <c r="N3370" i="1"/>
  <c r="N3369" i="1"/>
  <c r="N3368" i="1"/>
  <c r="N3367" i="1"/>
  <c r="N3366" i="1"/>
  <c r="N3365" i="1"/>
  <c r="N3364" i="1"/>
  <c r="N3363" i="1"/>
  <c r="N3362" i="1"/>
  <c r="N3361" i="1"/>
  <c r="N3360" i="1"/>
  <c r="N3359" i="1"/>
  <c r="N3358" i="1"/>
  <c r="N3357" i="1"/>
  <c r="N3356" i="1"/>
  <c r="N3355" i="1"/>
  <c r="N3354" i="1"/>
  <c r="N3353" i="1"/>
  <c r="N3352" i="1"/>
  <c r="N3351" i="1"/>
  <c r="N3350" i="1"/>
  <c r="N3349" i="1"/>
  <c r="N3348" i="1"/>
  <c r="N3347" i="1"/>
  <c r="N3346" i="1"/>
  <c r="N3345" i="1"/>
  <c r="N3344" i="1"/>
  <c r="N3343" i="1"/>
  <c r="N3342" i="1"/>
  <c r="N3341" i="1"/>
  <c r="N3340" i="1"/>
  <c r="N3339" i="1"/>
  <c r="N3338" i="1"/>
  <c r="N3337" i="1"/>
  <c r="N3336" i="1"/>
  <c r="N3335" i="1"/>
  <c r="N3334" i="1"/>
  <c r="N3333" i="1"/>
  <c r="N3332" i="1"/>
  <c r="N3331" i="1"/>
  <c r="N3330" i="1"/>
  <c r="N3329" i="1"/>
  <c r="N3328" i="1"/>
  <c r="N3327" i="1"/>
  <c r="N3326" i="1"/>
  <c r="N3325" i="1"/>
  <c r="N3324" i="1"/>
  <c r="N3323" i="1"/>
  <c r="N3322" i="1"/>
  <c r="N3321" i="1"/>
  <c r="N3320" i="1"/>
  <c r="N3319" i="1"/>
  <c r="N3318" i="1"/>
  <c r="N3317" i="1"/>
  <c r="N3316" i="1"/>
  <c r="N3315" i="1"/>
  <c r="N3314" i="1"/>
  <c r="N3313" i="1"/>
  <c r="N3312" i="1"/>
  <c r="N3311" i="1"/>
  <c r="N3310" i="1"/>
  <c r="N3309" i="1"/>
  <c r="N3308" i="1"/>
  <c r="N3307" i="1"/>
  <c r="N3306" i="1"/>
  <c r="N3305" i="1"/>
  <c r="N3304" i="1"/>
  <c r="N3303" i="1"/>
  <c r="N3302" i="1"/>
  <c r="N3301" i="1"/>
  <c r="N3300" i="1"/>
  <c r="N3299" i="1"/>
  <c r="N3298" i="1"/>
  <c r="N3297" i="1"/>
  <c r="N3296" i="1"/>
  <c r="N3295" i="1"/>
  <c r="N3294" i="1"/>
  <c r="N3293" i="1"/>
  <c r="N3292" i="1"/>
  <c r="N3291" i="1"/>
  <c r="N3290" i="1"/>
  <c r="N3289" i="1"/>
  <c r="N3288" i="1"/>
  <c r="N3287" i="1"/>
  <c r="N3286" i="1"/>
  <c r="N3285" i="1"/>
  <c r="N3284" i="1"/>
  <c r="N3283" i="1"/>
  <c r="N3282" i="1"/>
  <c r="N3281" i="1"/>
  <c r="N3280" i="1"/>
  <c r="N3279" i="1"/>
  <c r="N3278" i="1"/>
  <c r="N3277" i="1"/>
  <c r="N3276" i="1"/>
  <c r="N3275" i="1"/>
  <c r="N3274" i="1"/>
  <c r="N3273" i="1"/>
  <c r="N3272" i="1"/>
  <c r="N3271" i="1"/>
  <c r="N3270" i="1"/>
  <c r="N3269" i="1"/>
  <c r="N3268" i="1"/>
  <c r="N3267" i="1"/>
  <c r="N3266" i="1"/>
  <c r="N3265" i="1"/>
  <c r="N3264" i="1"/>
  <c r="N3263" i="1"/>
  <c r="N3262" i="1"/>
  <c r="N3261" i="1"/>
  <c r="N3260" i="1"/>
  <c r="N3259" i="1"/>
  <c r="N3258" i="1"/>
  <c r="N3257" i="1"/>
  <c r="N3256" i="1"/>
  <c r="N3255" i="1"/>
  <c r="N3254" i="1"/>
  <c r="N3253" i="1"/>
  <c r="N3252" i="1"/>
  <c r="N3251" i="1"/>
  <c r="N3250" i="1"/>
  <c r="N3249" i="1"/>
  <c r="N3248" i="1"/>
  <c r="N3247" i="1"/>
  <c r="N3246" i="1"/>
  <c r="N3245" i="1"/>
  <c r="N3244" i="1"/>
  <c r="N3243" i="1"/>
  <c r="N3242" i="1"/>
  <c r="N3241" i="1"/>
  <c r="N3240" i="1"/>
  <c r="N3239" i="1"/>
  <c r="N3238" i="1"/>
  <c r="N3237" i="1"/>
  <c r="N3236" i="1"/>
  <c r="N3235" i="1"/>
  <c r="N3234" i="1"/>
  <c r="N3233" i="1"/>
  <c r="N3232" i="1"/>
  <c r="N3231" i="1"/>
  <c r="N3230" i="1"/>
  <c r="N3229" i="1"/>
  <c r="N3228" i="1"/>
  <c r="N3227" i="1"/>
  <c r="N3226" i="1"/>
  <c r="N3225" i="1"/>
  <c r="N3224" i="1"/>
  <c r="N3223" i="1"/>
  <c r="N3222" i="1"/>
  <c r="N3221" i="1"/>
  <c r="N3220" i="1"/>
  <c r="N3219" i="1"/>
  <c r="N3218" i="1"/>
  <c r="N3217" i="1"/>
  <c r="N3216" i="1"/>
  <c r="N3215" i="1"/>
  <c r="N3214" i="1"/>
  <c r="N3213" i="1"/>
  <c r="N3212" i="1"/>
  <c r="N3211" i="1"/>
  <c r="N3210" i="1"/>
  <c r="N3209" i="1"/>
  <c r="N3208" i="1"/>
  <c r="N3207" i="1"/>
  <c r="N3206" i="1"/>
  <c r="N3205" i="1"/>
  <c r="N3204" i="1"/>
  <c r="N3203" i="1"/>
  <c r="N3202" i="1"/>
  <c r="N3201" i="1"/>
  <c r="N3200" i="1"/>
  <c r="N3199" i="1"/>
  <c r="N3198" i="1"/>
  <c r="N3197" i="1"/>
  <c r="N3196" i="1"/>
  <c r="N3195" i="1"/>
  <c r="N3194" i="1"/>
  <c r="N3193" i="1"/>
  <c r="N3192" i="1"/>
  <c r="N3191" i="1"/>
  <c r="N3190" i="1"/>
  <c r="N3189" i="1"/>
  <c r="N3188" i="1"/>
  <c r="N3187" i="1"/>
  <c r="N3186" i="1"/>
  <c r="N3185" i="1"/>
  <c r="N3184" i="1"/>
  <c r="N3183" i="1"/>
  <c r="N3182" i="1"/>
  <c r="N3181" i="1"/>
  <c r="N3180" i="1"/>
  <c r="N3179" i="1"/>
  <c r="N3178" i="1"/>
  <c r="N3177" i="1"/>
  <c r="N3176" i="1"/>
  <c r="N3175" i="1"/>
  <c r="N3174" i="1"/>
  <c r="N3173" i="1"/>
  <c r="N3172" i="1"/>
  <c r="N3171" i="1"/>
  <c r="N3170" i="1"/>
  <c r="N3169" i="1"/>
  <c r="N3168" i="1"/>
  <c r="N3167" i="1"/>
  <c r="N3166" i="1"/>
  <c r="N3165" i="1"/>
  <c r="N3164" i="1"/>
  <c r="N3163" i="1"/>
  <c r="N3162" i="1"/>
  <c r="N3161" i="1"/>
  <c r="N3160" i="1"/>
  <c r="N3159" i="1"/>
  <c r="N3158" i="1"/>
  <c r="N3157" i="1"/>
  <c r="N3156" i="1"/>
  <c r="N3155" i="1"/>
  <c r="N3154" i="1"/>
  <c r="N3153" i="1"/>
  <c r="N3152" i="1"/>
  <c r="N3151" i="1"/>
  <c r="N3150" i="1"/>
  <c r="N3149" i="1"/>
  <c r="N3148" i="1"/>
  <c r="N3147" i="1"/>
  <c r="N3146" i="1"/>
  <c r="N3145" i="1"/>
  <c r="N3144" i="1"/>
  <c r="N3143" i="1"/>
  <c r="N3142" i="1"/>
  <c r="N3141" i="1"/>
  <c r="N3140" i="1"/>
  <c r="N3139" i="1"/>
  <c r="N3138" i="1"/>
  <c r="N3137" i="1"/>
  <c r="N3136" i="1"/>
  <c r="N3135" i="1"/>
  <c r="N3134" i="1"/>
  <c r="N3133" i="1"/>
  <c r="N3132" i="1"/>
  <c r="N3131" i="1"/>
  <c r="N3130" i="1"/>
  <c r="N3129" i="1"/>
  <c r="N3128" i="1"/>
  <c r="N3127" i="1"/>
  <c r="N3126" i="1"/>
  <c r="N3125" i="1"/>
  <c r="N3124" i="1"/>
  <c r="N3123" i="1"/>
  <c r="N3122" i="1"/>
  <c r="N3121" i="1"/>
  <c r="N3120" i="1"/>
  <c r="N3119" i="1"/>
  <c r="N3118" i="1"/>
  <c r="N3117" i="1"/>
  <c r="N3116" i="1"/>
  <c r="N3115" i="1"/>
  <c r="N3114" i="1"/>
  <c r="N3113" i="1"/>
  <c r="N3112" i="1"/>
  <c r="N3111" i="1"/>
  <c r="N3110" i="1"/>
  <c r="N3109" i="1"/>
  <c r="N3108" i="1"/>
  <c r="N3107" i="1"/>
  <c r="N3106" i="1"/>
  <c r="N3105" i="1"/>
  <c r="N3104" i="1"/>
  <c r="N3103" i="1"/>
  <c r="N3102" i="1"/>
  <c r="N3101" i="1"/>
  <c r="N3100" i="1"/>
  <c r="N3099" i="1"/>
  <c r="N3098" i="1"/>
  <c r="N3097" i="1"/>
  <c r="N3096" i="1"/>
  <c r="N3095" i="1"/>
  <c r="N3094" i="1"/>
  <c r="N3093" i="1"/>
  <c r="N3092" i="1"/>
  <c r="N3091" i="1"/>
  <c r="N3090" i="1"/>
  <c r="N3089" i="1"/>
  <c r="N3088" i="1"/>
  <c r="N3087" i="1"/>
  <c r="N3086" i="1"/>
  <c r="N3085" i="1"/>
  <c r="N3084" i="1"/>
  <c r="N3083" i="1"/>
  <c r="N3082" i="1"/>
  <c r="N3081" i="1"/>
  <c r="N3080" i="1"/>
  <c r="N3079" i="1"/>
  <c r="N3078" i="1"/>
  <c r="N3077" i="1"/>
  <c r="N3076" i="1"/>
  <c r="N3075" i="1"/>
  <c r="N3074" i="1"/>
  <c r="N3073" i="1"/>
  <c r="N3072" i="1"/>
  <c r="N3071" i="1"/>
  <c r="N3070" i="1"/>
  <c r="N3069" i="1"/>
  <c r="N3068" i="1"/>
  <c r="N3067" i="1"/>
  <c r="N3066" i="1"/>
  <c r="N3065" i="1"/>
  <c r="N3064" i="1"/>
  <c r="N3063" i="1"/>
  <c r="N3062" i="1"/>
  <c r="N3061" i="1"/>
  <c r="N3060" i="1"/>
  <c r="N3059" i="1"/>
  <c r="N3058" i="1"/>
  <c r="N3057" i="1"/>
  <c r="N3056" i="1"/>
  <c r="N3055" i="1"/>
  <c r="N3054" i="1"/>
  <c r="N3053" i="1"/>
  <c r="N3052" i="1"/>
  <c r="N3051" i="1"/>
  <c r="N3050" i="1"/>
  <c r="N3049" i="1"/>
  <c r="N3048" i="1"/>
  <c r="N3047" i="1"/>
  <c r="N3046" i="1"/>
  <c r="N3045" i="1"/>
  <c r="N3044" i="1"/>
  <c r="N3043" i="1"/>
  <c r="N3042" i="1"/>
  <c r="N3041" i="1"/>
  <c r="N3040" i="1"/>
  <c r="N3039" i="1"/>
  <c r="N3038" i="1"/>
  <c r="N3037" i="1"/>
  <c r="N3036" i="1"/>
  <c r="N3035" i="1"/>
  <c r="N3034" i="1"/>
  <c r="N3033" i="1"/>
  <c r="N3032" i="1"/>
  <c r="N3031" i="1"/>
  <c r="N3030" i="1"/>
  <c r="N3029" i="1"/>
  <c r="N3028" i="1"/>
  <c r="N3027" i="1"/>
  <c r="N3026" i="1"/>
  <c r="N3025" i="1"/>
  <c r="N3024" i="1"/>
  <c r="N3023" i="1"/>
  <c r="N3022" i="1"/>
  <c r="N3021" i="1"/>
  <c r="N3020" i="1"/>
  <c r="N3019" i="1"/>
  <c r="N3018" i="1"/>
  <c r="N3017" i="1"/>
  <c r="N3016" i="1"/>
  <c r="N3015" i="1"/>
  <c r="N3014" i="1"/>
  <c r="N3013" i="1"/>
  <c r="N3012" i="1"/>
  <c r="N3011" i="1"/>
  <c r="N3010" i="1"/>
  <c r="N3009" i="1"/>
  <c r="N3008" i="1"/>
  <c r="N3007" i="1"/>
  <c r="N3006" i="1"/>
  <c r="N3005" i="1"/>
  <c r="N3004" i="1"/>
  <c r="N3003" i="1"/>
  <c r="N3002" i="1"/>
  <c r="N3001" i="1"/>
  <c r="N3000" i="1"/>
  <c r="N2999" i="1"/>
  <c r="N2998" i="1"/>
  <c r="N2997" i="1"/>
  <c r="N2996" i="1"/>
  <c r="N2995" i="1"/>
  <c r="N2994" i="1"/>
  <c r="N2993" i="1"/>
  <c r="N2992" i="1"/>
  <c r="N2991" i="1"/>
  <c r="N2990" i="1"/>
  <c r="N2989" i="1"/>
  <c r="N2988" i="1"/>
  <c r="N2987" i="1"/>
  <c r="N2986" i="1"/>
  <c r="N2985" i="1"/>
  <c r="N2984" i="1"/>
  <c r="N2983" i="1"/>
  <c r="N2982" i="1"/>
  <c r="N2981" i="1"/>
  <c r="N2980" i="1"/>
  <c r="N2979" i="1"/>
  <c r="N2978" i="1"/>
  <c r="N2977" i="1"/>
  <c r="N2976" i="1"/>
  <c r="N2975" i="1"/>
  <c r="N2974" i="1"/>
  <c r="N2973" i="1"/>
  <c r="N2972" i="1"/>
  <c r="N2971" i="1"/>
  <c r="N2970" i="1"/>
  <c r="N2969" i="1"/>
  <c r="N2968" i="1"/>
  <c r="N2967" i="1"/>
  <c r="N2966" i="1"/>
  <c r="N2965" i="1"/>
  <c r="N2964" i="1"/>
  <c r="N2963" i="1"/>
  <c r="N2962" i="1"/>
  <c r="N2961" i="1"/>
  <c r="N2960" i="1"/>
  <c r="N2959" i="1"/>
  <c r="N2958" i="1"/>
  <c r="N2957" i="1"/>
  <c r="N2956" i="1"/>
  <c r="N2955" i="1"/>
  <c r="N2954" i="1"/>
  <c r="N2953" i="1"/>
  <c r="N2952" i="1"/>
  <c r="N2951" i="1"/>
  <c r="N2950" i="1"/>
  <c r="N2949" i="1"/>
  <c r="N2948" i="1"/>
  <c r="N2947" i="1"/>
  <c r="N2946" i="1"/>
  <c r="N2945" i="1"/>
  <c r="N2944" i="1"/>
  <c r="N2943" i="1"/>
  <c r="N2942" i="1"/>
  <c r="N2941" i="1"/>
  <c r="N2940" i="1"/>
  <c r="N2939" i="1"/>
  <c r="N2938" i="1"/>
  <c r="N2937" i="1"/>
  <c r="N2936" i="1"/>
  <c r="N2935" i="1"/>
  <c r="N2934" i="1"/>
  <c r="N2933" i="1"/>
  <c r="N2932" i="1"/>
  <c r="N2931" i="1"/>
  <c r="N2930" i="1"/>
  <c r="N2929" i="1"/>
  <c r="N2928" i="1"/>
  <c r="N2927" i="1"/>
  <c r="N2926" i="1"/>
  <c r="N2925" i="1"/>
  <c r="N2924" i="1"/>
  <c r="N2923" i="1"/>
  <c r="N2922" i="1"/>
  <c r="N2921" i="1"/>
  <c r="N2920" i="1"/>
  <c r="N2919" i="1"/>
  <c r="N2918" i="1"/>
  <c r="N2917" i="1"/>
  <c r="N2916" i="1"/>
  <c r="N2915" i="1"/>
  <c r="N2914" i="1"/>
  <c r="N2913" i="1"/>
  <c r="N2912" i="1"/>
  <c r="N2911" i="1"/>
  <c r="N2910" i="1"/>
  <c r="N2909" i="1"/>
  <c r="N2908" i="1"/>
  <c r="N2907" i="1"/>
  <c r="N2906" i="1"/>
  <c r="N2905" i="1"/>
  <c r="N2904" i="1"/>
  <c r="N2903" i="1"/>
  <c r="N2902" i="1"/>
  <c r="N2901" i="1"/>
  <c r="N2900" i="1"/>
  <c r="N2899" i="1"/>
  <c r="N2898" i="1"/>
  <c r="N2897" i="1"/>
  <c r="N2896" i="1"/>
  <c r="N2895" i="1"/>
  <c r="N2894" i="1"/>
  <c r="N2893" i="1"/>
  <c r="N2892" i="1"/>
  <c r="N2891" i="1"/>
  <c r="N2890" i="1"/>
  <c r="N2889" i="1"/>
  <c r="N2888" i="1"/>
  <c r="N2887" i="1"/>
  <c r="N2886" i="1"/>
  <c r="N2885" i="1"/>
  <c r="N2884" i="1"/>
  <c r="N2883" i="1"/>
  <c r="N2882" i="1"/>
  <c r="N2881" i="1"/>
  <c r="N2880" i="1"/>
  <c r="N2879" i="1"/>
  <c r="N2878" i="1"/>
  <c r="N2877" i="1"/>
  <c r="N2876" i="1"/>
  <c r="N2875" i="1"/>
  <c r="N2874" i="1"/>
  <c r="N2873" i="1"/>
  <c r="N2872" i="1"/>
  <c r="N2871" i="1"/>
  <c r="N2870" i="1"/>
  <c r="N2869" i="1"/>
  <c r="N2868" i="1"/>
  <c r="N2867" i="1"/>
  <c r="N2866" i="1"/>
  <c r="N2865" i="1"/>
  <c r="N2864" i="1"/>
  <c r="N2863" i="1"/>
  <c r="N2862" i="1"/>
  <c r="N2861" i="1"/>
  <c r="N2860" i="1"/>
  <c r="N2859" i="1"/>
  <c r="N2858" i="1"/>
  <c r="N2857" i="1"/>
  <c r="N2856" i="1"/>
  <c r="N2855" i="1"/>
  <c r="N2854" i="1"/>
  <c r="N2853" i="1"/>
  <c r="N2852" i="1"/>
  <c r="N2851" i="1"/>
  <c r="N2850" i="1"/>
  <c r="N2849" i="1"/>
  <c r="N2848" i="1"/>
  <c r="N2847" i="1"/>
  <c r="N2846" i="1"/>
  <c r="N2845" i="1"/>
  <c r="N2844" i="1"/>
  <c r="N2843" i="1"/>
  <c r="N2842" i="1"/>
  <c r="N2841" i="1"/>
  <c r="N2840" i="1"/>
  <c r="N2839" i="1"/>
  <c r="N2838" i="1"/>
  <c r="N2837" i="1"/>
  <c r="N2836" i="1"/>
  <c r="N2835" i="1"/>
  <c r="N2834" i="1"/>
  <c r="N2833" i="1"/>
  <c r="N2832" i="1"/>
  <c r="N2831" i="1"/>
  <c r="N2830" i="1"/>
  <c r="N2829" i="1"/>
  <c r="N2828" i="1"/>
  <c r="N2827" i="1"/>
  <c r="N2826" i="1"/>
  <c r="N2825" i="1"/>
  <c r="N2824" i="1"/>
  <c r="N2823" i="1"/>
  <c r="N2822" i="1"/>
  <c r="N2821" i="1"/>
  <c r="N2820" i="1"/>
  <c r="N2819" i="1"/>
  <c r="N2818" i="1"/>
  <c r="N2817" i="1"/>
  <c r="N2816" i="1"/>
  <c r="N2815" i="1"/>
  <c r="N2814" i="1"/>
  <c r="N2813" i="1"/>
  <c r="N2812" i="1"/>
  <c r="N2811" i="1"/>
  <c r="N2810" i="1"/>
  <c r="N2809" i="1"/>
  <c r="N2808" i="1"/>
  <c r="N2807" i="1"/>
  <c r="N2806" i="1"/>
  <c r="N2805" i="1"/>
  <c r="N2804" i="1"/>
  <c r="N2803" i="1"/>
  <c r="N2802" i="1"/>
  <c r="N2801" i="1"/>
  <c r="N2800" i="1"/>
  <c r="N2799" i="1"/>
  <c r="N2798" i="1"/>
  <c r="N2797" i="1"/>
  <c r="N2796" i="1"/>
  <c r="N2795" i="1"/>
  <c r="N2794" i="1"/>
  <c r="N2793" i="1"/>
  <c r="N2792" i="1"/>
  <c r="N2791" i="1"/>
  <c r="N2790" i="1"/>
  <c r="N2789" i="1"/>
  <c r="N2788" i="1"/>
  <c r="N2787" i="1"/>
  <c r="N2786" i="1"/>
  <c r="N2785" i="1"/>
  <c r="N2784" i="1"/>
  <c r="N2783" i="1"/>
  <c r="N2782" i="1"/>
  <c r="N2781" i="1"/>
  <c r="N2780" i="1"/>
  <c r="N2779" i="1"/>
  <c r="N2778" i="1"/>
  <c r="N2777" i="1"/>
  <c r="N2776" i="1"/>
  <c r="N2775" i="1"/>
  <c r="N2774" i="1"/>
  <c r="N2773" i="1"/>
  <c r="N2772" i="1"/>
  <c r="N2771" i="1"/>
  <c r="N2770" i="1"/>
  <c r="N2769" i="1"/>
  <c r="N2768" i="1"/>
  <c r="N2767" i="1"/>
  <c r="N2766" i="1"/>
  <c r="N2765" i="1"/>
  <c r="N2764" i="1"/>
  <c r="N2763" i="1"/>
  <c r="N2762" i="1"/>
  <c r="N2761" i="1"/>
  <c r="N2760" i="1"/>
  <c r="N2759" i="1"/>
  <c r="N2758" i="1"/>
  <c r="N2757" i="1"/>
  <c r="N2756" i="1"/>
  <c r="N2755" i="1"/>
  <c r="N2754" i="1"/>
  <c r="N2753" i="1"/>
  <c r="N2752" i="1"/>
  <c r="N2751" i="1"/>
  <c r="N2750" i="1"/>
  <c r="N2749" i="1"/>
  <c r="N2748" i="1"/>
  <c r="N2747" i="1"/>
  <c r="N2746" i="1"/>
  <c r="N2745" i="1"/>
  <c r="N2744" i="1"/>
  <c r="N2743" i="1"/>
  <c r="N2742" i="1"/>
  <c r="N2741" i="1"/>
  <c r="N2740" i="1"/>
  <c r="N2739" i="1"/>
  <c r="N2738" i="1"/>
  <c r="N2737" i="1"/>
  <c r="N2736" i="1"/>
  <c r="N2735" i="1"/>
  <c r="N2734" i="1"/>
  <c r="N2733" i="1"/>
  <c r="N2732" i="1"/>
  <c r="N2731" i="1"/>
  <c r="N2730" i="1"/>
  <c r="N2729" i="1"/>
  <c r="N2728" i="1"/>
  <c r="N2727" i="1"/>
  <c r="N2726" i="1"/>
  <c r="N2725" i="1"/>
  <c r="N2724" i="1"/>
  <c r="N2723" i="1"/>
  <c r="N2722" i="1"/>
  <c r="N2721" i="1"/>
  <c r="N2720" i="1"/>
  <c r="N2719" i="1"/>
  <c r="N2718" i="1"/>
  <c r="N2717" i="1"/>
  <c r="N2716" i="1"/>
  <c r="N2715" i="1"/>
  <c r="N2714" i="1"/>
  <c r="N2713" i="1"/>
  <c r="N2712" i="1"/>
  <c r="N2711" i="1"/>
  <c r="N2710" i="1"/>
  <c r="N2709" i="1"/>
  <c r="N2708" i="1"/>
  <c r="N2707" i="1"/>
  <c r="N2706" i="1"/>
  <c r="N2705" i="1"/>
  <c r="N2704" i="1"/>
  <c r="N2703" i="1"/>
  <c r="N2702" i="1"/>
  <c r="N2701" i="1"/>
  <c r="N2700" i="1"/>
  <c r="N2699" i="1"/>
  <c r="N2698" i="1"/>
  <c r="N2697" i="1"/>
  <c r="N2696" i="1"/>
  <c r="N2695" i="1"/>
  <c r="N2694" i="1"/>
  <c r="N2693" i="1"/>
  <c r="N2692" i="1"/>
  <c r="N2691" i="1"/>
  <c r="N2690" i="1"/>
  <c r="N2689" i="1"/>
  <c r="N2688" i="1"/>
  <c r="N2687" i="1"/>
  <c r="N2686" i="1"/>
  <c r="N2685" i="1"/>
  <c r="N2684" i="1"/>
  <c r="N2683" i="1"/>
  <c r="N2682" i="1"/>
  <c r="N2681" i="1"/>
  <c r="N2680" i="1"/>
  <c r="N2679" i="1"/>
  <c r="N2678" i="1"/>
  <c r="N2677" i="1"/>
  <c r="N2676" i="1"/>
  <c r="N2675" i="1"/>
  <c r="N2674" i="1"/>
  <c r="N2673" i="1"/>
  <c r="N2672" i="1"/>
  <c r="N2671" i="1"/>
  <c r="N2670" i="1"/>
  <c r="N2669" i="1"/>
  <c r="N2668" i="1"/>
  <c r="N2667" i="1"/>
  <c r="N2666" i="1"/>
  <c r="N2665" i="1"/>
  <c r="N2664" i="1"/>
  <c r="N2663" i="1"/>
  <c r="N2662" i="1"/>
  <c r="N2661" i="1"/>
  <c r="N2660" i="1"/>
  <c r="N2659" i="1"/>
  <c r="N2658" i="1"/>
  <c r="N2657" i="1"/>
  <c r="N2656" i="1"/>
  <c r="N2655" i="1"/>
  <c r="N2654" i="1"/>
  <c r="N2653" i="1"/>
  <c r="N2652" i="1"/>
  <c r="N2651" i="1"/>
  <c r="N2650" i="1"/>
  <c r="N2649" i="1"/>
  <c r="N2648" i="1"/>
  <c r="N2647" i="1"/>
  <c r="N2646" i="1"/>
  <c r="N2645" i="1"/>
  <c r="N2644" i="1"/>
  <c r="N2643" i="1"/>
  <c r="N2642" i="1"/>
  <c r="N2641" i="1"/>
  <c r="N2640" i="1"/>
  <c r="N2639" i="1"/>
  <c r="N2638" i="1"/>
  <c r="N2637" i="1"/>
  <c r="N2636" i="1"/>
  <c r="N2635" i="1"/>
  <c r="N2634" i="1"/>
  <c r="N2633" i="1"/>
  <c r="N2632" i="1"/>
  <c r="N2631" i="1"/>
  <c r="N2630" i="1"/>
  <c r="N2629" i="1"/>
  <c r="N2628" i="1"/>
  <c r="N2627" i="1"/>
  <c r="N2626" i="1"/>
  <c r="N2625" i="1"/>
  <c r="N2624" i="1"/>
  <c r="N2623" i="1"/>
  <c r="N2622" i="1"/>
  <c r="N2621" i="1"/>
  <c r="N2620" i="1"/>
  <c r="N2619" i="1"/>
  <c r="N2618" i="1"/>
  <c r="N2617" i="1"/>
  <c r="N2616" i="1"/>
  <c r="N2615" i="1"/>
  <c r="N2614" i="1"/>
  <c r="N2613" i="1"/>
  <c r="N2612" i="1"/>
  <c r="N2611" i="1"/>
  <c r="N2610" i="1"/>
  <c r="N2609" i="1"/>
  <c r="N2608" i="1"/>
  <c r="N2607" i="1"/>
  <c r="N2606" i="1"/>
  <c r="N2605" i="1"/>
  <c r="N2604" i="1"/>
  <c r="N2603" i="1"/>
  <c r="N2602" i="1"/>
  <c r="N2601" i="1"/>
  <c r="N2600" i="1"/>
  <c r="N2599" i="1"/>
  <c r="N2598" i="1"/>
  <c r="N2597" i="1"/>
  <c r="N2596" i="1"/>
  <c r="N2595" i="1"/>
  <c r="N2594" i="1"/>
  <c r="N2593" i="1"/>
  <c r="N2592" i="1"/>
  <c r="N2591" i="1"/>
  <c r="N2590" i="1"/>
  <c r="N2589" i="1"/>
  <c r="N2588" i="1"/>
  <c r="N2587" i="1"/>
  <c r="N2586" i="1"/>
  <c r="N2585" i="1"/>
  <c r="N2584" i="1"/>
  <c r="N2583" i="1"/>
  <c r="N2582" i="1"/>
  <c r="N2581" i="1"/>
  <c r="N2580" i="1"/>
  <c r="N2579" i="1"/>
  <c r="N2578" i="1"/>
  <c r="N2577" i="1"/>
  <c r="N2576" i="1"/>
  <c r="N2575" i="1"/>
  <c r="N2574" i="1"/>
  <c r="N2573" i="1"/>
  <c r="N2572" i="1"/>
  <c r="N2571" i="1"/>
  <c r="N2570" i="1"/>
  <c r="N2569" i="1"/>
  <c r="N2568" i="1"/>
  <c r="N2567" i="1"/>
  <c r="N2566" i="1"/>
  <c r="N2565" i="1"/>
  <c r="N2564" i="1"/>
  <c r="N2563" i="1"/>
  <c r="N2562" i="1"/>
  <c r="N2561" i="1"/>
  <c r="N2560" i="1"/>
  <c r="N2559" i="1"/>
  <c r="N2558" i="1"/>
  <c r="N2557" i="1"/>
  <c r="N2556" i="1"/>
  <c r="N2555" i="1"/>
  <c r="N2554" i="1"/>
  <c r="N2553" i="1"/>
  <c r="N2552" i="1"/>
  <c r="N2551" i="1"/>
  <c r="N2550" i="1"/>
  <c r="N2549" i="1"/>
  <c r="N2548" i="1"/>
  <c r="N2547" i="1"/>
  <c r="N2546" i="1"/>
  <c r="N2545" i="1"/>
  <c r="N2544" i="1"/>
  <c r="N2543" i="1"/>
  <c r="N2542" i="1"/>
  <c r="N2541" i="1"/>
  <c r="N2540" i="1"/>
  <c r="N2539" i="1"/>
  <c r="N2538" i="1"/>
  <c r="N2537" i="1"/>
  <c r="N2536" i="1"/>
  <c r="N2535" i="1"/>
  <c r="N2534" i="1"/>
  <c r="N2533" i="1"/>
  <c r="N2532" i="1"/>
  <c r="N2531" i="1"/>
  <c r="N2530" i="1"/>
  <c r="N2529" i="1"/>
  <c r="N2528" i="1"/>
  <c r="N2527" i="1"/>
  <c r="N2526" i="1"/>
  <c r="N2525" i="1"/>
  <c r="N2524" i="1"/>
  <c r="N2523" i="1"/>
  <c r="N2522" i="1"/>
  <c r="N2521" i="1"/>
  <c r="N2520" i="1"/>
  <c r="N2519" i="1"/>
  <c r="N2518" i="1"/>
  <c r="N2517" i="1"/>
  <c r="N2516" i="1"/>
  <c r="N2515" i="1"/>
  <c r="N2514" i="1"/>
  <c r="N2513" i="1"/>
  <c r="N2512" i="1"/>
  <c r="N2511" i="1"/>
  <c r="N2510" i="1"/>
  <c r="N2509" i="1"/>
  <c r="N2508" i="1"/>
  <c r="N2507" i="1"/>
  <c r="N2506" i="1"/>
  <c r="N2505" i="1"/>
  <c r="N2504" i="1"/>
  <c r="N2503" i="1"/>
  <c r="N2502" i="1"/>
  <c r="N2501" i="1"/>
  <c r="N2500" i="1"/>
  <c r="N2499" i="1"/>
  <c r="N2498" i="1"/>
  <c r="N2497" i="1"/>
  <c r="N2496" i="1"/>
  <c r="N2495" i="1"/>
  <c r="N2494" i="1"/>
  <c r="N2493" i="1"/>
  <c r="N2492" i="1"/>
  <c r="N2491" i="1"/>
  <c r="N2490" i="1"/>
  <c r="N2489" i="1"/>
  <c r="N2488" i="1"/>
  <c r="N2487" i="1"/>
  <c r="N2486" i="1"/>
  <c r="N2485" i="1"/>
  <c r="N2484" i="1"/>
  <c r="N2483" i="1"/>
  <c r="N2482" i="1"/>
  <c r="N2481" i="1"/>
  <c r="N2480" i="1"/>
  <c r="N2479" i="1"/>
  <c r="N2478" i="1"/>
  <c r="N2477" i="1"/>
  <c r="N2476" i="1"/>
  <c r="N2475" i="1"/>
  <c r="N2474" i="1"/>
  <c r="N2473" i="1"/>
  <c r="N2472" i="1"/>
  <c r="N2471" i="1"/>
  <c r="N2470" i="1"/>
  <c r="N2469" i="1"/>
  <c r="N2468" i="1"/>
  <c r="N2467" i="1"/>
  <c r="N2466" i="1"/>
  <c r="N2465" i="1"/>
  <c r="N2464" i="1"/>
  <c r="N2463" i="1"/>
  <c r="N2462" i="1"/>
  <c r="N2461" i="1"/>
  <c r="N2460" i="1"/>
  <c r="N2459" i="1"/>
  <c r="N2458" i="1"/>
  <c r="N2457" i="1"/>
  <c r="N2456" i="1"/>
  <c r="N2455" i="1"/>
  <c r="N2454" i="1"/>
  <c r="N2453" i="1"/>
  <c r="N2452" i="1"/>
  <c r="N2451" i="1"/>
  <c r="N2450" i="1"/>
  <c r="N2449" i="1"/>
  <c r="N2448" i="1"/>
  <c r="N2447" i="1"/>
  <c r="N2446" i="1"/>
  <c r="N2445" i="1"/>
  <c r="N2444" i="1"/>
  <c r="N2443" i="1"/>
  <c r="N2442" i="1"/>
  <c r="N2441" i="1"/>
  <c r="N2440" i="1"/>
  <c r="N2439" i="1"/>
  <c r="N2438" i="1"/>
  <c r="N2437" i="1"/>
  <c r="N2436" i="1"/>
  <c r="N2435" i="1"/>
  <c r="N2434" i="1"/>
  <c r="N2433" i="1"/>
  <c r="N2432" i="1"/>
  <c r="N2431" i="1"/>
  <c r="N2430" i="1"/>
  <c r="N2429" i="1"/>
  <c r="N2428" i="1"/>
  <c r="N2427" i="1"/>
  <c r="N2426" i="1"/>
  <c r="N2425" i="1"/>
  <c r="N2424" i="1"/>
  <c r="N2423" i="1"/>
  <c r="N2422" i="1"/>
  <c r="N2421" i="1"/>
  <c r="N2420" i="1"/>
  <c r="N2419" i="1"/>
  <c r="N2418" i="1"/>
  <c r="N2417" i="1"/>
  <c r="N2416" i="1"/>
  <c r="N2415" i="1"/>
  <c r="N2414" i="1"/>
  <c r="N2413" i="1"/>
  <c r="N2412" i="1"/>
  <c r="N2411" i="1"/>
  <c r="N2410" i="1"/>
  <c r="N2409" i="1"/>
  <c r="N2408" i="1"/>
  <c r="N2407" i="1"/>
  <c r="N2406" i="1"/>
  <c r="N2405" i="1"/>
  <c r="N2404" i="1"/>
  <c r="N2403" i="1"/>
  <c r="N2402" i="1"/>
  <c r="N2401" i="1"/>
  <c r="N2400" i="1"/>
  <c r="N2399" i="1"/>
  <c r="N2398" i="1"/>
  <c r="N2397" i="1"/>
  <c r="N2396" i="1"/>
  <c r="N2395" i="1"/>
  <c r="N2394" i="1"/>
  <c r="N2393" i="1"/>
  <c r="N2392" i="1"/>
  <c r="N2391" i="1"/>
  <c r="N2390" i="1"/>
  <c r="N2389" i="1"/>
  <c r="N2388" i="1"/>
  <c r="N2387" i="1"/>
  <c r="N2386" i="1"/>
  <c r="N2385" i="1"/>
  <c r="N2384" i="1"/>
  <c r="N2383" i="1"/>
  <c r="N2382" i="1"/>
  <c r="N2381" i="1"/>
  <c r="N2380" i="1"/>
  <c r="N2379" i="1"/>
  <c r="N2378" i="1"/>
  <c r="N2377" i="1"/>
  <c r="N2376" i="1"/>
  <c r="N2375" i="1"/>
  <c r="N2374" i="1"/>
  <c r="N2373" i="1"/>
  <c r="N2372" i="1"/>
  <c r="N2371" i="1"/>
  <c r="N2370" i="1"/>
  <c r="N2369" i="1"/>
  <c r="N2368" i="1"/>
  <c r="N2367" i="1"/>
  <c r="N2366" i="1"/>
  <c r="N2365" i="1"/>
  <c r="N2364" i="1"/>
  <c r="N2363" i="1"/>
  <c r="N2362" i="1"/>
  <c r="N2361" i="1"/>
  <c r="N2360" i="1"/>
  <c r="N2359" i="1"/>
  <c r="N2358" i="1"/>
  <c r="N2357" i="1"/>
  <c r="N2356" i="1"/>
  <c r="N2355" i="1"/>
  <c r="N2354" i="1"/>
  <c r="N2353" i="1"/>
  <c r="N2352" i="1"/>
  <c r="N2351" i="1"/>
  <c r="N2350" i="1"/>
  <c r="N2349" i="1"/>
  <c r="N2348" i="1"/>
  <c r="N2347" i="1"/>
  <c r="N2346" i="1"/>
  <c r="N2345" i="1"/>
  <c r="N2344" i="1"/>
  <c r="N2343" i="1"/>
  <c r="N2342" i="1"/>
  <c r="N2341" i="1"/>
  <c r="N2340" i="1"/>
  <c r="N2339" i="1"/>
  <c r="N2338" i="1"/>
  <c r="N2337" i="1"/>
  <c r="N2336" i="1"/>
  <c r="N2335" i="1"/>
  <c r="N2334" i="1"/>
  <c r="N2333" i="1"/>
  <c r="N2332" i="1"/>
  <c r="N2331" i="1"/>
  <c r="N2330" i="1"/>
  <c r="N2329" i="1"/>
  <c r="N2328" i="1"/>
  <c r="N2327" i="1"/>
  <c r="N2326" i="1"/>
  <c r="N2325" i="1"/>
  <c r="N2324" i="1"/>
  <c r="N2323" i="1"/>
  <c r="N2322" i="1"/>
  <c r="N2321" i="1"/>
  <c r="N2320" i="1"/>
  <c r="N2319" i="1"/>
  <c r="N2318" i="1"/>
  <c r="N2317" i="1"/>
  <c r="N2316" i="1"/>
  <c r="N2315" i="1"/>
  <c r="N2314" i="1"/>
  <c r="N2313" i="1"/>
  <c r="N2312" i="1"/>
  <c r="N2311" i="1"/>
  <c r="N2310" i="1"/>
  <c r="N2309" i="1"/>
  <c r="N2308" i="1"/>
  <c r="N2307" i="1"/>
  <c r="N2306" i="1"/>
  <c r="N2305" i="1"/>
  <c r="N2304" i="1"/>
  <c r="N2303" i="1"/>
  <c r="N2302" i="1"/>
  <c r="N2301" i="1"/>
  <c r="N2300" i="1"/>
  <c r="N2299" i="1"/>
  <c r="N2298" i="1"/>
  <c r="N2297" i="1"/>
  <c r="N2296" i="1"/>
  <c r="N2295" i="1"/>
  <c r="N2294" i="1"/>
  <c r="N2293" i="1"/>
  <c r="N2292" i="1"/>
  <c r="N2291" i="1"/>
  <c r="N2290" i="1"/>
  <c r="N2289" i="1"/>
  <c r="N2288" i="1"/>
  <c r="N2287" i="1"/>
  <c r="N2286" i="1"/>
  <c r="N2285" i="1"/>
  <c r="N2284" i="1"/>
  <c r="N2283" i="1"/>
  <c r="N2282" i="1"/>
  <c r="N2281" i="1"/>
  <c r="N2280" i="1"/>
  <c r="N2279" i="1"/>
  <c r="N2278" i="1"/>
  <c r="N2277" i="1"/>
  <c r="N2276" i="1"/>
  <c r="N2275" i="1"/>
  <c r="N2274" i="1"/>
  <c r="N2273" i="1"/>
  <c r="N2272" i="1"/>
  <c r="N2271" i="1"/>
  <c r="N2270" i="1"/>
  <c r="N2269" i="1"/>
  <c r="N2268" i="1"/>
  <c r="N2267" i="1"/>
  <c r="N2266" i="1"/>
  <c r="N2265" i="1"/>
  <c r="N2264" i="1"/>
  <c r="N2263" i="1"/>
  <c r="N2262" i="1"/>
  <c r="N2261" i="1"/>
  <c r="N2260" i="1"/>
  <c r="N2259" i="1"/>
  <c r="N2258" i="1"/>
  <c r="N2257" i="1"/>
  <c r="N2256" i="1"/>
  <c r="N2255" i="1"/>
  <c r="N2254" i="1"/>
  <c r="N2253" i="1"/>
  <c r="N2252" i="1"/>
  <c r="N2251" i="1"/>
  <c r="N2250" i="1"/>
  <c r="N2249" i="1"/>
  <c r="N2248" i="1"/>
  <c r="N2247" i="1"/>
  <c r="N2246" i="1"/>
  <c r="N2245" i="1"/>
  <c r="N2244" i="1"/>
  <c r="N2243" i="1"/>
  <c r="N2242" i="1"/>
  <c r="N2241" i="1"/>
  <c r="N2240" i="1"/>
  <c r="N2239" i="1"/>
  <c r="N2238" i="1"/>
  <c r="N2237" i="1"/>
  <c r="N2236" i="1"/>
  <c r="N2235" i="1"/>
  <c r="N2234" i="1"/>
  <c r="N2233" i="1"/>
  <c r="N2232" i="1"/>
  <c r="N2231" i="1"/>
  <c r="N2230" i="1"/>
  <c r="N2229" i="1"/>
  <c r="N2228" i="1"/>
  <c r="N2227" i="1"/>
  <c r="N2226" i="1"/>
  <c r="N2225" i="1"/>
  <c r="N2224" i="1"/>
  <c r="N2223" i="1"/>
  <c r="N2222" i="1"/>
  <c r="N2221" i="1"/>
  <c r="N2220" i="1"/>
  <c r="N2219" i="1"/>
  <c r="N2218" i="1"/>
  <c r="N2217" i="1"/>
  <c r="N2216" i="1"/>
  <c r="N2215" i="1"/>
  <c r="N2214" i="1"/>
  <c r="N2213" i="1"/>
  <c r="N2212" i="1"/>
  <c r="N2211" i="1"/>
  <c r="N2210" i="1"/>
  <c r="N2209" i="1"/>
  <c r="N2208" i="1"/>
  <c r="N2207" i="1"/>
  <c r="N2206" i="1"/>
  <c r="N2205" i="1"/>
  <c r="N2204" i="1"/>
  <c r="N2203" i="1"/>
  <c r="N2202" i="1"/>
  <c r="N2201" i="1"/>
  <c r="N2200" i="1"/>
  <c r="N2199" i="1"/>
  <c r="N2198" i="1"/>
  <c r="N2197" i="1"/>
  <c r="N2196" i="1"/>
  <c r="N2195" i="1"/>
  <c r="N2194" i="1"/>
  <c r="N2193" i="1"/>
  <c r="N2192" i="1"/>
  <c r="N2191" i="1"/>
  <c r="N2190" i="1"/>
  <c r="N2189" i="1"/>
  <c r="N2188" i="1"/>
  <c r="N2187" i="1"/>
  <c r="N2186" i="1"/>
  <c r="N2185" i="1"/>
  <c r="N2184" i="1"/>
  <c r="N2183" i="1"/>
  <c r="N2182" i="1"/>
  <c r="N2181" i="1"/>
  <c r="N2180" i="1"/>
  <c r="N2179" i="1"/>
  <c r="N2178" i="1"/>
  <c r="N2177" i="1"/>
  <c r="N2176" i="1"/>
  <c r="N2175" i="1"/>
  <c r="N2174" i="1"/>
  <c r="N2173" i="1"/>
  <c r="N2172" i="1"/>
  <c r="N2171" i="1"/>
  <c r="N2170" i="1"/>
  <c r="N2169" i="1"/>
  <c r="N2168" i="1"/>
  <c r="N2167" i="1"/>
  <c r="N2166" i="1"/>
  <c r="N2165" i="1"/>
  <c r="N2164" i="1"/>
  <c r="N2163" i="1"/>
  <c r="N2162" i="1"/>
  <c r="N2161" i="1"/>
  <c r="N2160" i="1"/>
  <c r="N2159" i="1"/>
  <c r="N2158" i="1"/>
  <c r="N2157" i="1"/>
  <c r="N2156" i="1"/>
  <c r="N2155" i="1"/>
  <c r="N2154" i="1"/>
  <c r="N2153" i="1"/>
  <c r="N2152" i="1"/>
  <c r="N2151" i="1"/>
  <c r="N2150" i="1"/>
  <c r="N2149" i="1"/>
  <c r="N2148" i="1"/>
  <c r="N2147" i="1"/>
  <c r="N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2127" i="1"/>
  <c r="N2126" i="1"/>
  <c r="N2125" i="1"/>
  <c r="N2124" i="1"/>
  <c r="N2123" i="1"/>
  <c r="N2122" i="1"/>
  <c r="N2121" i="1"/>
  <c r="N2120" i="1"/>
  <c r="N2119" i="1"/>
  <c r="N2118" i="1"/>
  <c r="N2117" i="1"/>
  <c r="N2116" i="1"/>
  <c r="N2115" i="1"/>
  <c r="N2114" i="1"/>
  <c r="N2113" i="1"/>
  <c r="N2112" i="1"/>
  <c r="N2111" i="1"/>
  <c r="N2110" i="1"/>
  <c r="N2109" i="1"/>
  <c r="N2108" i="1"/>
  <c r="N2107" i="1"/>
  <c r="N2106" i="1"/>
  <c r="N2105" i="1"/>
  <c r="N2104" i="1"/>
  <c r="N2103" i="1"/>
  <c r="N2102" i="1"/>
  <c r="N2101" i="1"/>
  <c r="N2100" i="1"/>
  <c r="N2099" i="1"/>
  <c r="N2098" i="1"/>
  <c r="N2097" i="1"/>
  <c r="N2096" i="1"/>
  <c r="N2095" i="1"/>
  <c r="N2094" i="1"/>
  <c r="N2093" i="1"/>
  <c r="N2092" i="1"/>
  <c r="N2091" i="1"/>
  <c r="N2090" i="1"/>
  <c r="N2089" i="1"/>
  <c r="N2088" i="1"/>
  <c r="N2087" i="1"/>
  <c r="N2086" i="1"/>
  <c r="N2085" i="1"/>
  <c r="N2084" i="1"/>
  <c r="N2083" i="1"/>
  <c r="N2082" i="1"/>
  <c r="N2081" i="1"/>
  <c r="N2080" i="1"/>
  <c r="N2079" i="1"/>
  <c r="N2078" i="1"/>
  <c r="N2077" i="1"/>
  <c r="N2076" i="1"/>
  <c r="N2075" i="1"/>
  <c r="N2074" i="1"/>
  <c r="N2073" i="1"/>
  <c r="N2072" i="1"/>
  <c r="N2071" i="1"/>
  <c r="N2070" i="1"/>
  <c r="N2069" i="1"/>
  <c r="N2068" i="1"/>
  <c r="N2067" i="1"/>
  <c r="N2066" i="1"/>
  <c r="N2065" i="1"/>
  <c r="N2064" i="1"/>
  <c r="N2063" i="1"/>
  <c r="N2062" i="1"/>
  <c r="N2061" i="1"/>
  <c r="N2060" i="1"/>
  <c r="N2059" i="1"/>
  <c r="N2058" i="1"/>
  <c r="N2057" i="1"/>
  <c r="N2056" i="1"/>
  <c r="N2055" i="1"/>
  <c r="N2054" i="1"/>
  <c r="N2053" i="1"/>
  <c r="N2052" i="1"/>
  <c r="N2051" i="1"/>
  <c r="N2050" i="1"/>
  <c r="N2049" i="1"/>
  <c r="N2048" i="1"/>
  <c r="N2047" i="1"/>
  <c r="N2046" i="1"/>
  <c r="N2045" i="1"/>
  <c r="N2044" i="1"/>
  <c r="N2043" i="1"/>
  <c r="N2042" i="1"/>
  <c r="N2041" i="1"/>
  <c r="N2040" i="1"/>
  <c r="N2039" i="1"/>
  <c r="N2038" i="1"/>
  <c r="N2037" i="1"/>
  <c r="N2036" i="1"/>
  <c r="N2035" i="1"/>
  <c r="N2034" i="1"/>
  <c r="N2033" i="1"/>
  <c r="N2032" i="1"/>
  <c r="N2031" i="1"/>
  <c r="N2030" i="1"/>
  <c r="N2029" i="1"/>
  <c r="N2028" i="1"/>
  <c r="N2027" i="1"/>
  <c r="N2026" i="1"/>
  <c r="N2025" i="1"/>
  <c r="N2024" i="1"/>
  <c r="N2023" i="1"/>
  <c r="N2022" i="1"/>
  <c r="N2021" i="1"/>
  <c r="N2020" i="1"/>
  <c r="N2019" i="1"/>
  <c r="N2018" i="1"/>
  <c r="N2017" i="1"/>
  <c r="N2016" i="1"/>
  <c r="N2015" i="1"/>
  <c r="N2014" i="1"/>
  <c r="N2013" i="1"/>
  <c r="N2012" i="1"/>
  <c r="N2011" i="1"/>
  <c r="N2010" i="1"/>
  <c r="N2009" i="1"/>
  <c r="N2008" i="1"/>
  <c r="N2007" i="1"/>
  <c r="N2006" i="1"/>
  <c r="N2005" i="1"/>
  <c r="N2004" i="1"/>
  <c r="N2003" i="1"/>
  <c r="N2002" i="1"/>
  <c r="N2001" i="1"/>
  <c r="N2000" i="1"/>
  <c r="N1999" i="1"/>
  <c r="N1998" i="1"/>
  <c r="N1997" i="1"/>
  <c r="N1996" i="1"/>
  <c r="N1995" i="1"/>
  <c r="N1994" i="1"/>
  <c r="N1993" i="1"/>
  <c r="N1992" i="1"/>
  <c r="N1991" i="1"/>
  <c r="N1990" i="1"/>
  <c r="N1989" i="1"/>
  <c r="N1988" i="1"/>
  <c r="N1987" i="1"/>
  <c r="N1986" i="1"/>
  <c r="N1985" i="1"/>
  <c r="N1984" i="1"/>
  <c r="N1983" i="1"/>
  <c r="N1982" i="1"/>
  <c r="N1981" i="1"/>
  <c r="N1980" i="1"/>
  <c r="N1979" i="1"/>
  <c r="N1978" i="1"/>
  <c r="N1977" i="1"/>
  <c r="N1976" i="1"/>
  <c r="N1975" i="1"/>
  <c r="N1974" i="1"/>
  <c r="N1973" i="1"/>
  <c r="N1972" i="1"/>
  <c r="N1971" i="1"/>
  <c r="N1970" i="1"/>
  <c r="N1969" i="1"/>
  <c r="N1968" i="1"/>
  <c r="N1967" i="1"/>
  <c r="N1966" i="1"/>
  <c r="N1965" i="1"/>
  <c r="N1964" i="1"/>
  <c r="N1963" i="1"/>
  <c r="N1962" i="1"/>
  <c r="N1961" i="1"/>
  <c r="N1960" i="1"/>
  <c r="N1959" i="1"/>
  <c r="N1958" i="1"/>
  <c r="N1957" i="1"/>
  <c r="N1956" i="1"/>
  <c r="N1955" i="1"/>
  <c r="N1954" i="1"/>
  <c r="N1953" i="1"/>
  <c r="N1952" i="1"/>
  <c r="N1951" i="1"/>
  <c r="N1950" i="1"/>
  <c r="N1949" i="1"/>
  <c r="N1948" i="1"/>
  <c r="N1947" i="1"/>
  <c r="N1946" i="1"/>
  <c r="N1945" i="1"/>
  <c r="N1944" i="1"/>
  <c r="N1943" i="1"/>
  <c r="N1942" i="1"/>
  <c r="N1941" i="1"/>
  <c r="N1940" i="1"/>
  <c r="N1939" i="1"/>
  <c r="N1938" i="1"/>
  <c r="N1937" i="1"/>
  <c r="N1936" i="1"/>
  <c r="N1935" i="1"/>
  <c r="N1934" i="1"/>
  <c r="N1933" i="1"/>
  <c r="N1932" i="1"/>
  <c r="N1931" i="1"/>
  <c r="N1930" i="1"/>
  <c r="N1929" i="1"/>
  <c r="N1928" i="1"/>
  <c r="N1927" i="1"/>
  <c r="N1926" i="1"/>
  <c r="N1925" i="1"/>
  <c r="N1924" i="1"/>
  <c r="N1923" i="1"/>
  <c r="N1922" i="1"/>
  <c r="N1921" i="1"/>
  <c r="N1920" i="1"/>
  <c r="N1919" i="1"/>
  <c r="N1918" i="1"/>
  <c r="N1917" i="1"/>
  <c r="N1916" i="1"/>
  <c r="N1915" i="1"/>
  <c r="N1914" i="1"/>
  <c r="N1913" i="1"/>
  <c r="N1912" i="1"/>
  <c r="N1911" i="1"/>
  <c r="N1910" i="1"/>
  <c r="N1909" i="1"/>
  <c r="N1908" i="1"/>
  <c r="N1907" i="1"/>
  <c r="N1906" i="1"/>
  <c r="N1905" i="1"/>
  <c r="N1904" i="1"/>
  <c r="N1903" i="1"/>
  <c r="N1902" i="1"/>
  <c r="N1901" i="1"/>
  <c r="N1900" i="1"/>
  <c r="N1899" i="1"/>
  <c r="N1898" i="1"/>
  <c r="N1897" i="1"/>
  <c r="N1896" i="1"/>
  <c r="N1895" i="1"/>
  <c r="N1894" i="1"/>
  <c r="N1893" i="1"/>
  <c r="N1892" i="1"/>
  <c r="N1891" i="1"/>
  <c r="N1890" i="1"/>
  <c r="N1889" i="1"/>
  <c r="N1888" i="1"/>
  <c r="N1887" i="1"/>
  <c r="N1886" i="1"/>
  <c r="N1885" i="1"/>
  <c r="N1884" i="1"/>
  <c r="N1883" i="1"/>
  <c r="N1882" i="1"/>
  <c r="N1881" i="1"/>
  <c r="N1880" i="1"/>
  <c r="N1879" i="1"/>
  <c r="N1878" i="1"/>
  <c r="N1877" i="1"/>
  <c r="N1876" i="1"/>
  <c r="N1875" i="1"/>
  <c r="N1874" i="1"/>
  <c r="N1873" i="1"/>
  <c r="N1872" i="1"/>
  <c r="N1871" i="1"/>
  <c r="N1870" i="1"/>
  <c r="N1869" i="1"/>
  <c r="N1868" i="1"/>
  <c r="N1867" i="1"/>
  <c r="N1866" i="1"/>
  <c r="N1865" i="1"/>
  <c r="N1864" i="1"/>
  <c r="N1863" i="1"/>
  <c r="N1862" i="1"/>
  <c r="N1861" i="1"/>
  <c r="N1860" i="1"/>
  <c r="N1859" i="1"/>
  <c r="N1858" i="1"/>
  <c r="N1857" i="1"/>
  <c r="N1856" i="1"/>
  <c r="N1855" i="1"/>
  <c r="N1854" i="1"/>
  <c r="N1853" i="1"/>
  <c r="N1852" i="1"/>
  <c r="N1851" i="1"/>
  <c r="N1850" i="1"/>
  <c r="N1849" i="1"/>
  <c r="N1848" i="1"/>
  <c r="N1847" i="1"/>
  <c r="N1846" i="1"/>
  <c r="N1845" i="1"/>
  <c r="N1844" i="1"/>
  <c r="N1843" i="1"/>
  <c r="N1842" i="1"/>
  <c r="N1841" i="1"/>
  <c r="N1840" i="1"/>
  <c r="N1839" i="1"/>
  <c r="N1838" i="1"/>
  <c r="N1837" i="1"/>
  <c r="N1836" i="1"/>
  <c r="N1835" i="1"/>
  <c r="N1834" i="1"/>
  <c r="N1833" i="1"/>
  <c r="N1832" i="1"/>
  <c r="N1831" i="1"/>
  <c r="N1830" i="1"/>
  <c r="N1829" i="1"/>
  <c r="N1828" i="1"/>
  <c r="N1827" i="1"/>
  <c r="N1826" i="1"/>
  <c r="N1825" i="1"/>
  <c r="N1824" i="1"/>
  <c r="N1823" i="1"/>
  <c r="N1822" i="1"/>
  <c r="N1821" i="1"/>
  <c r="N1820" i="1"/>
  <c r="N1819" i="1"/>
  <c r="N1818" i="1"/>
  <c r="N1817" i="1"/>
  <c r="N1816" i="1"/>
  <c r="N1815" i="1"/>
  <c r="N1814" i="1"/>
  <c r="N1813" i="1"/>
  <c r="N1812" i="1"/>
  <c r="N1811" i="1"/>
  <c r="N1810" i="1"/>
  <c r="N1809" i="1"/>
  <c r="N1808" i="1"/>
  <c r="N1807" i="1"/>
  <c r="N1806" i="1"/>
  <c r="N1805" i="1"/>
  <c r="N1804" i="1"/>
  <c r="N1803" i="1"/>
  <c r="N1802" i="1"/>
  <c r="N1801" i="1"/>
  <c r="N1800" i="1"/>
  <c r="N1799" i="1"/>
  <c r="N1798" i="1"/>
  <c r="N1797" i="1"/>
  <c r="N1796" i="1"/>
  <c r="N1795" i="1"/>
  <c r="N1794" i="1"/>
  <c r="N1793" i="1"/>
  <c r="N1792" i="1"/>
  <c r="N1791" i="1"/>
  <c r="N1790" i="1"/>
  <c r="N1789" i="1"/>
  <c r="N1788" i="1"/>
  <c r="N1787" i="1"/>
  <c r="N1786" i="1"/>
  <c r="N1785" i="1"/>
  <c r="N1784" i="1"/>
  <c r="N1783" i="1"/>
  <c r="N1782" i="1"/>
  <c r="N1781" i="1"/>
  <c r="N1780" i="1"/>
  <c r="N1779" i="1"/>
  <c r="N1778" i="1"/>
  <c r="N1777" i="1"/>
  <c r="N1776" i="1"/>
  <c r="N1775" i="1"/>
  <c r="N1774" i="1"/>
  <c r="N1773" i="1"/>
  <c r="N1772" i="1"/>
  <c r="N1771" i="1"/>
  <c r="N1770" i="1"/>
  <c r="N1769" i="1"/>
  <c r="N1768" i="1"/>
  <c r="N1767" i="1"/>
  <c r="N1766" i="1"/>
  <c r="N1765" i="1"/>
  <c r="N1764" i="1"/>
  <c r="N1763" i="1"/>
  <c r="N1762" i="1"/>
  <c r="N1761" i="1"/>
  <c r="N1760" i="1"/>
  <c r="N1759" i="1"/>
  <c r="N1758" i="1"/>
  <c r="N1757" i="1"/>
  <c r="N1756" i="1"/>
  <c r="N1755" i="1"/>
  <c r="N1754" i="1"/>
  <c r="N1753" i="1"/>
  <c r="N1752" i="1"/>
  <c r="N1751" i="1"/>
  <c r="N1750" i="1"/>
  <c r="N1749" i="1"/>
  <c r="N1748" i="1"/>
  <c r="N1747" i="1"/>
  <c r="N1746" i="1"/>
  <c r="N1745" i="1"/>
  <c r="N1744" i="1"/>
  <c r="N1743" i="1"/>
  <c r="N1742" i="1"/>
  <c r="N1741" i="1"/>
  <c r="N1740" i="1"/>
  <c r="N1739" i="1"/>
  <c r="N1738" i="1"/>
  <c r="N1737" i="1"/>
  <c r="N1736" i="1"/>
  <c r="N1735" i="1"/>
  <c r="N1734" i="1"/>
  <c r="N1733" i="1"/>
  <c r="N1732" i="1"/>
  <c r="N1731" i="1"/>
  <c r="N1730" i="1"/>
  <c r="N1729" i="1"/>
  <c r="N1728" i="1"/>
  <c r="N1727" i="1"/>
  <c r="N1726" i="1"/>
  <c r="N1725" i="1"/>
  <c r="N1724" i="1"/>
  <c r="N1723" i="1"/>
  <c r="N1722" i="1"/>
  <c r="N1721" i="1"/>
  <c r="N1720" i="1"/>
  <c r="N1719" i="1"/>
  <c r="N1718" i="1"/>
  <c r="N1717" i="1"/>
  <c r="N1716" i="1"/>
  <c r="N1715" i="1"/>
  <c r="N1714" i="1"/>
  <c r="N1713" i="1"/>
  <c r="N1712" i="1"/>
  <c r="N1711" i="1"/>
  <c r="N1710" i="1"/>
  <c r="N1709" i="1"/>
  <c r="N1708" i="1"/>
  <c r="N1707" i="1"/>
  <c r="N1706" i="1"/>
  <c r="N1705" i="1"/>
  <c r="N1704" i="1"/>
  <c r="N1703" i="1"/>
  <c r="N1702" i="1"/>
  <c r="N1701" i="1"/>
  <c r="N1700" i="1"/>
  <c r="N1699" i="1"/>
  <c r="N1698" i="1"/>
  <c r="N1697" i="1"/>
  <c r="N1696" i="1"/>
  <c r="N1695" i="1"/>
  <c r="N1694" i="1"/>
  <c r="N1693" i="1"/>
  <c r="N1692" i="1"/>
  <c r="N1691" i="1"/>
  <c r="N1690" i="1"/>
  <c r="N1689" i="1"/>
  <c r="N1688" i="1"/>
  <c r="N1687" i="1"/>
  <c r="N1686" i="1"/>
  <c r="N1685" i="1"/>
  <c r="N1684" i="1"/>
  <c r="N1683" i="1"/>
  <c r="N1682" i="1"/>
  <c r="N1681" i="1"/>
  <c r="N1680" i="1"/>
  <c r="N1679" i="1"/>
  <c r="N1678" i="1"/>
  <c r="N1677" i="1"/>
  <c r="N1676" i="1"/>
  <c r="N1675" i="1"/>
  <c r="N1674" i="1"/>
  <c r="N1673" i="1"/>
  <c r="N1672" i="1"/>
  <c r="N1671" i="1"/>
  <c r="N1670" i="1"/>
  <c r="N1669" i="1"/>
  <c r="N1668" i="1"/>
  <c r="N1667" i="1"/>
  <c r="N1666" i="1"/>
  <c r="N1665" i="1"/>
  <c r="N1664" i="1"/>
  <c r="N1663" i="1"/>
  <c r="N1662" i="1"/>
  <c r="N1661" i="1"/>
  <c r="N1660" i="1"/>
  <c r="N1659" i="1"/>
  <c r="N1658" i="1"/>
  <c r="N1657" i="1"/>
  <c r="N1656" i="1"/>
  <c r="N1655" i="1"/>
  <c r="N1654" i="1"/>
  <c r="N1653" i="1"/>
  <c r="N1652" i="1"/>
  <c r="N1651" i="1"/>
  <c r="N1650" i="1"/>
  <c r="N1649" i="1"/>
  <c r="N1648" i="1"/>
  <c r="N1647" i="1"/>
  <c r="N1646" i="1"/>
  <c r="N1645" i="1"/>
  <c r="N1644" i="1"/>
  <c r="N1643" i="1"/>
  <c r="N1642" i="1"/>
  <c r="N1641" i="1"/>
  <c r="N1640" i="1"/>
  <c r="N1639" i="1"/>
  <c r="N1638" i="1"/>
  <c r="N1637" i="1"/>
  <c r="N1636" i="1"/>
  <c r="N1635" i="1"/>
  <c r="N1634" i="1"/>
  <c r="N1633" i="1"/>
  <c r="N1632" i="1"/>
  <c r="N1631" i="1"/>
  <c r="N1630" i="1"/>
  <c r="N1629" i="1"/>
  <c r="N1628" i="1"/>
  <c r="N1627" i="1"/>
  <c r="N1626" i="1"/>
  <c r="N1625" i="1"/>
  <c r="N1624" i="1"/>
  <c r="N1623" i="1"/>
  <c r="N1622" i="1"/>
  <c r="N1621" i="1"/>
  <c r="N1620" i="1"/>
  <c r="N1619" i="1"/>
  <c r="N1618" i="1"/>
  <c r="N1617" i="1"/>
  <c r="N1616" i="1"/>
  <c r="N1615" i="1"/>
  <c r="N1614" i="1"/>
  <c r="N1613" i="1"/>
  <c r="N1612" i="1"/>
  <c r="N1611" i="1"/>
  <c r="N1610" i="1"/>
  <c r="N1609" i="1"/>
  <c r="N1608" i="1"/>
  <c r="N1607" i="1"/>
  <c r="N1606" i="1"/>
  <c r="N1605" i="1"/>
  <c r="N1604" i="1"/>
  <c r="N1603" i="1"/>
  <c r="N1602" i="1"/>
  <c r="N1601" i="1"/>
  <c r="N1600" i="1"/>
  <c r="N1599" i="1"/>
  <c r="N1598" i="1"/>
  <c r="N1597" i="1"/>
  <c r="N1596" i="1"/>
  <c r="N1595" i="1"/>
  <c r="N1594" i="1"/>
  <c r="N1593" i="1"/>
  <c r="N1592" i="1"/>
  <c r="N1591" i="1"/>
  <c r="N1590" i="1"/>
  <c r="N1589" i="1"/>
  <c r="N1588" i="1"/>
  <c r="N1587" i="1"/>
  <c r="N1586" i="1"/>
  <c r="N1585" i="1"/>
  <c r="N1584" i="1"/>
  <c r="N1583" i="1"/>
  <c r="N1582" i="1"/>
  <c r="N1581" i="1"/>
  <c r="N1580" i="1"/>
  <c r="N1579" i="1"/>
  <c r="N1578" i="1"/>
  <c r="N1577" i="1"/>
  <c r="N1576" i="1"/>
  <c r="N1575" i="1"/>
  <c r="N1574" i="1"/>
  <c r="N1573" i="1"/>
  <c r="N1572" i="1"/>
  <c r="N1571" i="1"/>
  <c r="N1570" i="1"/>
  <c r="N1569" i="1"/>
  <c r="N1568" i="1"/>
  <c r="N1567" i="1"/>
  <c r="N1566" i="1"/>
  <c r="N1565" i="1"/>
  <c r="N1564" i="1"/>
  <c r="N1563" i="1"/>
  <c r="N1562" i="1"/>
  <c r="N1561" i="1"/>
  <c r="N1560" i="1"/>
  <c r="N1559" i="1"/>
  <c r="N1558" i="1"/>
  <c r="N1557" i="1"/>
  <c r="N1556" i="1"/>
  <c r="N1555" i="1"/>
  <c r="N1554" i="1"/>
  <c r="N1553" i="1"/>
  <c r="N1552" i="1"/>
  <c r="N1551" i="1"/>
  <c r="N1550" i="1"/>
  <c r="N1549" i="1"/>
  <c r="N1548" i="1"/>
  <c r="N1547" i="1"/>
  <c r="N1546" i="1"/>
  <c r="N1545" i="1"/>
  <c r="N1544" i="1"/>
  <c r="N1543" i="1"/>
  <c r="N1542" i="1"/>
  <c r="N1541" i="1"/>
  <c r="N1540" i="1"/>
  <c r="N1539" i="1"/>
  <c r="N1538" i="1"/>
  <c r="N1537" i="1"/>
  <c r="N1536" i="1"/>
  <c r="N1535" i="1"/>
  <c r="N1534" i="1"/>
  <c r="N1533" i="1"/>
  <c r="N1532" i="1"/>
  <c r="N1531" i="1"/>
  <c r="N1530" i="1"/>
  <c r="N1529" i="1"/>
  <c r="N1528" i="1"/>
  <c r="N1527" i="1"/>
  <c r="N1526" i="1"/>
  <c r="N1525" i="1"/>
  <c r="N1524" i="1"/>
  <c r="N1523" i="1"/>
  <c r="N1522" i="1"/>
  <c r="N1521" i="1"/>
  <c r="N1520" i="1"/>
  <c r="N1519" i="1"/>
  <c r="N1518" i="1"/>
  <c r="N1517" i="1"/>
  <c r="N1516" i="1"/>
  <c r="N1515" i="1"/>
  <c r="N1514" i="1"/>
  <c r="N1513" i="1"/>
  <c r="N1512" i="1"/>
  <c r="N1511" i="1"/>
  <c r="N1510" i="1"/>
  <c r="N1509" i="1"/>
  <c r="N1508" i="1"/>
  <c r="N1507" i="1"/>
  <c r="N1506" i="1"/>
  <c r="N1505" i="1"/>
  <c r="N1504" i="1"/>
  <c r="N1503" i="1"/>
  <c r="N1502" i="1"/>
  <c r="N1501" i="1"/>
  <c r="N1500" i="1"/>
  <c r="N1499" i="1"/>
  <c r="N1498" i="1"/>
  <c r="N1497" i="1"/>
  <c r="N1496" i="1"/>
  <c r="N1495" i="1"/>
  <c r="N1494" i="1"/>
  <c r="N1493" i="1"/>
  <c r="N1492" i="1"/>
  <c r="N1491" i="1"/>
  <c r="N1490" i="1"/>
  <c r="N1489" i="1"/>
  <c r="N1488" i="1"/>
  <c r="N1487" i="1"/>
  <c r="N1486" i="1"/>
  <c r="N1485" i="1"/>
  <c r="N1484" i="1"/>
  <c r="N1483" i="1"/>
  <c r="N1482" i="1"/>
  <c r="N1481" i="1"/>
  <c r="N1480" i="1"/>
  <c r="N1479" i="1"/>
  <c r="N1478" i="1"/>
  <c r="N1477" i="1"/>
  <c r="N1476" i="1"/>
  <c r="N1475" i="1"/>
  <c r="N1474" i="1"/>
  <c r="N1473" i="1"/>
  <c r="N1472" i="1"/>
  <c r="N1471" i="1"/>
  <c r="N1470" i="1"/>
  <c r="N1469" i="1"/>
  <c r="N1468" i="1"/>
  <c r="N1467" i="1"/>
  <c r="N1466" i="1"/>
  <c r="N1465" i="1"/>
  <c r="N1464" i="1"/>
  <c r="N1463" i="1"/>
  <c r="N1462" i="1"/>
  <c r="N1461" i="1"/>
  <c r="N1460" i="1"/>
  <c r="N1459" i="1"/>
  <c r="N1458" i="1"/>
  <c r="N1457" i="1"/>
  <c r="N1456" i="1"/>
  <c r="N1455" i="1"/>
  <c r="N1454" i="1"/>
  <c r="N1453" i="1"/>
  <c r="N1452" i="1"/>
  <c r="N1451" i="1"/>
  <c r="N1450" i="1"/>
  <c r="N1449" i="1"/>
  <c r="N1448" i="1"/>
  <c r="N1447" i="1"/>
  <c r="N1446" i="1"/>
  <c r="N1445" i="1"/>
  <c r="N1444" i="1"/>
  <c r="N1443" i="1"/>
  <c r="N1442" i="1"/>
  <c r="N1441" i="1"/>
  <c r="N1440" i="1"/>
  <c r="N1439" i="1"/>
  <c r="N1438" i="1"/>
  <c r="N1437" i="1"/>
  <c r="N1436" i="1"/>
  <c r="N1435" i="1"/>
  <c r="N1434" i="1"/>
  <c r="N1433" i="1"/>
  <c r="N1432" i="1"/>
  <c r="N1431" i="1"/>
  <c r="N1430" i="1"/>
  <c r="N1429" i="1"/>
  <c r="N1428" i="1"/>
  <c r="N1427" i="1"/>
  <c r="N1426" i="1"/>
  <c r="N1425" i="1"/>
  <c r="N1424" i="1"/>
  <c r="N1423" i="1"/>
  <c r="N1422" i="1"/>
  <c r="N1421" i="1"/>
  <c r="N1420" i="1"/>
  <c r="N1419" i="1"/>
  <c r="N1418" i="1"/>
  <c r="N1417" i="1"/>
  <c r="N1416" i="1"/>
  <c r="N1415" i="1"/>
  <c r="N1414" i="1"/>
  <c r="N1413" i="1"/>
  <c r="N1412" i="1"/>
  <c r="N1411" i="1"/>
  <c r="N1410" i="1"/>
  <c r="N1409" i="1"/>
  <c r="N1408" i="1"/>
  <c r="N1407" i="1"/>
  <c r="N1406" i="1"/>
  <c r="N1405" i="1"/>
  <c r="N1404" i="1"/>
  <c r="N1403" i="1"/>
  <c r="N1402" i="1"/>
  <c r="N1401" i="1"/>
  <c r="N1400" i="1"/>
  <c r="N1399" i="1"/>
  <c r="N1398" i="1"/>
  <c r="N1397" i="1"/>
  <c r="N1396" i="1"/>
  <c r="N1395" i="1"/>
  <c r="N1394" i="1"/>
  <c r="N1393" i="1"/>
  <c r="N1392" i="1"/>
  <c r="N1391" i="1"/>
  <c r="N1390" i="1"/>
  <c r="N1389" i="1"/>
  <c r="N1388" i="1"/>
  <c r="N1387" i="1"/>
  <c r="N1386" i="1"/>
  <c r="N1385" i="1"/>
  <c r="N1384" i="1"/>
  <c r="N1383" i="1"/>
  <c r="N1382" i="1"/>
  <c r="N1381" i="1"/>
  <c r="N1380" i="1"/>
  <c r="N1379" i="1"/>
  <c r="N1378" i="1"/>
  <c r="N1377" i="1"/>
  <c r="N1376" i="1"/>
  <c r="N1375" i="1"/>
  <c r="N1374" i="1"/>
  <c r="N1373" i="1"/>
  <c r="N1372" i="1"/>
  <c r="N1371" i="1"/>
  <c r="N1370" i="1"/>
  <c r="N1369" i="1"/>
  <c r="N1368" i="1"/>
  <c r="N1367" i="1"/>
  <c r="N1366" i="1"/>
  <c r="N1365" i="1"/>
  <c r="N1364" i="1"/>
  <c r="N1363" i="1"/>
  <c r="N1362" i="1"/>
  <c r="N1361" i="1"/>
  <c r="N1360" i="1"/>
  <c r="N1359" i="1"/>
  <c r="N1358" i="1"/>
  <c r="N1357" i="1"/>
  <c r="N1356" i="1"/>
  <c r="N1355" i="1"/>
  <c r="N1354" i="1"/>
  <c r="N1353" i="1"/>
  <c r="N1352" i="1"/>
  <c r="N1351" i="1"/>
  <c r="N1350" i="1"/>
  <c r="N1349" i="1"/>
  <c r="N1348" i="1"/>
  <c r="N1347" i="1"/>
  <c r="N1346" i="1"/>
  <c r="N1345" i="1"/>
  <c r="N1344" i="1"/>
  <c r="N1343" i="1"/>
  <c r="N1342" i="1"/>
  <c r="N1341" i="1"/>
  <c r="N1340" i="1"/>
  <c r="N1339" i="1"/>
  <c r="N1338" i="1"/>
  <c r="N1337" i="1"/>
  <c r="N1336" i="1"/>
  <c r="N1335" i="1"/>
  <c r="N1334" i="1"/>
  <c r="N1333" i="1"/>
  <c r="N1332" i="1"/>
  <c r="N1331" i="1"/>
  <c r="N1330" i="1"/>
  <c r="N1329" i="1"/>
  <c r="N1328" i="1"/>
  <c r="N1327" i="1"/>
  <c r="N1326" i="1"/>
  <c r="N1325" i="1"/>
  <c r="N1324" i="1"/>
  <c r="N1323" i="1"/>
  <c r="N1322" i="1"/>
  <c r="N1321" i="1"/>
  <c r="N1320" i="1"/>
  <c r="N1319" i="1"/>
  <c r="N1318" i="1"/>
  <c r="N1317" i="1"/>
  <c r="N1316" i="1"/>
  <c r="N1315" i="1"/>
  <c r="N1314" i="1"/>
  <c r="N1313" i="1"/>
  <c r="N1312" i="1"/>
  <c r="N1311" i="1"/>
  <c r="N1310" i="1"/>
  <c r="N1309" i="1"/>
  <c r="N1308" i="1"/>
  <c r="N1307" i="1"/>
  <c r="N1306" i="1"/>
  <c r="N1305" i="1"/>
  <c r="N1304" i="1"/>
  <c r="N1303" i="1"/>
  <c r="N1302" i="1"/>
  <c r="N1301" i="1"/>
  <c r="N1300" i="1"/>
  <c r="N1299" i="1"/>
  <c r="N1298" i="1"/>
  <c r="N1297" i="1"/>
  <c r="N1296" i="1"/>
  <c r="N1295" i="1"/>
  <c r="N1294" i="1"/>
  <c r="N1293" i="1"/>
  <c r="N1292" i="1"/>
  <c r="N1291" i="1"/>
  <c r="N1290" i="1"/>
  <c r="N1289" i="1"/>
  <c r="N1288" i="1"/>
  <c r="N1287" i="1"/>
  <c r="N1286" i="1"/>
  <c r="N1285" i="1"/>
  <c r="N1284" i="1"/>
  <c r="N1283" i="1"/>
  <c r="N1282" i="1"/>
  <c r="N1281" i="1"/>
  <c r="N1280" i="1"/>
  <c r="N1279" i="1"/>
  <c r="N1278" i="1"/>
  <c r="N1277" i="1"/>
  <c r="N1276" i="1"/>
  <c r="N1275" i="1"/>
  <c r="N1274" i="1"/>
  <c r="N1273" i="1"/>
  <c r="N1272" i="1"/>
  <c r="N1271" i="1"/>
  <c r="N1270" i="1"/>
  <c r="N1269" i="1"/>
  <c r="N1268" i="1"/>
  <c r="N1267" i="1"/>
  <c r="N1266" i="1"/>
  <c r="N1265" i="1"/>
  <c r="N1264" i="1"/>
  <c r="N1263" i="1"/>
  <c r="N1262" i="1"/>
  <c r="N1261" i="1"/>
  <c r="N1260" i="1"/>
  <c r="N1259" i="1"/>
  <c r="N1258" i="1"/>
  <c r="N1257" i="1"/>
  <c r="N1256" i="1"/>
  <c r="N1255" i="1"/>
  <c r="N1254" i="1"/>
  <c r="N1253" i="1"/>
  <c r="N1252" i="1"/>
  <c r="N1251" i="1"/>
  <c r="N1250" i="1"/>
  <c r="N1249" i="1"/>
  <c r="N1248" i="1"/>
  <c r="N1247" i="1"/>
  <c r="N1246" i="1"/>
  <c r="N1245" i="1"/>
  <c r="N1244" i="1"/>
  <c r="N1243" i="1"/>
  <c r="N1242" i="1"/>
  <c r="N1241" i="1"/>
  <c r="N1240" i="1"/>
  <c r="N1239" i="1"/>
  <c r="N1238" i="1"/>
  <c r="N1237" i="1"/>
  <c r="N1236" i="1"/>
  <c r="N1235" i="1"/>
  <c r="N1234" i="1"/>
  <c r="N1233" i="1"/>
  <c r="N1232" i="1"/>
  <c r="N1231" i="1"/>
  <c r="N1230" i="1"/>
  <c r="N1229" i="1"/>
  <c r="N1228" i="1"/>
  <c r="N1227" i="1"/>
  <c r="N1226" i="1"/>
  <c r="N1225" i="1"/>
  <c r="N1224" i="1"/>
  <c r="N1223" i="1"/>
  <c r="N1222" i="1"/>
  <c r="N1221" i="1"/>
  <c r="N1220" i="1"/>
  <c r="N1219" i="1"/>
  <c r="N1218" i="1"/>
  <c r="N1217" i="1"/>
  <c r="N1216" i="1"/>
  <c r="N1215" i="1"/>
  <c r="N1214" i="1"/>
  <c r="N1213" i="1"/>
  <c r="N1212" i="1"/>
  <c r="N1211" i="1"/>
  <c r="N1210" i="1"/>
  <c r="N1209" i="1"/>
  <c r="N1208" i="1"/>
  <c r="N1207" i="1"/>
  <c r="N1206" i="1"/>
  <c r="N1205" i="1"/>
  <c r="N1204" i="1"/>
  <c r="N1203" i="1"/>
  <c r="N1202" i="1"/>
  <c r="N1201" i="1"/>
  <c r="N1200" i="1"/>
  <c r="N1199" i="1"/>
  <c r="N1198" i="1"/>
  <c r="N1197" i="1"/>
  <c r="N1196" i="1"/>
  <c r="N1195" i="1"/>
  <c r="N1194" i="1"/>
  <c r="N1193" i="1"/>
  <c r="N1192" i="1"/>
  <c r="N1191" i="1"/>
  <c r="N1190" i="1"/>
  <c r="N1189" i="1"/>
  <c r="N1188" i="1"/>
  <c r="N1187" i="1"/>
  <c r="N1186" i="1"/>
  <c r="N1185" i="1"/>
  <c r="N1184" i="1"/>
  <c r="N1183" i="1"/>
  <c r="N1182" i="1"/>
  <c r="N1181" i="1"/>
  <c r="N1180" i="1"/>
  <c r="N1179" i="1"/>
  <c r="N1178" i="1"/>
  <c r="N1177" i="1"/>
  <c r="N1176" i="1"/>
  <c r="N1175" i="1"/>
  <c r="N1174" i="1"/>
  <c r="N1173" i="1"/>
  <c r="N1172" i="1"/>
  <c r="N1171" i="1"/>
  <c r="N1170" i="1"/>
  <c r="N1169" i="1"/>
  <c r="N1168" i="1"/>
  <c r="N1167" i="1"/>
  <c r="N1166" i="1"/>
  <c r="N1165" i="1"/>
  <c r="N1164" i="1"/>
  <c r="N1163" i="1"/>
  <c r="N1162" i="1"/>
  <c r="N1161" i="1"/>
  <c r="N1160" i="1"/>
  <c r="N1159" i="1"/>
  <c r="N1158" i="1"/>
  <c r="N1157" i="1"/>
  <c r="N1156" i="1"/>
  <c r="N1155" i="1"/>
  <c r="N1154" i="1"/>
  <c r="N1153" i="1"/>
  <c r="N1152" i="1"/>
  <c r="N1151" i="1"/>
  <c r="N1150" i="1"/>
  <c r="N1149" i="1"/>
  <c r="N1148" i="1"/>
  <c r="N1147" i="1"/>
  <c r="N1146" i="1"/>
  <c r="N1145" i="1"/>
  <c r="N1144" i="1"/>
  <c r="N1143" i="1"/>
  <c r="N1142" i="1"/>
  <c r="N1141" i="1"/>
  <c r="N1140" i="1"/>
  <c r="N1139" i="1"/>
  <c r="N1138" i="1"/>
  <c r="N1137" i="1"/>
  <c r="N1136" i="1"/>
  <c r="N1135" i="1"/>
  <c r="N1134" i="1"/>
  <c r="N1133" i="1"/>
  <c r="N1132" i="1"/>
  <c r="N1131" i="1"/>
  <c r="N1130" i="1"/>
  <c r="N1129" i="1"/>
  <c r="N1128" i="1"/>
  <c r="N1127" i="1"/>
  <c r="N1126" i="1"/>
  <c r="N1125" i="1"/>
  <c r="N1124" i="1"/>
  <c r="N1123" i="1"/>
  <c r="N1122" i="1"/>
  <c r="N1121" i="1"/>
  <c r="N1120" i="1"/>
  <c r="N1119" i="1"/>
  <c r="N1118" i="1"/>
  <c r="N1117" i="1"/>
  <c r="N1116" i="1"/>
  <c r="N1115" i="1"/>
  <c r="N1114" i="1"/>
  <c r="N1113" i="1"/>
  <c r="N1112" i="1"/>
  <c r="N1111" i="1"/>
  <c r="N1110" i="1"/>
  <c r="N1109" i="1"/>
  <c r="N1108" i="1"/>
  <c r="N1107" i="1"/>
  <c r="N1106" i="1"/>
  <c r="N1105" i="1"/>
  <c r="N1104" i="1"/>
  <c r="N1103" i="1"/>
  <c r="N1102" i="1"/>
  <c r="N1101" i="1"/>
  <c r="N1100" i="1"/>
  <c r="N1099" i="1"/>
  <c r="N1098" i="1"/>
  <c r="N1097" i="1"/>
  <c r="N1096" i="1"/>
  <c r="N1095" i="1"/>
  <c r="N1094" i="1"/>
  <c r="N1093" i="1"/>
  <c r="N1092" i="1"/>
  <c r="N1091" i="1"/>
  <c r="N1090" i="1"/>
  <c r="N1089" i="1"/>
  <c r="N1088" i="1"/>
  <c r="N1087" i="1"/>
  <c r="N1086" i="1"/>
  <c r="N1085" i="1"/>
  <c r="N1084" i="1"/>
  <c r="N1083" i="1"/>
  <c r="N1082" i="1"/>
  <c r="N1081" i="1"/>
  <c r="N1080" i="1"/>
  <c r="N1079" i="1"/>
  <c r="N1078" i="1"/>
  <c r="N1077" i="1"/>
  <c r="N1076" i="1"/>
  <c r="N1075" i="1"/>
  <c r="N1074" i="1"/>
  <c r="N1073" i="1"/>
  <c r="N1072" i="1"/>
  <c r="N1071" i="1"/>
  <c r="N1070" i="1"/>
  <c r="N1069" i="1"/>
  <c r="N1068" i="1"/>
  <c r="N1067" i="1"/>
  <c r="N1066" i="1"/>
  <c r="N1065" i="1"/>
  <c r="N1064" i="1"/>
  <c r="N1063" i="1"/>
  <c r="N1062" i="1"/>
  <c r="N1061" i="1"/>
  <c r="N1060" i="1"/>
  <c r="N1059" i="1"/>
  <c r="N1058" i="1"/>
  <c r="N1057" i="1"/>
  <c r="N1056" i="1"/>
  <c r="N1055" i="1"/>
  <c r="N1054" i="1"/>
  <c r="N1053" i="1"/>
  <c r="N1052" i="1"/>
  <c r="N1051" i="1"/>
  <c r="N1050" i="1"/>
  <c r="N1049" i="1"/>
  <c r="N1048" i="1"/>
  <c r="N1047" i="1"/>
  <c r="N1046" i="1"/>
  <c r="N1045" i="1"/>
  <c r="N1044" i="1"/>
  <c r="N1043" i="1"/>
  <c r="N1042" i="1"/>
  <c r="N1041" i="1"/>
  <c r="N1040" i="1"/>
  <c r="N1039" i="1"/>
  <c r="N1038" i="1"/>
  <c r="N1037" i="1"/>
  <c r="N1036" i="1"/>
  <c r="N1035" i="1"/>
  <c r="N1034" i="1"/>
  <c r="N1033" i="1"/>
  <c r="N1032" i="1"/>
  <c r="N1031" i="1"/>
  <c r="N1030" i="1"/>
  <c r="N1029" i="1"/>
  <c r="N1028" i="1"/>
  <c r="N1027" i="1"/>
  <c r="N1026" i="1"/>
  <c r="N1025" i="1"/>
  <c r="N1024" i="1"/>
  <c r="N1023" i="1"/>
  <c r="N1022" i="1"/>
  <c r="N1021" i="1"/>
  <c r="N1020" i="1"/>
  <c r="N1019" i="1"/>
  <c r="N1018" i="1"/>
  <c r="N1017" i="1"/>
  <c r="N1016" i="1"/>
  <c r="N1015" i="1"/>
  <c r="N1014" i="1"/>
  <c r="N1013" i="1"/>
  <c r="N1012" i="1"/>
  <c r="N1011" i="1"/>
  <c r="N1010" i="1"/>
  <c r="N1009" i="1"/>
  <c r="N1008" i="1"/>
  <c r="N1007" i="1"/>
  <c r="N1006" i="1"/>
  <c r="N1005" i="1"/>
  <c r="N1004" i="1"/>
  <c r="N1003" i="1"/>
  <c r="N1002" i="1"/>
  <c r="N1001" i="1"/>
  <c r="N1000" i="1"/>
  <c r="N999" i="1"/>
  <c r="N998" i="1"/>
  <c r="N997" i="1"/>
  <c r="N996" i="1"/>
  <c r="N995" i="1"/>
  <c r="N994" i="1"/>
  <c r="N993" i="1"/>
  <c r="N992" i="1"/>
  <c r="N991" i="1"/>
  <c r="N990" i="1"/>
  <c r="N989" i="1"/>
  <c r="N988" i="1"/>
  <c r="N987" i="1"/>
  <c r="N986" i="1"/>
  <c r="N985" i="1"/>
  <c r="N984" i="1"/>
  <c r="N983" i="1"/>
  <c r="N982" i="1"/>
  <c r="N981" i="1"/>
  <c r="N980" i="1"/>
  <c r="N979" i="1"/>
  <c r="N978" i="1"/>
  <c r="N977" i="1"/>
  <c r="N976" i="1"/>
  <c r="N975" i="1"/>
  <c r="N974" i="1"/>
  <c r="N973" i="1"/>
  <c r="N972" i="1"/>
  <c r="N971" i="1"/>
  <c r="N970" i="1"/>
  <c r="N969" i="1"/>
  <c r="N968" i="1"/>
  <c r="N967" i="1"/>
  <c r="N966" i="1"/>
  <c r="N965" i="1"/>
  <c r="N964" i="1"/>
  <c r="N963" i="1"/>
  <c r="N962" i="1"/>
  <c r="N961" i="1"/>
  <c r="N960" i="1"/>
  <c r="N959" i="1"/>
  <c r="N958" i="1"/>
  <c r="N957" i="1"/>
  <c r="N956" i="1"/>
  <c r="N955" i="1"/>
  <c r="N954" i="1"/>
  <c r="N953" i="1"/>
  <c r="N952" i="1"/>
  <c r="N951" i="1"/>
  <c r="N950" i="1"/>
  <c r="N949" i="1"/>
  <c r="N948" i="1"/>
  <c r="N947" i="1"/>
  <c r="N946" i="1"/>
  <c r="N945" i="1"/>
  <c r="N944" i="1"/>
  <c r="N943" i="1"/>
  <c r="N942" i="1"/>
  <c r="N941" i="1"/>
  <c r="N940" i="1"/>
  <c r="N939" i="1"/>
  <c r="N938" i="1"/>
  <c r="N937" i="1"/>
  <c r="N936" i="1"/>
  <c r="N935" i="1"/>
  <c r="N934" i="1"/>
  <c r="N933" i="1"/>
  <c r="N932" i="1"/>
  <c r="N931" i="1"/>
  <c r="N930" i="1"/>
  <c r="N929" i="1"/>
  <c r="N928" i="1"/>
  <c r="N927" i="1"/>
  <c r="N926" i="1"/>
  <c r="N925" i="1"/>
  <c r="N924" i="1"/>
  <c r="N923" i="1"/>
  <c r="N922" i="1"/>
  <c r="N921" i="1"/>
  <c r="N920" i="1"/>
  <c r="N919" i="1"/>
  <c r="N918" i="1"/>
  <c r="N917" i="1"/>
  <c r="N916" i="1"/>
  <c r="N915" i="1"/>
  <c r="N914" i="1"/>
  <c r="N913" i="1"/>
  <c r="N912" i="1"/>
  <c r="N911" i="1"/>
  <c r="N910" i="1"/>
  <c r="N909" i="1"/>
  <c r="N908" i="1"/>
  <c r="N907" i="1"/>
  <c r="N906" i="1"/>
  <c r="N905" i="1"/>
  <c r="N904" i="1"/>
  <c r="N903" i="1"/>
  <c r="N902" i="1"/>
  <c r="N901" i="1"/>
  <c r="N900" i="1"/>
  <c r="N899" i="1"/>
  <c r="N898" i="1"/>
  <c r="N897" i="1"/>
  <c r="N896" i="1"/>
  <c r="N895" i="1"/>
  <c r="N894" i="1"/>
  <c r="N893" i="1"/>
  <c r="N892" i="1"/>
  <c r="N891" i="1"/>
  <c r="N890" i="1"/>
  <c r="N889" i="1"/>
  <c r="N888" i="1"/>
  <c r="N887" i="1"/>
  <c r="N886" i="1"/>
  <c r="N885" i="1"/>
  <c r="N884" i="1"/>
  <c r="N883" i="1"/>
  <c r="N882" i="1"/>
  <c r="N881" i="1"/>
  <c r="N880" i="1"/>
  <c r="N879" i="1"/>
  <c r="N878" i="1"/>
  <c r="N877" i="1"/>
  <c r="N876" i="1"/>
  <c r="N875" i="1"/>
  <c r="N874" i="1"/>
  <c r="N873" i="1"/>
  <c r="N872" i="1"/>
  <c r="N871" i="1"/>
  <c r="N870" i="1"/>
  <c r="N869" i="1"/>
  <c r="N868" i="1"/>
  <c r="N867" i="1"/>
  <c r="N866" i="1"/>
  <c r="N865" i="1"/>
  <c r="N864" i="1"/>
  <c r="N863" i="1"/>
  <c r="N862" i="1"/>
  <c r="N861" i="1"/>
  <c r="N860" i="1"/>
  <c r="N859" i="1"/>
  <c r="N858" i="1"/>
  <c r="N857" i="1"/>
  <c r="N856" i="1"/>
  <c r="N855" i="1"/>
  <c r="N854" i="1"/>
  <c r="N853" i="1"/>
  <c r="N852" i="1"/>
  <c r="N851" i="1"/>
  <c r="N850" i="1"/>
  <c r="N849" i="1"/>
  <c r="N848" i="1"/>
  <c r="N847" i="1"/>
  <c r="N846" i="1"/>
  <c r="N845" i="1"/>
  <c r="N844" i="1"/>
  <c r="N843" i="1"/>
  <c r="N842" i="1"/>
  <c r="N841" i="1"/>
  <c r="N840" i="1"/>
  <c r="N839" i="1"/>
  <c r="N838" i="1"/>
  <c r="N837" i="1"/>
  <c r="N836" i="1"/>
  <c r="N835" i="1"/>
  <c r="N834" i="1"/>
  <c r="N833" i="1"/>
  <c r="N832" i="1"/>
  <c r="N831" i="1"/>
  <c r="N830" i="1"/>
  <c r="N829" i="1"/>
  <c r="N828" i="1"/>
  <c r="N827" i="1"/>
  <c r="N826" i="1"/>
  <c r="N825" i="1"/>
  <c r="N824" i="1"/>
  <c r="N823" i="1"/>
  <c r="N822" i="1"/>
  <c r="N821" i="1"/>
  <c r="N820" i="1"/>
  <c r="N819" i="1"/>
  <c r="N818" i="1"/>
  <c r="N817" i="1"/>
  <c r="N816" i="1"/>
  <c r="N815" i="1"/>
  <c r="N814" i="1"/>
  <c r="N813" i="1"/>
  <c r="N812" i="1"/>
  <c r="N811" i="1"/>
  <c r="N810" i="1"/>
  <c r="N809" i="1"/>
  <c r="N808" i="1"/>
  <c r="N807" i="1"/>
  <c r="N806" i="1"/>
  <c r="N805" i="1"/>
  <c r="N804" i="1"/>
  <c r="N803" i="1"/>
  <c r="N802" i="1"/>
  <c r="N801" i="1"/>
  <c r="N800" i="1"/>
  <c r="N799" i="1"/>
  <c r="N798" i="1"/>
  <c r="N797" i="1"/>
  <c r="N796" i="1"/>
  <c r="N795" i="1"/>
  <c r="N794" i="1"/>
  <c r="N793" i="1"/>
  <c r="N792" i="1"/>
  <c r="N791" i="1"/>
  <c r="N790" i="1"/>
  <c r="N789" i="1"/>
  <c r="N788" i="1"/>
  <c r="N787" i="1"/>
  <c r="N786" i="1"/>
  <c r="N785" i="1"/>
  <c r="N784" i="1"/>
  <c r="N783" i="1"/>
  <c r="N782" i="1"/>
  <c r="N781" i="1"/>
  <c r="N780" i="1"/>
  <c r="N779" i="1"/>
  <c r="N778" i="1"/>
  <c r="N777" i="1"/>
  <c r="N776" i="1"/>
  <c r="N775" i="1"/>
  <c r="N774" i="1"/>
  <c r="N773" i="1"/>
  <c r="N772" i="1"/>
  <c r="N771" i="1"/>
  <c r="N770" i="1"/>
  <c r="N769" i="1"/>
  <c r="N768" i="1"/>
  <c r="N767" i="1"/>
  <c r="N766" i="1"/>
  <c r="N765" i="1"/>
  <c r="N764" i="1"/>
  <c r="N763" i="1"/>
  <c r="N762" i="1"/>
  <c r="N761" i="1"/>
  <c r="N760" i="1"/>
  <c r="N759" i="1"/>
  <c r="N758" i="1"/>
  <c r="N757" i="1"/>
  <c r="N756" i="1"/>
  <c r="N755" i="1"/>
  <c r="N754" i="1"/>
  <c r="N753" i="1"/>
  <c r="N752" i="1"/>
  <c r="N751" i="1"/>
  <c r="N750" i="1"/>
  <c r="N749" i="1"/>
  <c r="N748" i="1"/>
  <c r="N747" i="1"/>
  <c r="N746" i="1"/>
  <c r="N745" i="1"/>
  <c r="N744" i="1"/>
  <c r="N743" i="1"/>
  <c r="N742" i="1"/>
  <c r="N741" i="1"/>
  <c r="N740" i="1"/>
  <c r="N739" i="1"/>
  <c r="N738" i="1"/>
  <c r="N737" i="1"/>
  <c r="N736" i="1"/>
  <c r="N735" i="1"/>
  <c r="N734" i="1"/>
  <c r="N733" i="1"/>
  <c r="N732" i="1"/>
  <c r="N731" i="1"/>
  <c r="N730" i="1"/>
  <c r="N729" i="1"/>
  <c r="N728" i="1"/>
  <c r="N727" i="1"/>
  <c r="N726" i="1"/>
  <c r="N725" i="1"/>
  <c r="N724" i="1"/>
  <c r="N723" i="1"/>
  <c r="N722" i="1"/>
  <c r="N721" i="1"/>
  <c r="N720" i="1"/>
  <c r="N719" i="1"/>
  <c r="N718" i="1"/>
  <c r="N717" i="1"/>
  <c r="N716" i="1"/>
  <c r="N715" i="1"/>
  <c r="N714" i="1"/>
  <c r="N713" i="1"/>
  <c r="N712" i="1"/>
  <c r="N711" i="1"/>
  <c r="N710" i="1"/>
  <c r="N709" i="1"/>
  <c r="N708" i="1"/>
  <c r="N707" i="1"/>
  <c r="N706" i="1"/>
  <c r="N705" i="1"/>
  <c r="N704" i="1"/>
  <c r="N703" i="1"/>
  <c r="N702" i="1"/>
  <c r="N701" i="1"/>
  <c r="N700" i="1"/>
  <c r="N699" i="1"/>
  <c r="N698" i="1"/>
  <c r="N697" i="1"/>
  <c r="N696" i="1"/>
  <c r="N695" i="1"/>
  <c r="N694" i="1"/>
  <c r="N693" i="1"/>
  <c r="N692" i="1"/>
  <c r="N691" i="1"/>
  <c r="N690" i="1"/>
  <c r="N689" i="1"/>
  <c r="N688" i="1"/>
  <c r="N687" i="1"/>
  <c r="N686" i="1"/>
  <c r="N685" i="1"/>
  <c r="N684" i="1"/>
  <c r="N683" i="1"/>
  <c r="N682" i="1"/>
  <c r="N681" i="1"/>
  <c r="N680" i="1"/>
  <c r="N679" i="1"/>
  <c r="N678" i="1"/>
  <c r="N677" i="1"/>
  <c r="N676" i="1"/>
  <c r="N675" i="1"/>
  <c r="N674" i="1"/>
  <c r="N673" i="1"/>
  <c r="N672" i="1"/>
  <c r="N671" i="1"/>
  <c r="N670" i="1"/>
  <c r="N669" i="1"/>
  <c r="N668" i="1"/>
  <c r="N667" i="1"/>
  <c r="N666" i="1"/>
  <c r="N665" i="1"/>
  <c r="N664" i="1"/>
  <c r="N663" i="1"/>
  <c r="N662" i="1"/>
  <c r="N661" i="1"/>
  <c r="N660" i="1"/>
  <c r="N659" i="1"/>
  <c r="N658" i="1"/>
  <c r="N657" i="1"/>
  <c r="N656" i="1"/>
  <c r="N655" i="1"/>
  <c r="N654" i="1"/>
  <c r="N653" i="1"/>
  <c r="N652" i="1"/>
  <c r="N651" i="1"/>
  <c r="N650" i="1"/>
  <c r="N649" i="1"/>
  <c r="N648" i="1"/>
  <c r="N647" i="1"/>
  <c r="N646" i="1"/>
  <c r="N645" i="1"/>
  <c r="N644" i="1"/>
  <c r="N643" i="1"/>
  <c r="N642" i="1"/>
  <c r="N641" i="1"/>
  <c r="N640" i="1"/>
  <c r="N639" i="1"/>
  <c r="N638" i="1"/>
  <c r="N637" i="1"/>
  <c r="N636" i="1"/>
  <c r="N635" i="1"/>
  <c r="N634" i="1"/>
  <c r="N633" i="1"/>
  <c r="N632" i="1"/>
  <c r="N631" i="1"/>
  <c r="N630" i="1"/>
  <c r="N629" i="1"/>
  <c r="N628" i="1"/>
  <c r="N627" i="1"/>
  <c r="N626" i="1"/>
  <c r="N625" i="1"/>
  <c r="N624" i="1"/>
  <c r="N623" i="1"/>
  <c r="N622" i="1"/>
  <c r="N621" i="1"/>
  <c r="N620" i="1"/>
  <c r="N619" i="1"/>
  <c r="N618" i="1"/>
  <c r="N617" i="1"/>
  <c r="N616" i="1"/>
  <c r="N615" i="1"/>
  <c r="N614" i="1"/>
  <c r="N613" i="1"/>
  <c r="N612" i="1"/>
  <c r="N611" i="1"/>
  <c r="N610" i="1"/>
  <c r="N609" i="1"/>
  <c r="N608" i="1"/>
  <c r="N607" i="1"/>
  <c r="N606" i="1"/>
  <c r="N605" i="1"/>
  <c r="N604" i="1"/>
  <c r="N603" i="1"/>
  <c r="N602" i="1"/>
  <c r="N601" i="1"/>
  <c r="N600" i="1"/>
  <c r="N599" i="1"/>
  <c r="N598" i="1"/>
  <c r="N597" i="1"/>
  <c r="N596" i="1"/>
  <c r="N595" i="1"/>
  <c r="N594" i="1"/>
  <c r="N593" i="1"/>
  <c r="N592" i="1"/>
  <c r="N591" i="1"/>
  <c r="N590" i="1"/>
  <c r="N589" i="1"/>
  <c r="N588" i="1"/>
  <c r="N587" i="1"/>
  <c r="N586" i="1"/>
  <c r="N585" i="1"/>
  <c r="N584" i="1"/>
  <c r="N583" i="1"/>
  <c r="N582" i="1"/>
  <c r="N581" i="1"/>
  <c r="N580" i="1"/>
  <c r="N579" i="1"/>
  <c r="N578" i="1"/>
  <c r="N577" i="1"/>
  <c r="N576" i="1"/>
  <c r="N575" i="1"/>
  <c r="N574" i="1"/>
  <c r="N573" i="1"/>
  <c r="N572" i="1"/>
  <c r="N571" i="1"/>
  <c r="N570" i="1"/>
  <c r="N569" i="1"/>
  <c r="N568" i="1"/>
  <c r="N567" i="1"/>
  <c r="N566" i="1"/>
  <c r="N565" i="1"/>
  <c r="N564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551" i="1"/>
  <c r="N550" i="1"/>
  <c r="N549" i="1"/>
  <c r="N548" i="1"/>
  <c r="N547" i="1"/>
  <c r="N546" i="1"/>
  <c r="N545" i="1"/>
  <c r="N544" i="1"/>
  <c r="N543" i="1"/>
  <c r="N542" i="1"/>
  <c r="N541" i="1"/>
  <c r="N540" i="1"/>
  <c r="N539" i="1"/>
  <c r="N538" i="1"/>
  <c r="N537" i="1"/>
  <c r="N536" i="1"/>
  <c r="N535" i="1"/>
  <c r="N534" i="1"/>
  <c r="N533" i="1"/>
  <c r="N532" i="1"/>
  <c r="N531" i="1"/>
  <c r="N530" i="1"/>
  <c r="N529" i="1"/>
  <c r="N528" i="1"/>
  <c r="N527" i="1"/>
  <c r="N526" i="1"/>
  <c r="N525" i="1"/>
  <c r="N524" i="1"/>
  <c r="N523" i="1"/>
  <c r="N522" i="1"/>
  <c r="N521" i="1"/>
  <c r="N520" i="1"/>
  <c r="N519" i="1"/>
  <c r="N518" i="1"/>
  <c r="N517" i="1"/>
  <c r="N516" i="1"/>
  <c r="N515" i="1"/>
  <c r="N514" i="1"/>
  <c r="N513" i="1"/>
  <c r="N512" i="1"/>
  <c r="N511" i="1"/>
  <c r="N510" i="1"/>
  <c r="N509" i="1"/>
  <c r="N508" i="1"/>
  <c r="N50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N490" i="1"/>
  <c r="N489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468" i="1"/>
  <c r="N467" i="1"/>
  <c r="N466" i="1"/>
  <c r="N465" i="1"/>
  <c r="N464" i="1"/>
  <c r="N463" i="1"/>
  <c r="N462" i="1"/>
  <c r="N461" i="1"/>
  <c r="N460" i="1"/>
  <c r="N459" i="1"/>
  <c r="N458" i="1"/>
  <c r="N457" i="1"/>
  <c r="N456" i="1"/>
  <c r="N455" i="1"/>
  <c r="N454" i="1"/>
  <c r="N453" i="1"/>
  <c r="N452" i="1"/>
  <c r="N451" i="1"/>
  <c r="N450" i="1"/>
  <c r="N449" i="1"/>
  <c r="N448" i="1"/>
  <c r="N447" i="1"/>
  <c r="N446" i="1"/>
  <c r="N445" i="1"/>
  <c r="N444" i="1"/>
  <c r="N443" i="1"/>
  <c r="N442" i="1"/>
  <c r="N441" i="1"/>
  <c r="N440" i="1"/>
  <c r="N439" i="1"/>
  <c r="N438" i="1"/>
  <c r="N437" i="1"/>
  <c r="N436" i="1"/>
  <c r="N435" i="1"/>
  <c r="N434" i="1"/>
  <c r="N433" i="1"/>
  <c r="N432" i="1"/>
  <c r="N431" i="1"/>
  <c r="N430" i="1"/>
  <c r="N429" i="1"/>
  <c r="N428" i="1"/>
  <c r="N427" i="1"/>
  <c r="N426" i="1"/>
  <c r="N425" i="1"/>
  <c r="N424" i="1"/>
  <c r="N423" i="1"/>
  <c r="N422" i="1"/>
  <c r="N421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7" i="1"/>
  <c r="N406" i="1"/>
  <c r="N405" i="1"/>
  <c r="N404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244" i="1"/>
  <c r="N243" i="1"/>
  <c r="N242" i="1"/>
  <c r="N241" i="1"/>
  <c r="N240" i="1"/>
  <c r="N239" i="1"/>
  <c r="N238" i="1"/>
  <c r="N237" i="1"/>
  <c r="N236" i="1"/>
  <c r="N235" i="1"/>
  <c r="N234" i="1"/>
  <c r="N233" i="1"/>
  <c r="N232" i="1"/>
  <c r="N231" i="1"/>
  <c r="N230" i="1"/>
  <c r="N229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79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N6" i="1"/>
  <c r="N5" i="1"/>
  <c r="N4" i="1"/>
  <c r="N3" i="1"/>
  <c r="N2" i="1"/>
  <c r="H14" i="5" l="1"/>
  <c r="G14" i="5"/>
  <c r="F14" i="5"/>
  <c r="C14" i="5"/>
  <c r="D14" i="5"/>
  <c r="E14" i="5"/>
  <c r="B14" i="5"/>
  <c r="H6" i="7" l="1"/>
  <c r="K7" i="7"/>
  <c r="K6" i="7"/>
  <c r="K5" i="7"/>
  <c r="K4" i="7"/>
  <c r="K3" i="7"/>
  <c r="K2" i="7"/>
  <c r="H7" i="7"/>
  <c r="H5" i="7"/>
  <c r="H4" i="7"/>
  <c r="H3" i="7"/>
  <c r="H2" i="7"/>
  <c r="D13" i="5" l="1"/>
  <c r="C13" i="5"/>
  <c r="B13" i="5"/>
  <c r="D6" i="5"/>
  <c r="C6" i="5"/>
  <c r="B6" i="5"/>
  <c r="D3" i="5"/>
  <c r="C3" i="5"/>
  <c r="B3" i="5"/>
  <c r="D12" i="5"/>
  <c r="D11" i="5"/>
  <c r="D10" i="5"/>
  <c r="D9" i="5"/>
  <c r="D8" i="5"/>
  <c r="D7" i="5"/>
  <c r="D5" i="5"/>
  <c r="D4" i="5"/>
  <c r="D2" i="5"/>
  <c r="C12" i="5"/>
  <c r="C11" i="5"/>
  <c r="C10" i="5"/>
  <c r="C9" i="5"/>
  <c r="C8" i="5"/>
  <c r="C7" i="5"/>
  <c r="C5" i="5"/>
  <c r="C4" i="5"/>
  <c r="C2" i="5"/>
  <c r="B12" i="5"/>
  <c r="B11" i="5"/>
  <c r="B10" i="5"/>
  <c r="E10" i="5" s="1"/>
  <c r="G10" i="5" s="1"/>
  <c r="B9" i="5"/>
  <c r="B8" i="5"/>
  <c r="B7" i="5"/>
  <c r="B5" i="5"/>
  <c r="B4" i="5"/>
  <c r="B2" i="5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E9" i="5" l="1"/>
  <c r="H9" i="5" s="1"/>
  <c r="E2" i="5"/>
  <c r="G2" i="5" s="1"/>
  <c r="E12" i="5"/>
  <c r="F12" i="5" s="1"/>
  <c r="E5" i="5"/>
  <c r="H5" i="5" s="1"/>
  <c r="E7" i="5"/>
  <c r="H7" i="5" s="1"/>
  <c r="E11" i="5"/>
  <c r="F11" i="5" s="1"/>
  <c r="G9" i="5"/>
  <c r="F13" i="5"/>
  <c r="G13" i="5"/>
  <c r="E4" i="5"/>
  <c r="G4" i="5" s="1"/>
  <c r="E13" i="5"/>
  <c r="H13" i="5" s="1"/>
  <c r="E8" i="5"/>
  <c r="H8" i="5" s="1"/>
  <c r="E6" i="5"/>
  <c r="G6" i="5" s="1"/>
  <c r="E3" i="5"/>
  <c r="G3" i="5" s="1"/>
  <c r="F10" i="5"/>
  <c r="H10" i="5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T2" i="1"/>
  <c r="S2" i="1"/>
  <c r="F2" i="5" l="1"/>
  <c r="F5" i="5"/>
  <c r="G5" i="5"/>
  <c r="H2" i="5"/>
  <c r="F3" i="5"/>
  <c r="F6" i="5"/>
  <c r="H12" i="5"/>
  <c r="F7" i="5"/>
  <c r="G12" i="5"/>
  <c r="H11" i="5"/>
  <c r="F9" i="5"/>
  <c r="G11" i="5"/>
  <c r="F4" i="5"/>
  <c r="H4" i="5"/>
  <c r="G7" i="5"/>
  <c r="F8" i="5"/>
  <c r="G8" i="5"/>
  <c r="H6" i="5"/>
  <c r="H3" i="5"/>
  <c r="G4115" i="1"/>
</calcChain>
</file>

<file path=xl/sharedStrings.xml><?xml version="1.0" encoding="utf-8"?>
<sst xmlns="http://schemas.openxmlformats.org/spreadsheetml/2006/main" count="36811" uniqueCount="8421">
  <si>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</si>
  <si>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</si>
  <si>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</si>
  <si>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</si>
  <si>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</si>
  <si>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</si>
  <si>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</si>
  <si>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</si>
  <si>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</si>
  <si>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</si>
  <si>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</si>
  <si>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</si>
  <si>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</si>
  <si>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</si>
  <si>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</si>
  <si>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</si>
  <si>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</si>
  <si>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</si>
  <si>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</si>
  <si>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</si>
  <si>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</si>
  <si>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</si>
  <si>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</si>
  <si>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</si>
  <si>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</si>
  <si>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</si>
  <si>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</si>
  <si>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</si>
  <si>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</si>
  <si>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</si>
  <si>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</si>
  <si>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</si>
  <si>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</si>
  <si>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</si>
  <si>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</si>
  <si>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</si>
  <si>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</si>
  <si>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</si>
  <si>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</si>
  <si>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</si>
  <si>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</si>
  <si>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</si>
  <si>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</si>
  <si>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</si>
  <si>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</si>
  <si>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</si>
  <si>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</si>
  <si>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</si>
  <si>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</si>
  <si>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</si>
  <si>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</si>
  <si>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</si>
  <si>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</si>
  <si>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</si>
  <si>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</si>
  <si>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</si>
  <si>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</si>
  <si>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</si>
  <si>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</si>
  <si>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</si>
  <si>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</si>
  <si>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</si>
  <si>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</si>
  <si>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</si>
  <si>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</si>
  <si>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</si>
  <si>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</si>
  <si>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</si>
  <si>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</si>
  <si>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</si>
  <si>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</si>
  <si>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</si>
  <si>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</si>
  <si>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</si>
  <si>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</si>
  <si>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</si>
  <si>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</si>
  <si>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</si>
  <si>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</si>
  <si>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</si>
  <si>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</si>
  <si>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</si>
  <si>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</si>
  <si>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</si>
  <si>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</si>
  <si>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</si>
  <si>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</si>
  <si>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</si>
  <si>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</si>
  <si>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</si>
  <si>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</si>
  <si>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</si>
  <si>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</si>
  <si>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</si>
  <si>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</si>
  <si>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</si>
  <si>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</si>
  <si>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</si>
  <si>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</si>
  <si>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</si>
  <si>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</si>
  <si>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</si>
  <si>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</si>
  <si>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</si>
  <si>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</si>
  <si>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</si>
  <si>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</si>
  <si>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</si>
  <si>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</si>
  <si>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</si>
  <si>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</si>
  <si>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</si>
  <si>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</si>
  <si>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</si>
  <si>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</si>
  <si>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</si>
  <si>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</si>
  <si>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</si>
  <si>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</si>
  <si>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</si>
  <si>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</si>
  <si>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</si>
  <si>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</si>
  <si>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</si>
  <si>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</si>
  <si>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</si>
  <si>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</si>
  <si>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</si>
  <si>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</si>
  <si>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</si>
  <si>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</si>
  <si>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</si>
  <si>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</si>
  <si>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</si>
  <si>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</si>
  <si>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</si>
  <si>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</si>
  <si>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</si>
  <si>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</si>
  <si>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</si>
  <si>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</si>
  <si>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</si>
  <si>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</si>
  <si>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</si>
  <si>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</si>
  <si>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</si>
  <si>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</si>
  <si>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</si>
  <si>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</si>
  <si>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</si>
  <si>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</si>
  <si>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</si>
  <si>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</si>
  <si>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</si>
  <si>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</si>
  <si>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</si>
  <si>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</si>
  <si>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</si>
  <si>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</si>
  <si>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</si>
  <si>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</si>
  <si>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</si>
  <si>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</si>
  <si>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</si>
  <si>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</si>
  <si>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</si>
  <si>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</si>
  <si>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</si>
  <si>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</si>
  <si>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</si>
  <si>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</si>
  <si>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</si>
  <si>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</si>
  <si>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</si>
  <si>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</si>
  <si>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</si>
  <si>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</si>
  <si>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</si>
  <si>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</si>
  <si>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</si>
  <si>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</si>
  <si>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</si>
  <si>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</si>
  <si>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</si>
  <si>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</si>
  <si>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</si>
  <si>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</si>
  <si>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</si>
  <si>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</si>
  <si>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</si>
  <si>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</si>
  <si>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</si>
  <si>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</si>
  <si>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</si>
  <si>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</si>
  <si>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</si>
  <si>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</si>
  <si>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</si>
  <si>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</si>
  <si>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</si>
  <si>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</si>
  <si>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</si>
  <si>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</si>
  <si>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</si>
  <si>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</si>
  <si>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</si>
  <si>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</si>
  <si>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</si>
  <si>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</si>
  <si>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</si>
  <si>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</si>
  <si>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</si>
  <si>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</si>
  <si>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</si>
  <si>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</si>
  <si>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</si>
  <si>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</si>
  <si>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</si>
  <si>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</si>
  <si>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</si>
  <si>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</si>
  <si>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</si>
  <si>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</si>
  <si>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</si>
  <si>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</si>
  <si>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</si>
  <si>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</si>
  <si>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</si>
  <si>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</si>
  <si>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</si>
  <si>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</si>
  <si>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</si>
  <si>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</si>
  <si>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</si>
  <si>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</si>
  <si>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</si>
  <si>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</si>
  <si>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</si>
  <si>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</si>
  <si>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</si>
  <si>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</si>
  <si>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</si>
  <si>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</si>
  <si>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</si>
  <si>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</si>
  <si>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</si>
  <si>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</si>
  <si>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</si>
  <si>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</si>
  <si>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</si>
  <si>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</si>
  <si>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</si>
  <si>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</si>
  <si>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</si>
  <si>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</si>
  <si>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</si>
  <si>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</si>
  <si>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</si>
  <si>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</si>
  <si>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</si>
  <si>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</si>
  <si>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</si>
  <si>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</si>
  <si>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</si>
  <si>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</si>
  <si>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</si>
  <si>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</si>
  <si>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</si>
  <si>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</si>
  <si>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</si>
  <si>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</si>
  <si>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</si>
  <si>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</si>
  <si>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</si>
  <si>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</si>
  <si>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</si>
  <si>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</si>
  <si>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</si>
  <si>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</si>
  <si>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</si>
  <si>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</si>
  <si>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</si>
  <si>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</si>
  <si>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</si>
  <si>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</si>
  <si>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</si>
  <si>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</si>
  <si>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</si>
  <si>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</si>
  <si>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</si>
  <si>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</si>
  <si>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</si>
  <si>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</si>
  <si>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</si>
  <si>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</si>
  <si>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</si>
  <si>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</si>
  <si>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</si>
  <si>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</si>
  <si>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</si>
  <si>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</si>
  <si>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</si>
  <si>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</si>
  <si>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</si>
  <si>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</si>
  <si>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</si>
  <si>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</si>
  <si>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</si>
  <si>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</si>
  <si>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</si>
  <si>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</si>
  <si>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</si>
  <si>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</si>
  <si>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</si>
  <si>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</si>
  <si>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</si>
  <si>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</si>
  <si>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</si>
  <si>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</si>
  <si>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</si>
  <si>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</si>
  <si>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</si>
  <si>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</si>
  <si>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</si>
  <si>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</si>
  <si>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</si>
  <si>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</si>
  <si>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</si>
  <si>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</si>
  <si>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</si>
  <si>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</si>
  <si>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</si>
  <si>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</si>
  <si>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</si>
  <si>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</si>
  <si>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</si>
  <si>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</si>
  <si>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</si>
  <si>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</si>
  <si>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</si>
  <si>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</si>
  <si>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</si>
  <si>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</si>
  <si>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</si>
  <si>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</si>
  <si>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</si>
  <si>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</si>
  <si>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</si>
  <si>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</si>
  <si>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</si>
  <si>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</si>
  <si>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</si>
  <si>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</si>
  <si>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</si>
  <si>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</si>
  <si>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</si>
  <si>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</si>
  <si>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</si>
  <si>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</si>
  <si>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</si>
  <si>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</si>
  <si>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</si>
  <si>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</si>
  <si>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</si>
  <si>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</si>
  <si>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</si>
  <si>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</si>
  <si>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</si>
  <si>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</si>
  <si>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</si>
  <si>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</si>
  <si>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</si>
  <si>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</si>
  <si>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</si>
  <si>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</si>
  <si>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</si>
  <si>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</si>
  <si>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</si>
  <si>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</si>
  <si>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</si>
  <si>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</si>
  <si>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</si>
  <si>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</si>
  <si>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</si>
  <si>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</si>
  <si>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</si>
  <si>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</si>
  <si>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</si>
  <si>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</si>
  <si>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</si>
  <si>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</si>
  <si>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</si>
  <si>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</si>
  <si>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</si>
  <si>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</si>
  <si>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</si>
  <si>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</si>
  <si>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</si>
  <si>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</si>
  <si>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</si>
  <si>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</si>
  <si>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</si>
  <si>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</si>
  <si>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</si>
  <si>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</si>
  <si>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</si>
  <si>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</si>
  <si>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</si>
  <si>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</si>
  <si>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</si>
  <si>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</si>
  <si>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</si>
  <si>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</si>
  <si>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</si>
  <si>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</si>
  <si>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</si>
  <si>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</si>
  <si>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</si>
  <si>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</si>
  <si>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</si>
  <si>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</si>
  <si>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</si>
  <si>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</si>
  <si>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</si>
  <si>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</si>
  <si>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</si>
  <si>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</si>
  <si>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</si>
  <si>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</si>
  <si>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</si>
  <si>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</si>
  <si>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</si>
  <si>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</si>
  <si>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</si>
  <si>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</si>
  <si>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</si>
  <si>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</si>
  <si>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</si>
  <si>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</si>
  <si>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</si>
  <si>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</si>
  <si>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</si>
  <si>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</si>
  <si>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</si>
  <si>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</si>
  <si>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</si>
  <si>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</si>
  <si>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</si>
  <si>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</si>
  <si>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</si>
  <si>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</si>
  <si>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</si>
  <si>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</si>
  <si>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</si>
  <si>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</si>
  <si>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</si>
  <si>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</si>
  <si>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</si>
  <si>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</si>
  <si>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</si>
  <si>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</si>
  <si>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</si>
  <si>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</si>
  <si>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</si>
  <si>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</si>
  <si>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</si>
  <si>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</si>
  <si>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</si>
  <si>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</si>
  <si>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</si>
  <si>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</si>
  <si>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</si>
  <si>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</si>
  <si>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</si>
  <si>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</si>
  <si>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</si>
  <si>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</si>
  <si>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</si>
  <si>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</si>
  <si>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</si>
  <si>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</si>
  <si>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</si>
  <si>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</si>
  <si>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</si>
  <si>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</si>
  <si>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</si>
  <si>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</si>
  <si>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</si>
  <si>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</si>
  <si>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</si>
  <si>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</si>
  <si>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</si>
  <si>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</si>
  <si>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</si>
  <si>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</si>
  <si>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</si>
  <si>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</si>
  <si>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</si>
  <si>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</si>
  <si>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</si>
  <si>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</si>
  <si>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</si>
  <si>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</si>
  <si>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</si>
  <si>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</si>
  <si>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</si>
  <si>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</si>
  <si>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</si>
  <si>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</si>
  <si>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</si>
  <si>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</si>
  <si>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</si>
  <si>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</si>
  <si>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</si>
  <si>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</si>
  <si>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</si>
  <si>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</si>
  <si>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</si>
  <si>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</si>
  <si>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</si>
  <si>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</si>
  <si>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</si>
  <si>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</si>
  <si>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</si>
  <si>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</si>
  <si>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</si>
  <si>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</si>
  <si>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</si>
  <si>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</si>
  <si>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</si>
  <si>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</si>
  <si>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</si>
  <si>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</si>
  <si>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</si>
  <si>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</si>
  <si>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</si>
  <si>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</si>
  <si>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</si>
  <si>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</si>
  <si>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</si>
  <si>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</si>
  <si>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</si>
  <si>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</si>
  <si>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</si>
  <si>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</si>
  <si>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</si>
  <si>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</si>
  <si>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</si>
  <si>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</si>
  <si>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</si>
  <si>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</si>
  <si>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</si>
  <si>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</si>
  <si>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</si>
  <si>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</si>
  <si>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</si>
  <si>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</si>
  <si>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</si>
  <si>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</si>
  <si>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</si>
  <si>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</si>
  <si>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</si>
  <si>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</si>
  <si>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</si>
  <si>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</si>
  <si>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</si>
  <si>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</si>
  <si>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</si>
  <si>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</si>
  <si>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</si>
  <si>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</si>
  <si>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</si>
  <si>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</si>
  <si>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</si>
  <si>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</si>
  <si>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</si>
  <si>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</si>
  <si>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</si>
  <si>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</si>
  <si>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</si>
  <si>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</si>
  <si>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</si>
  <si>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</si>
  <si>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</si>
  <si>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</si>
  <si>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</si>
  <si>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</si>
  <si>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</si>
  <si>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</si>
  <si>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</si>
  <si>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</si>
  <si>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</si>
  <si>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</si>
  <si>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</si>
  <si>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</si>
  <si>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</si>
  <si>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</si>
  <si>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</si>
  <si>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</si>
  <si>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</si>
  <si>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</si>
  <si>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</si>
  <si>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</si>
  <si>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</si>
  <si>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</si>
  <si>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</si>
  <si>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</si>
  <si>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</si>
  <si>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</si>
  <si>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</si>
  <si>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</si>
  <si>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</si>
  <si>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</si>
  <si>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</si>
  <si>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</si>
  <si>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</si>
  <si>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</si>
  <si>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</si>
  <si>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</si>
  <si>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</si>
  <si>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</si>
  <si>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</si>
  <si>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</si>
  <si>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</si>
  <si>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</si>
  <si>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</si>
  <si>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</si>
  <si>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</si>
  <si>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</si>
  <si>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</si>
  <si>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</si>
  <si>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</si>
  <si>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</si>
  <si>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</si>
  <si>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</si>
  <si>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</si>
  <si>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</si>
  <si>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</si>
  <si>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</si>
  <si>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</si>
  <si>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</si>
  <si>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</si>
  <si>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</si>
  <si>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</si>
  <si>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</si>
  <si>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</si>
  <si>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</si>
  <si>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</si>
  <si>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</si>
  <si>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</si>
  <si>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</si>
  <si>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</si>
  <si>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</si>
  <si>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</si>
  <si>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</si>
  <si>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</si>
  <si>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</si>
  <si>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</si>
  <si>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</si>
  <si>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</si>
  <si>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</si>
  <si>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</si>
  <si>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</si>
  <si>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</si>
  <si>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</si>
  <si>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</si>
  <si>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</si>
  <si>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</si>
  <si>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</si>
  <si>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</si>
  <si>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</si>
  <si>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</si>
  <si>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</si>
  <si>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</si>
  <si>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</si>
  <si>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</si>
  <si>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</si>
  <si>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</si>
  <si>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</si>
  <si>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</si>
  <si>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</si>
  <si>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</si>
  <si>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</si>
  <si>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</si>
  <si>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</si>
  <si>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</si>
  <si>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</si>
  <si>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</si>
  <si>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</si>
  <si>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</si>
  <si>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</si>
  <si>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</si>
  <si>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</si>
  <si>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</si>
  <si>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</si>
  <si>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</si>
  <si>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</si>
  <si>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</si>
  <si>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</si>
  <si>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</si>
  <si>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</si>
  <si>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</si>
  <si>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</si>
  <si>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</si>
  <si>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</si>
  <si>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</si>
  <si>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</si>
  <si>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</si>
  <si>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</si>
  <si>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</si>
  <si>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</si>
  <si>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</si>
  <si>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</si>
  <si>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</si>
  <si>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</si>
  <si>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</si>
  <si>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</si>
  <si>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</si>
  <si>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</si>
  <si>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</si>
  <si>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</si>
  <si>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</si>
  <si>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</si>
  <si>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</si>
  <si>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</si>
  <si>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</si>
  <si>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</si>
  <si>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</si>
  <si>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</si>
  <si>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</si>
  <si>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</si>
  <si>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</si>
  <si>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</si>
  <si>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</si>
  <si>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</si>
  <si>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</si>
  <si>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</si>
  <si>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</si>
  <si>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</si>
  <si>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</si>
  <si>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</si>
  <si>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</si>
  <si>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</si>
  <si>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</si>
  <si>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</si>
  <si>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</si>
  <si>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</si>
  <si>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</si>
  <si>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</si>
  <si>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</si>
  <si>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</si>
  <si>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</si>
  <si>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</si>
  <si>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</si>
  <si>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</si>
  <si>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</si>
  <si>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</si>
  <si>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</si>
  <si>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</si>
  <si>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</si>
  <si>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</si>
  <si>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</si>
  <si>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</si>
  <si>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</si>
  <si>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</si>
  <si>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</si>
  <si>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</si>
  <si>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</si>
  <si>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</si>
  <si>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</si>
  <si>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</si>
  <si>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</si>
  <si>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</si>
  <si>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</si>
  <si>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</si>
  <si>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</si>
  <si>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</si>
  <si>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</si>
  <si>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</si>
  <si>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</si>
  <si>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</si>
  <si>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</si>
  <si>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</si>
  <si>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</si>
  <si>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</si>
  <si>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</si>
  <si>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</si>
  <si>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</si>
  <si>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</si>
  <si>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</si>
  <si>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</si>
  <si>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</si>
  <si>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</si>
  <si>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</si>
  <si>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</si>
  <si>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</si>
  <si>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</si>
  <si>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</si>
  <si>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</si>
  <si>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</si>
  <si>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</si>
  <si>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</si>
  <si>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</si>
  <si>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</si>
  <si>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</si>
  <si>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</si>
  <si>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</si>
  <si>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</si>
  <si>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</si>
  <si>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</si>
  <si>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</si>
  <si>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</si>
  <si>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</si>
  <si>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</si>
  <si>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</si>
  <si>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</si>
  <si>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</si>
  <si>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</si>
  <si>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</si>
  <si>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</si>
  <si>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</si>
  <si>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</si>
  <si>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</si>
  <si>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</si>
  <si>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</si>
  <si>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</si>
  <si>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</si>
  <si>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</si>
  <si>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</si>
  <si>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</si>
  <si>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</si>
  <si>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</si>
  <si>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</si>
  <si>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</si>
  <si>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</si>
  <si>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</si>
  <si>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</si>
  <si>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</si>
  <si>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</si>
  <si>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</si>
  <si>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</si>
  <si>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</si>
  <si>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</si>
  <si>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</si>
  <si>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</si>
  <si>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</si>
  <si>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</si>
  <si>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</si>
  <si>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</si>
  <si>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</si>
  <si>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</si>
  <si>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</si>
  <si>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</si>
  <si>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</si>
  <si>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</si>
  <si>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</si>
  <si>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</si>
  <si>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</si>
  <si>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</si>
  <si>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</si>
  <si>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</si>
  <si>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</si>
  <si>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</si>
  <si>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</si>
  <si>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</si>
  <si>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</si>
  <si>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</si>
  <si>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</si>
  <si>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</si>
  <si>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</si>
  <si>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</si>
  <si>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</si>
  <si>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</si>
  <si>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</si>
  <si>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</si>
  <si>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</si>
  <si>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</si>
  <si>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</si>
  <si>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</si>
  <si>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</si>
  <si>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</si>
  <si>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</si>
  <si>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</si>
  <si>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</si>
  <si>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</si>
  <si>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</si>
  <si>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</si>
  <si>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</si>
  <si>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</si>
  <si>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</si>
  <si>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</si>
  <si>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</si>
  <si>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</si>
  <si>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</si>
  <si>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</si>
  <si>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</si>
  <si>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</si>
  <si>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</si>
  <si>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</si>
  <si>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</si>
  <si>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</si>
  <si>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</si>
  <si>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</si>
  <si>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</si>
  <si>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</si>
  <si>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</si>
  <si>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</si>
  <si>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</si>
  <si>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</si>
  <si>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</si>
  <si>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</si>
  <si>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</si>
  <si>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</si>
  <si>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</si>
  <si>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</si>
  <si>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</si>
  <si>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</si>
  <si>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</si>
  <si>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</si>
  <si>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</si>
  <si>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</si>
  <si>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</si>
  <si>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</si>
  <si>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</si>
  <si>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</si>
  <si>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</si>
  <si>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</si>
  <si>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</si>
  <si>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</si>
  <si>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</si>
  <si>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</si>
  <si>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</si>
  <si>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</si>
  <si>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</si>
  <si>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</si>
  <si>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</si>
  <si>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</si>
  <si>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</si>
  <si>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</si>
  <si>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</si>
  <si>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</si>
  <si>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</si>
  <si>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</si>
  <si>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</si>
  <si>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</si>
  <si>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</si>
  <si>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</si>
  <si>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</si>
  <si>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</si>
  <si>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</si>
  <si>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</si>
  <si>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</si>
  <si>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</si>
  <si>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</si>
  <si>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</si>
  <si>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</si>
  <si>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</si>
  <si>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</si>
  <si>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</si>
  <si>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</si>
  <si>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</si>
  <si>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</si>
  <si>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</si>
  <si>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</si>
  <si>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</si>
  <si>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</si>
  <si>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</si>
  <si>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</si>
  <si>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</si>
  <si>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</si>
  <si>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</si>
  <si>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</si>
  <si>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</si>
  <si>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</si>
  <si>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</si>
  <si>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</si>
  <si>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</si>
  <si>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</si>
  <si>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</si>
  <si>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</si>
  <si>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</si>
  <si>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</si>
  <si>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</si>
  <si>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</si>
  <si>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</si>
  <si>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</si>
  <si>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</si>
  <si>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</si>
  <si>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</si>
  <si>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</si>
  <si>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</si>
  <si>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</si>
  <si>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</si>
  <si>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</si>
  <si>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</si>
  <si>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</si>
  <si>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</si>
  <si>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</si>
  <si>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</si>
  <si>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</si>
  <si>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</si>
  <si>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</si>
  <si>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</si>
  <si>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</si>
  <si>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</si>
  <si>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</si>
  <si>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</si>
  <si>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</si>
  <si>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</si>
  <si>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</si>
  <si>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</si>
  <si>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</si>
  <si>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</si>
  <si>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</si>
  <si>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</si>
  <si>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</si>
  <si>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</si>
  <si>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</si>
  <si>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</si>
  <si>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</si>
  <si>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</si>
  <si>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</si>
  <si>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</si>
  <si>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</si>
  <si>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</si>
  <si>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</si>
  <si>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</si>
  <si>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</si>
  <si>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</si>
  <si>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</si>
  <si>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</si>
  <si>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</si>
  <si>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</si>
  <si>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</si>
  <si>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</si>
  <si>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</si>
  <si>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</si>
  <si>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</si>
  <si>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</si>
  <si>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</si>
  <si>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</si>
  <si>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</si>
  <si>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</si>
  <si>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</si>
  <si>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</si>
  <si>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</si>
  <si>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</si>
  <si>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</si>
  <si>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</si>
  <si>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</si>
  <si>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</si>
  <si>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</si>
  <si>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</si>
  <si>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</si>
  <si>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</si>
  <si>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</si>
  <si>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</si>
  <si>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</si>
  <si>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</si>
  <si>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</si>
  <si>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</si>
  <si>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</si>
  <si>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</si>
  <si>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</si>
  <si>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</si>
  <si>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</si>
  <si>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</si>
  <si>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</si>
  <si>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</si>
  <si>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</si>
  <si>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</si>
  <si>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</si>
  <si>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</si>
  <si>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</si>
  <si>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</si>
  <si>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</si>
  <si>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</si>
  <si>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</si>
  <si>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</si>
  <si>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</si>
  <si>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</si>
  <si>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</si>
  <si>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</si>
  <si>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</si>
  <si>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</si>
  <si>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</si>
  <si>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</si>
  <si>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</si>
  <si>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</si>
  <si>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</si>
  <si>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</si>
  <si>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</si>
  <si>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</si>
  <si>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</si>
  <si>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</si>
  <si>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</si>
  <si>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</si>
  <si>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</si>
  <si>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</si>
  <si>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</si>
  <si>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</si>
  <si>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</si>
  <si>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</si>
  <si>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</si>
  <si>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</si>
  <si>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</si>
  <si>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</si>
  <si>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</si>
  <si>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</si>
  <si>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</si>
  <si>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</si>
  <si>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</si>
  <si>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</si>
  <si>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</si>
  <si>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</si>
  <si>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</si>
  <si>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</si>
  <si>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</si>
  <si>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</si>
  <si>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</si>
  <si>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</si>
  <si>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</si>
  <si>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</si>
  <si>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</si>
  <si>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</si>
  <si>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</si>
  <si>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</si>
  <si>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</si>
  <si>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</si>
  <si>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</si>
  <si>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</si>
  <si>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</si>
  <si>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</si>
  <si>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</si>
  <si>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</si>
  <si>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</si>
  <si>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</si>
  <si>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</si>
  <si>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</si>
  <si>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</si>
  <si>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</si>
  <si>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</si>
  <si>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</si>
  <si>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</si>
  <si>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</si>
  <si>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</si>
  <si>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</si>
  <si>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</si>
  <si>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</si>
  <si>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</si>
  <si>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</si>
  <si>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</si>
  <si>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</si>
  <si>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</si>
  <si>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</si>
  <si>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</si>
  <si>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</si>
  <si>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</si>
  <si>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</si>
  <si>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</si>
  <si>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</si>
  <si>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</si>
  <si>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</si>
  <si>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</si>
  <si>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</si>
  <si>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</si>
  <si>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</si>
  <si>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</si>
  <si>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</si>
  <si>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</si>
  <si>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</si>
  <si>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</si>
  <si>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</si>
  <si>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</si>
  <si>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</si>
  <si>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</si>
  <si>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</si>
  <si>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</si>
  <si>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</si>
  <si>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</si>
  <si>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</si>
  <si>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</si>
  <si>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</si>
  <si>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</si>
  <si>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</si>
  <si>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</si>
  <si>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</si>
  <si>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</si>
  <si>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</si>
  <si>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</si>
  <si>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</si>
  <si>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</si>
  <si>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</si>
  <si>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</si>
  <si>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</si>
  <si>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</si>
  <si>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</si>
  <si>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</si>
  <si>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</si>
  <si>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</si>
  <si>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</si>
  <si>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</si>
  <si>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</si>
  <si>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</si>
  <si>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</si>
  <si>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</si>
  <si>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</si>
  <si>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</si>
  <si>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</si>
  <si>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</si>
  <si>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</si>
  <si>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</si>
  <si>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</si>
  <si>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</si>
  <si>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</si>
  <si>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</si>
  <si>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</si>
  <si>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</si>
  <si>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</si>
  <si>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</si>
  <si>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</si>
  <si>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</si>
  <si>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</si>
  <si>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</si>
  <si>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</si>
  <si>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</si>
  <si>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</si>
  <si>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</si>
  <si>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</si>
  <si>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</si>
  <si>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</si>
  <si>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</si>
  <si>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</si>
  <si>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</si>
  <si>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</si>
  <si>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</si>
  <si>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</si>
  <si>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</si>
  <si>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</si>
  <si>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</si>
  <si>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</si>
  <si>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</si>
  <si>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</si>
  <si>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</si>
  <si>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</si>
  <si>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</si>
  <si>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</si>
  <si>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</si>
  <si>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</si>
  <si>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</si>
  <si>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</si>
  <si>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</si>
  <si>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</si>
  <si>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</si>
  <si>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</si>
  <si>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</si>
  <si>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</si>
  <si>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</si>
  <si>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</si>
  <si>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</si>
  <si>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</si>
  <si>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</si>
  <si>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</si>
  <si>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</si>
  <si>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</si>
  <si>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</si>
  <si>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</si>
  <si>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</si>
  <si>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</si>
  <si>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</si>
  <si>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</si>
  <si>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</si>
  <si>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</si>
  <si>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</si>
  <si>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</si>
  <si>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</si>
  <si>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</si>
  <si>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</si>
  <si>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</si>
  <si>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</si>
  <si>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</si>
  <si>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</si>
  <si>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</si>
  <si>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</si>
  <si>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</si>
  <si>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</si>
  <si>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</si>
  <si>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</si>
  <si>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</si>
  <si>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</si>
  <si>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</si>
  <si>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</si>
  <si>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</si>
  <si>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</si>
  <si>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</si>
  <si>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</si>
  <si>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</si>
  <si>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</si>
  <si>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</si>
  <si>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</si>
  <si>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</si>
  <si>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</si>
  <si>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</si>
  <si>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</si>
  <si>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</si>
  <si>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</si>
  <si>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</si>
  <si>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</si>
  <si>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</si>
  <si>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</si>
  <si>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</si>
  <si>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</si>
  <si>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</si>
  <si>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</si>
  <si>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</si>
  <si>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</si>
  <si>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</si>
  <si>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</si>
  <si>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</si>
  <si>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</si>
  <si>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</si>
  <si>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</si>
  <si>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</si>
  <si>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</si>
  <si>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</si>
  <si>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</si>
  <si>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</si>
  <si>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</si>
  <si>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</si>
  <si>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</si>
  <si>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</si>
  <si>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</si>
  <si>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</si>
  <si>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</si>
  <si>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</si>
  <si>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</si>
  <si>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</si>
  <si>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</si>
  <si>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</si>
  <si>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</si>
  <si>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</si>
  <si>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</si>
  <si>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</si>
  <si>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</si>
  <si>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</si>
  <si>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</si>
  <si>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</si>
  <si>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</si>
  <si>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</si>
  <si>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</si>
  <si>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</si>
  <si>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</si>
  <si>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</si>
  <si>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</si>
  <si>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</si>
  <si>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</si>
  <si>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</si>
  <si>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</si>
  <si>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</si>
  <si>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</si>
  <si>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</si>
  <si>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</si>
  <si>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</si>
  <si>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</si>
  <si>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</si>
  <si>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</si>
  <si>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</si>
  <si>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</si>
  <si>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</si>
  <si>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</si>
  <si>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</si>
  <si>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</si>
  <si>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</si>
  <si>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</si>
  <si>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</si>
  <si>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</si>
  <si>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</si>
  <si>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</si>
  <si>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</si>
  <si>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</si>
  <si>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</si>
  <si>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</si>
  <si>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</si>
  <si>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</si>
  <si>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</si>
  <si>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</si>
  <si>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</si>
  <si>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</si>
  <si>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</si>
  <si>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</si>
  <si>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</si>
  <si>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</si>
  <si>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</si>
  <si>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</si>
  <si>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</si>
  <si>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</si>
  <si>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</si>
  <si>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</si>
  <si>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</si>
  <si>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</si>
  <si>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</si>
  <si>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</si>
  <si>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</si>
  <si>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</si>
  <si>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</si>
  <si>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</si>
  <si>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</si>
  <si>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</si>
  <si>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</si>
  <si>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</si>
  <si>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</si>
  <si>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</si>
  <si>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</si>
  <si>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</si>
  <si>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</si>
  <si>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</si>
  <si>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</si>
  <si>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</si>
  <si>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</si>
  <si>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</si>
  <si>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</si>
  <si>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</si>
  <si>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</si>
  <si>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</si>
  <si>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</si>
  <si>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</si>
  <si>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</si>
  <si>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</si>
  <si>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</si>
  <si>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</si>
  <si>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</si>
  <si>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</si>
  <si>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</si>
  <si>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</si>
  <si>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</si>
  <si>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</si>
  <si>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</si>
  <si>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</si>
  <si>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</si>
  <si>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</si>
  <si>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</si>
  <si>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</si>
  <si>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</si>
  <si>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</si>
  <si>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</si>
  <si>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</si>
  <si>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</si>
  <si>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</si>
  <si>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</si>
  <si>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</si>
  <si>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</si>
  <si>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</si>
  <si>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</si>
  <si>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</si>
  <si>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</si>
  <si>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</si>
  <si>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</si>
  <si>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</si>
  <si>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</si>
  <si>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</si>
  <si>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</si>
  <si>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</si>
  <si>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</si>
  <si>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</si>
  <si>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</si>
  <si>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</si>
  <si>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</si>
  <si>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</si>
  <si>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</si>
  <si>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</si>
  <si>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</si>
  <si>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</si>
  <si>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</si>
  <si>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</si>
  <si>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</si>
  <si>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</si>
  <si>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</si>
  <si>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</si>
  <si>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</si>
  <si>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</si>
  <si>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</si>
  <si>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</si>
  <si>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</si>
  <si>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</si>
  <si>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</si>
  <si>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</si>
  <si>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</si>
  <si>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</si>
  <si>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</si>
  <si>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</si>
  <si>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</si>
  <si>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</si>
  <si>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</si>
  <si>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</si>
  <si>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</si>
  <si>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</si>
  <si>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</si>
  <si>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</si>
  <si>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</si>
  <si>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</si>
  <si>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</si>
  <si>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</si>
  <si>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</si>
  <si>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</si>
  <si>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</si>
  <si>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</si>
  <si>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</si>
  <si>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</si>
  <si>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</si>
  <si>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</si>
  <si>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</si>
  <si>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</si>
  <si>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</si>
  <si>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</si>
  <si>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</si>
  <si>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</si>
  <si>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</si>
  <si>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</si>
  <si>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</si>
  <si>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</si>
  <si>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</si>
  <si>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</si>
  <si>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</si>
  <si>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</si>
  <si>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</si>
  <si>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</si>
  <si>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</si>
  <si>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</si>
  <si>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</si>
  <si>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</si>
  <si>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</si>
  <si>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</si>
  <si>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</si>
  <si>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</si>
  <si>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</si>
  <si>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</si>
  <si>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</si>
  <si>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</si>
  <si>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</si>
  <si>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</si>
  <si>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</si>
  <si>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</si>
  <si>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</si>
  <si>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</si>
  <si>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</si>
  <si>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</si>
  <si>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</si>
  <si>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</si>
  <si>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</si>
  <si>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</si>
  <si>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</si>
  <si>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</si>
  <si>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</si>
  <si>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</si>
  <si>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</si>
  <si>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</si>
  <si>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</si>
  <si>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</si>
  <si>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</si>
  <si>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</si>
  <si>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</si>
  <si>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</si>
  <si>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</si>
  <si>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</si>
  <si>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</si>
  <si>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</si>
  <si>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</si>
  <si>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</si>
  <si>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</si>
  <si>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</si>
  <si>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</si>
  <si>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</si>
  <si>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</si>
  <si>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</si>
  <si>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</si>
  <si>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</si>
  <si>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</si>
  <si>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</si>
  <si>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</si>
  <si>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</si>
  <si>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</si>
  <si>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</si>
  <si>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</si>
  <si>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</si>
  <si>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</si>
  <si>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</si>
  <si>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</si>
  <si>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</si>
  <si>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</si>
  <si>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</si>
  <si>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</si>
  <si>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</si>
  <si>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</si>
  <si>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</si>
  <si>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</si>
  <si>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</si>
  <si>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</si>
  <si>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</si>
  <si>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</si>
  <si>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</si>
  <si>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</si>
  <si>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</si>
  <si>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</si>
  <si>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</si>
  <si>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</si>
  <si>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</si>
  <si>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</si>
  <si>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</si>
  <si>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</si>
  <si>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</si>
  <si>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</si>
  <si>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</si>
  <si>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</si>
  <si>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</si>
  <si>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</si>
  <si>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</si>
  <si>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</si>
  <si>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</si>
  <si>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</si>
  <si>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</si>
  <si>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</si>
  <si>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</si>
  <si>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</si>
  <si>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</si>
  <si>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</si>
  <si>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</si>
  <si>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</si>
  <si>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</si>
  <si>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</si>
  <si>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</si>
  <si>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</si>
  <si>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</si>
  <si>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</si>
  <si>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</si>
  <si>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</si>
  <si>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</si>
  <si>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</si>
  <si>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</si>
  <si>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</si>
  <si>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</si>
  <si>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</si>
  <si>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</si>
  <si>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</si>
  <si>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</si>
  <si>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</si>
  <si>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</si>
  <si>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</si>
  <si>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</si>
  <si>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</si>
  <si>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</si>
  <si>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</si>
  <si>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</si>
  <si>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</si>
  <si>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</si>
  <si>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</si>
  <si>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</si>
  <si>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</si>
  <si>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</si>
  <si>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</si>
  <si>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</si>
  <si>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</si>
  <si>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</si>
  <si>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</si>
  <si>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</si>
  <si>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</si>
  <si>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</si>
  <si>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</si>
  <si>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</si>
  <si>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</si>
  <si>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</si>
  <si>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</si>
  <si>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</si>
  <si>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</si>
  <si>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</si>
  <si>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</si>
  <si>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</si>
  <si>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</si>
  <si>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</si>
  <si>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</si>
  <si>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</si>
  <si>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</si>
  <si>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</si>
  <si>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</si>
  <si>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</si>
  <si>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</si>
  <si>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</si>
  <si>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</si>
  <si>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</si>
  <si>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</si>
  <si>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</si>
  <si>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</si>
  <si>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</si>
  <si>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</si>
  <si>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</si>
  <si>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</si>
  <si>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</si>
  <si>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</si>
  <si>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</si>
  <si>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</si>
  <si>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</si>
  <si>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</si>
  <si>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</si>
  <si>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</si>
  <si>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</si>
  <si>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</si>
  <si>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</si>
  <si>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</si>
  <si>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</si>
  <si>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</si>
  <si>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</si>
  <si>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</si>
  <si>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</si>
  <si>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</si>
  <si>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</si>
  <si>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</si>
  <si>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</si>
  <si>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</si>
  <si>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</si>
  <si>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</si>
  <si>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</si>
  <si>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</si>
  <si>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</si>
  <si>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</si>
  <si>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</si>
  <si>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</si>
  <si>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</si>
  <si>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</si>
  <si>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</si>
  <si>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</si>
  <si>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</si>
  <si>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</si>
  <si>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</si>
  <si>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</si>
  <si>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</si>
  <si>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</si>
  <si>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</si>
  <si>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</si>
  <si>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</si>
  <si>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</si>
  <si>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</si>
  <si>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</si>
  <si>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</si>
  <si>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</si>
  <si>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</si>
  <si>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</si>
  <si>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</si>
  <si>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</si>
  <si>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</si>
  <si>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</si>
  <si>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</si>
  <si>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</si>
  <si>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</si>
  <si>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</si>
  <si>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</si>
  <si>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</si>
  <si>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</si>
  <si>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</si>
  <si>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</si>
  <si>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</si>
  <si>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</si>
  <si>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</si>
  <si>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</si>
  <si>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</si>
  <si>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</si>
  <si>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</si>
  <si>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</si>
  <si>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</si>
  <si>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</si>
  <si>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</si>
  <si>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</si>
  <si>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</si>
  <si>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</si>
  <si>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</si>
  <si>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</si>
  <si>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</si>
  <si>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</si>
  <si>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</si>
  <si>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</si>
  <si>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</si>
  <si>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</si>
  <si>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</si>
  <si>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</si>
  <si>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</si>
  <si>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</si>
  <si>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</si>
  <si>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</si>
  <si>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</si>
  <si>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</si>
  <si>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</si>
  <si>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</si>
  <si>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</si>
  <si>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</si>
  <si>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</si>
  <si>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</si>
  <si>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</si>
  <si>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</si>
  <si>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</si>
  <si>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</si>
  <si>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</si>
  <si>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</si>
  <si>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</si>
  <si>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</si>
  <si>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</si>
  <si>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</si>
  <si>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</si>
  <si>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</si>
  <si>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</si>
  <si>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</si>
  <si>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</si>
  <si>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</si>
  <si>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</si>
  <si>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</si>
  <si>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</si>
  <si>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</si>
  <si>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</si>
  <si>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</si>
  <si>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</si>
  <si>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</si>
  <si>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</si>
  <si>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</si>
  <si>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</si>
  <si>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</si>
  <si>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</si>
  <si>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</si>
  <si>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</si>
  <si>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</si>
  <si>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</si>
  <si>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</si>
  <si>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</si>
  <si>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</si>
  <si>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</si>
  <si>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</si>
  <si>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</si>
  <si>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</si>
  <si>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</si>
  <si>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</si>
  <si>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</si>
  <si>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</si>
  <si>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</si>
  <si>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</si>
  <si>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</si>
  <si>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</si>
  <si>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</si>
  <si>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</si>
  <si>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</si>
  <si>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</si>
  <si>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</si>
  <si>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</si>
  <si>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</si>
  <si>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</si>
  <si>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</si>
  <si>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</si>
  <si>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</si>
  <si>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</si>
  <si>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</si>
  <si>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</si>
  <si>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</si>
  <si>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</si>
  <si>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</si>
  <si>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</si>
  <si>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</si>
  <si>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</si>
  <si>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</si>
  <si>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</si>
  <si>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</si>
  <si>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</si>
  <si>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</si>
  <si>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</si>
  <si>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</si>
  <si>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</si>
  <si>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</si>
  <si>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</si>
  <si>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</si>
  <si>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</si>
  <si>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</si>
  <si>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</si>
  <si>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</si>
  <si>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</si>
  <si>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</si>
  <si>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</si>
  <si>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</si>
  <si>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</si>
  <si>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</si>
  <si>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</si>
  <si>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</si>
  <si>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</si>
  <si>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</si>
  <si>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</si>
  <si>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</si>
  <si>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</si>
  <si>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</si>
  <si>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</si>
  <si>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</si>
  <si>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</si>
  <si>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</si>
  <si>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</si>
  <si>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</si>
  <si>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</si>
  <si>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</si>
  <si>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</si>
  <si>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</si>
  <si>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</si>
  <si>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</si>
  <si>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</si>
  <si>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</si>
  <si>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</si>
  <si>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</si>
  <si>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</si>
  <si>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</si>
  <si>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</si>
  <si>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</si>
  <si>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</si>
  <si>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</si>
  <si>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</si>
  <si>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</si>
  <si>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</si>
  <si>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</si>
  <si>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</si>
  <si>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</si>
  <si>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</si>
  <si>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</si>
  <si>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</si>
  <si>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</si>
  <si>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</si>
  <si>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</si>
  <si>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</si>
  <si>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</si>
  <si>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</si>
  <si>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</si>
  <si>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</si>
  <si>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</si>
  <si>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</si>
  <si>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</si>
  <si>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</si>
  <si>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</si>
  <si>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</si>
  <si>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</si>
  <si>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</si>
  <si>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</si>
  <si>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</si>
  <si>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</si>
  <si>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</si>
  <si>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</si>
  <si>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</si>
  <si>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</si>
  <si>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</si>
  <si>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</si>
  <si>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</si>
  <si>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</si>
  <si>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</si>
  <si>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</si>
  <si>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</si>
  <si>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</si>
  <si>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</si>
  <si>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</si>
  <si>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</si>
  <si>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</si>
  <si>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</si>
  <si>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</si>
  <si>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</si>
  <si>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</si>
  <si>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</si>
  <si>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</si>
  <si>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</si>
  <si>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</si>
  <si>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</si>
  <si>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</si>
  <si>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</si>
  <si>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</si>
  <si>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</si>
  <si>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</si>
  <si>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</si>
  <si>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</si>
  <si>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</si>
  <si>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</si>
  <si>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</si>
  <si>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</si>
  <si>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</si>
  <si>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</si>
  <si>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</si>
  <si>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</si>
  <si>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</si>
  <si>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</si>
  <si>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</si>
  <si>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</si>
  <si>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</si>
  <si>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</si>
  <si>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</si>
  <si>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</si>
  <si>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</si>
  <si>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</si>
  <si>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</si>
  <si>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</si>
  <si>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</si>
  <si>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</si>
  <si>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</si>
  <si>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</si>
  <si>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</si>
  <si>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</si>
  <si>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</si>
  <si>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</si>
  <si>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</si>
  <si>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</si>
  <si>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</si>
  <si>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</si>
  <si>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</si>
  <si>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</si>
  <si>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</si>
  <si>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</si>
  <si>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</si>
  <si>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</si>
  <si>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</si>
  <si>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</si>
  <si>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</si>
  <si>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</si>
  <si>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</si>
  <si>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</si>
  <si>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</si>
  <si>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</si>
  <si>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</si>
  <si>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</si>
  <si>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</si>
  <si>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</si>
  <si>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</si>
  <si>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</si>
  <si>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</si>
  <si>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</si>
  <si>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</si>
  <si>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</si>
  <si>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</si>
  <si>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</si>
  <si>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</si>
  <si>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</si>
  <si>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</si>
  <si>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</si>
  <si>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</si>
  <si>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</si>
  <si>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</si>
  <si>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</si>
  <si>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</si>
  <si>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</si>
  <si>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</si>
  <si>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</si>
  <si>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</si>
  <si>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</si>
  <si>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</si>
  <si>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</si>
  <si>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</si>
  <si>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</si>
  <si>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</si>
  <si>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</si>
  <si>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</si>
  <si>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</si>
  <si>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</si>
  <si>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</si>
  <si>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</si>
  <si>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</si>
  <si>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</si>
  <si>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</si>
  <si>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</si>
  <si>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</si>
  <si>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</si>
  <si>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</si>
  <si>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</si>
  <si>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</si>
  <si>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</si>
  <si>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</si>
  <si>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</si>
  <si>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</si>
  <si>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</si>
  <si>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</si>
  <si>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</si>
  <si>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</si>
  <si>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</si>
  <si>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</si>
  <si>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</si>
  <si>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</si>
  <si>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</si>
  <si>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</si>
  <si>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</si>
  <si>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</si>
  <si>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</si>
  <si>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</si>
  <si>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</si>
  <si>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</si>
  <si>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</si>
  <si>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</si>
  <si>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</si>
  <si>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</si>
  <si>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</si>
  <si>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</si>
  <si>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</si>
  <si>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</si>
  <si>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</si>
  <si>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</si>
  <si>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</si>
  <si>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</si>
  <si>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</si>
  <si>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</si>
  <si>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</si>
  <si>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</si>
  <si>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</si>
  <si>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</si>
  <si>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</si>
  <si>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</si>
  <si>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</si>
  <si>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</si>
  <si>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</si>
  <si>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</si>
  <si>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</si>
  <si>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</si>
  <si>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</si>
  <si>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</si>
  <si>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</si>
  <si>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</si>
  <si>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</si>
  <si>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</si>
  <si>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</si>
  <si>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</si>
  <si>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</si>
  <si>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</si>
  <si>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</si>
  <si>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</si>
  <si>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</si>
  <si>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</si>
  <si>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</si>
  <si>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</si>
  <si>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</si>
  <si>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</si>
  <si>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</si>
  <si>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</si>
  <si>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</si>
  <si>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</si>
  <si>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</si>
  <si>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</si>
  <si>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</si>
  <si>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</si>
  <si>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</si>
  <si>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</si>
  <si>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</si>
  <si>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</si>
  <si>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</si>
  <si>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</si>
  <si>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</si>
  <si>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</si>
  <si>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</si>
  <si>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</si>
  <si>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</si>
  <si>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</si>
  <si>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</si>
  <si>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</si>
  <si>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</si>
  <si>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</si>
  <si>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</si>
  <si>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</si>
  <si>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</si>
  <si>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</si>
  <si>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</si>
  <si>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</si>
  <si>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</si>
  <si>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</si>
  <si>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</si>
  <si>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</si>
  <si>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</si>
  <si>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</si>
  <si>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</si>
  <si>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</si>
  <si>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</si>
  <si>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</si>
  <si>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</si>
  <si>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</si>
  <si>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</si>
  <si>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</si>
  <si>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</si>
  <si>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</si>
  <si>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</si>
  <si>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</si>
  <si>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</si>
  <si>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</si>
  <si>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</si>
  <si>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</si>
  <si>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</si>
  <si>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</si>
  <si>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</si>
  <si>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</si>
  <si>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</si>
  <si>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</si>
  <si>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</si>
  <si>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</si>
  <si>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</si>
  <si>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</si>
  <si>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</si>
  <si>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</si>
  <si>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</si>
  <si>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</si>
  <si>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</si>
  <si>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</si>
  <si>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</si>
  <si>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</si>
  <si>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</si>
  <si>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</si>
  <si>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</si>
  <si>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</si>
  <si>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</si>
  <si>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</si>
  <si>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</si>
  <si>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</si>
  <si>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</si>
  <si>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</si>
  <si>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</si>
  <si>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</si>
  <si>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</si>
  <si>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</si>
  <si>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</si>
  <si>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</si>
  <si>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</si>
  <si>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</si>
  <si>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</si>
  <si>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</si>
  <si>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</si>
  <si>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</si>
  <si>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</si>
  <si>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</si>
  <si>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</si>
  <si>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</si>
  <si>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</si>
  <si>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</si>
  <si>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</si>
  <si>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</si>
  <si>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</si>
  <si>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</si>
  <si>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</si>
  <si>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</si>
  <si>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</si>
  <si>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</si>
  <si>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</si>
  <si>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</si>
  <si>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</si>
  <si>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</si>
  <si>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</si>
  <si>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</si>
  <si>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</si>
  <si>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</si>
  <si>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</si>
  <si>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</si>
  <si>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</si>
  <si>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</si>
  <si>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</si>
  <si>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</si>
  <si>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</si>
  <si>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</si>
  <si>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</si>
  <si>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</si>
  <si>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</si>
  <si>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</si>
  <si>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</si>
  <si>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</si>
  <si>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</si>
  <si>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</si>
  <si>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</si>
  <si>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</si>
  <si>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</si>
  <si>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</si>
  <si>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</si>
  <si>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</si>
  <si>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</si>
  <si>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</si>
  <si>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</si>
  <si>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</si>
  <si>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</si>
  <si>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</si>
  <si>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</si>
  <si>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</si>
  <si>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</si>
  <si>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</si>
  <si>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</si>
  <si>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</si>
  <si>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</si>
  <si>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</si>
  <si>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</si>
  <si>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</si>
  <si>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</si>
  <si>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</si>
  <si>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</si>
  <si>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</si>
  <si>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</si>
  <si>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</si>
  <si>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</si>
  <si>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</si>
  <si>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</si>
  <si>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</si>
  <si>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</si>
  <si>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</si>
  <si>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</si>
  <si>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</si>
  <si>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</si>
  <si>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</si>
  <si>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</si>
  <si>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</si>
  <si>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</si>
  <si>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</si>
  <si>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</si>
  <si>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</si>
  <si>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</si>
  <si>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</si>
  <si>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</si>
  <si>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</si>
  <si>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</si>
  <si>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</si>
  <si>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</si>
  <si>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</si>
  <si>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</si>
  <si>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</si>
  <si>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</si>
  <si>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</si>
  <si>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</si>
  <si>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</si>
  <si>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</si>
  <si>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</si>
  <si>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</si>
  <si>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</si>
  <si>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</si>
  <si>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</si>
  <si>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</si>
  <si>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</si>
  <si>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</si>
  <si>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</si>
  <si>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</si>
  <si>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</si>
  <si>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</si>
  <si>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</si>
  <si>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</si>
  <si>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</si>
  <si>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</si>
  <si>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</si>
  <si>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</si>
  <si>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</si>
  <si>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</si>
  <si>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</si>
  <si>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</si>
  <si>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</si>
  <si>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</si>
  <si>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</si>
  <si>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</si>
  <si>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</si>
  <si>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</si>
  <si>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</si>
  <si>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</si>
  <si>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</si>
  <si>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</si>
  <si>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</si>
  <si>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</si>
  <si>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</si>
  <si>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</si>
  <si>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</si>
  <si>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</si>
  <si>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</si>
  <si>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</si>
  <si>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</si>
  <si>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</si>
  <si>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</si>
  <si>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</si>
  <si>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</si>
  <si>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</si>
  <si>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</si>
  <si>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</si>
  <si>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</si>
  <si>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</si>
  <si>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</si>
  <si>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</si>
  <si>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</si>
  <si>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</si>
  <si>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</si>
  <si>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</si>
  <si>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</si>
  <si>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</si>
  <si>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</si>
  <si>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</si>
  <si>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</si>
  <si>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</si>
  <si>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</si>
  <si>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</si>
  <si>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</si>
  <si>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</si>
  <si>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</si>
  <si>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</si>
  <si>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</si>
  <si>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</si>
  <si>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</si>
  <si>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</si>
  <si>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</si>
  <si>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</si>
  <si>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</si>
  <si>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</si>
  <si>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</si>
  <si>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</si>
  <si>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</si>
  <si>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</si>
  <si>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</si>
  <si>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</si>
  <si>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</si>
  <si>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</si>
  <si>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</si>
  <si>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</si>
  <si>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</si>
  <si>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</si>
  <si>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</si>
  <si>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</si>
  <si>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</si>
  <si>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</si>
  <si>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</si>
  <si>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</si>
  <si>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</si>
  <si>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</si>
  <si>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</si>
  <si>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</si>
  <si>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</si>
  <si>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</si>
  <si>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</si>
  <si>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</si>
  <si>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</si>
  <si>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</si>
  <si>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</si>
  <si>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</si>
  <si>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</si>
  <si>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</si>
  <si>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</si>
  <si>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</si>
  <si>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</si>
  <si>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</si>
  <si>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</si>
  <si>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</si>
  <si>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</si>
  <si>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</si>
  <si>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</si>
  <si>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</si>
  <si>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</si>
  <si>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</si>
  <si>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</si>
  <si>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</si>
  <si>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</si>
  <si>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</si>
  <si>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</si>
  <si>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</si>
  <si>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</si>
  <si>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</si>
  <si>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</si>
  <si>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</si>
  <si>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</si>
  <si>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</si>
  <si>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</si>
  <si>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</si>
  <si>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</si>
  <si>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</si>
  <si>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</si>
  <si>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</si>
  <si>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</si>
  <si>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</si>
  <si>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</si>
  <si>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</si>
  <si>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</si>
  <si>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</si>
  <si>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</si>
  <si>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</si>
  <si>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</si>
  <si>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</si>
  <si>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</si>
  <si>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</si>
  <si>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</si>
  <si>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</si>
  <si>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</si>
  <si>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</si>
  <si>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</si>
  <si>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</si>
  <si>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</si>
  <si>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</si>
  <si>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</si>
  <si>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</si>
  <si>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</si>
  <si>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</si>
  <si>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</si>
  <si>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</si>
  <si>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</si>
  <si>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</si>
  <si>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</si>
  <si>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</si>
  <si>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</si>
  <si>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</si>
  <si>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</si>
  <si>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</si>
  <si>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</si>
  <si>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</si>
  <si>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</si>
  <si>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</si>
  <si>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</si>
  <si>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</si>
  <si>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</si>
  <si>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</si>
  <si>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</si>
  <si>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</si>
  <si>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</si>
  <si>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</si>
  <si>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</si>
  <si>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</si>
  <si>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</si>
  <si>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</si>
  <si>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</si>
  <si>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</si>
  <si>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</si>
  <si>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</si>
  <si>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</si>
  <si>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</si>
  <si>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</si>
  <si>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</si>
  <si>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</si>
  <si>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</si>
  <si>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</si>
  <si>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</si>
  <si>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</si>
  <si>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</si>
  <si>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</si>
  <si>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</si>
  <si>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</si>
  <si>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</si>
  <si>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</si>
  <si>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</si>
  <si>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</si>
  <si>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</si>
  <si>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</si>
  <si>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</si>
  <si>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</si>
  <si>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</si>
  <si>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</si>
  <si>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</si>
  <si>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</si>
  <si>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</si>
  <si>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</si>
  <si>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</si>
  <si>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</si>
  <si>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</si>
  <si>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</si>
  <si>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</si>
  <si>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</si>
  <si>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</si>
  <si>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</si>
  <si>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</si>
  <si>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</si>
  <si>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</si>
  <si>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</si>
  <si>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</si>
  <si>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</si>
  <si>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</si>
  <si>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</si>
  <si>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</si>
  <si>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</si>
  <si>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</si>
  <si>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</si>
  <si>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</si>
  <si>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</si>
  <si>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</si>
  <si>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</si>
  <si>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</si>
  <si>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</si>
  <si>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</si>
  <si>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</si>
  <si>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</si>
  <si>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</si>
  <si>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</si>
  <si>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</si>
  <si>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</si>
  <si>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</si>
  <si>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</si>
  <si>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</si>
  <si>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</si>
  <si>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</si>
  <si>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</si>
  <si>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</si>
  <si>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</si>
  <si>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</si>
  <si>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</si>
  <si>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</si>
  <si>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</si>
  <si>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</si>
  <si>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</si>
  <si>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</si>
  <si>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</si>
  <si>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</si>
  <si>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</si>
  <si>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</si>
  <si>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</si>
  <si>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</si>
  <si>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</si>
  <si>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</si>
  <si>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</si>
  <si>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</si>
  <si>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</si>
  <si>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</si>
  <si>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</si>
  <si>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</si>
  <si>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</si>
  <si>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</si>
  <si>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</si>
  <si>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</si>
  <si>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</si>
  <si>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</si>
  <si>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</si>
  <si>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</si>
  <si>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</si>
  <si>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</si>
  <si>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</si>
  <si>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</si>
  <si>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</si>
  <si>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</si>
  <si>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</si>
  <si>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</si>
  <si>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</si>
  <si>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</si>
  <si>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</si>
  <si>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</si>
  <si>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</si>
  <si>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</si>
  <si>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</si>
  <si>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</si>
  <si>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</si>
  <si>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</si>
  <si>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</si>
  <si>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</si>
  <si>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</si>
  <si>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</si>
  <si>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</si>
  <si>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</si>
  <si>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</si>
  <si>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</si>
  <si>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</si>
  <si>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</si>
  <si>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</si>
  <si>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</si>
  <si>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</si>
  <si>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</si>
  <si>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</si>
  <si>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</si>
  <si>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</si>
  <si>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</si>
  <si>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</si>
  <si>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</si>
  <si>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</si>
  <si>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</si>
  <si>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</si>
  <si>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</si>
  <si>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</si>
  <si>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</si>
  <si>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</si>
  <si>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</si>
  <si>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</si>
  <si>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</si>
  <si>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</si>
  <si>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</si>
  <si>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</si>
  <si>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</si>
  <si>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</si>
  <si>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</si>
  <si>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</si>
  <si>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</si>
  <si>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</si>
  <si>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</si>
  <si>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</si>
  <si>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</si>
  <si>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</si>
  <si>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</si>
  <si>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</si>
  <si>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</si>
  <si>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</si>
  <si>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</si>
  <si>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</si>
  <si>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</si>
  <si>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</si>
  <si>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</si>
  <si>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</si>
  <si>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</si>
  <si>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</si>
  <si>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</si>
  <si>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</si>
  <si>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</si>
  <si>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</si>
  <si>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</si>
  <si>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</si>
  <si>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</si>
  <si>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</si>
  <si>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</si>
  <si>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</si>
  <si>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</si>
  <si>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</si>
  <si>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</si>
  <si>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</si>
  <si>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</si>
  <si>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</si>
  <si>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</si>
  <si>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</si>
  <si>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</si>
  <si>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</si>
  <si>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</si>
  <si>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</si>
  <si>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</si>
  <si>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</si>
  <si>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</si>
  <si>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</si>
  <si>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</si>
  <si>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</si>
  <si>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</si>
  <si>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</si>
  <si>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</si>
  <si>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</si>
  <si>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</si>
  <si>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</si>
  <si>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</si>
  <si>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</si>
  <si>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</si>
  <si>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</si>
  <si>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</si>
  <si>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</si>
  <si>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</si>
  <si>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</si>
  <si>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</si>
  <si>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</si>
  <si>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</si>
  <si>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</si>
  <si>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</si>
  <si>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</si>
  <si>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</si>
  <si>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</si>
  <si>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</si>
  <si>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</si>
  <si>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</si>
  <si>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</si>
  <si>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</si>
  <si>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</si>
  <si>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</si>
  <si>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</si>
  <si>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</si>
  <si>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</si>
  <si>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</si>
  <si>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</si>
  <si>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</si>
  <si>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</si>
  <si>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</si>
  <si>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</si>
  <si>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</si>
  <si>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</si>
  <si>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</si>
  <si>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</si>
  <si>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</si>
  <si>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</si>
  <si>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</si>
  <si>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</si>
  <si>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</si>
  <si>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</si>
  <si>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</si>
  <si>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</si>
  <si>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</si>
  <si>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</si>
  <si>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</si>
  <si>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</si>
  <si>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</si>
  <si>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</si>
  <si>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</si>
  <si>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</si>
  <si>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</si>
  <si>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</si>
  <si>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</si>
  <si>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</si>
  <si>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</si>
  <si>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</si>
  <si>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</si>
  <si>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</si>
  <si>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</si>
  <si>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</si>
  <si>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</si>
  <si>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</si>
  <si>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</si>
  <si>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</si>
  <si>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</si>
  <si>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</si>
  <si>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</si>
  <si>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</si>
  <si>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</si>
  <si>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</si>
  <si>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</si>
  <si>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</si>
  <si>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</si>
  <si>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</si>
  <si>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</si>
  <si>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</si>
  <si>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</si>
  <si>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</si>
  <si>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</si>
  <si>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</si>
  <si>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</si>
  <si>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</si>
  <si>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</si>
  <si>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</si>
  <si>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</si>
  <si>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</si>
  <si>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</si>
  <si>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</si>
  <si>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</si>
  <si>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</si>
  <si>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</si>
  <si>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</si>
  <si>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</si>
  <si>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</si>
  <si>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</si>
  <si>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</si>
  <si>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</si>
  <si>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</si>
  <si>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</si>
  <si>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</si>
  <si>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</si>
  <si>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</si>
  <si>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</si>
  <si>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</si>
  <si>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</si>
  <si>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</si>
  <si>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</si>
  <si>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</si>
  <si>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</si>
  <si>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</si>
  <si>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</si>
  <si>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</si>
  <si>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</si>
  <si>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</si>
  <si>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</si>
  <si>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</si>
  <si>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</si>
  <si>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</si>
  <si>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</si>
  <si>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</si>
  <si>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</si>
  <si>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</si>
  <si>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</si>
  <si>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</si>
  <si>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</si>
  <si>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</si>
  <si>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</si>
  <si>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</si>
  <si>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</si>
  <si>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</si>
  <si>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</si>
  <si>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</si>
  <si>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</si>
  <si>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</si>
  <si>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</si>
  <si>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</si>
  <si>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</si>
  <si>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</si>
  <si>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</si>
  <si>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</si>
  <si>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</si>
  <si>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</si>
  <si>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</si>
  <si>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</si>
  <si>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</si>
  <si>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</si>
  <si>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</si>
  <si>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</si>
  <si>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</si>
  <si>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</si>
  <si>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</si>
  <si>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</si>
  <si>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</si>
  <si>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</si>
  <si>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</si>
  <si>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</si>
  <si>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</si>
  <si>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</si>
  <si>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</si>
  <si>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</si>
  <si>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</si>
  <si>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</si>
  <si>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</si>
  <si>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</si>
  <si>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</si>
  <si>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</si>
  <si>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</si>
  <si>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</si>
  <si>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</si>
  <si>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</si>
  <si>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</si>
  <si>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</si>
  <si>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</si>
  <si>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</si>
  <si>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</si>
  <si>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</si>
  <si>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</si>
  <si>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</si>
  <si>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</si>
  <si>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</si>
  <si>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</si>
  <si>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</si>
  <si>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</si>
  <si>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</si>
  <si>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</si>
  <si>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</si>
  <si>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</si>
  <si>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</si>
  <si>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</si>
  <si>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</si>
  <si>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</si>
  <si>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</si>
  <si>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</si>
  <si>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</si>
  <si>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</si>
  <si>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</si>
  <si>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</si>
  <si>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</si>
  <si>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</si>
  <si>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</si>
  <si>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</si>
  <si>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</si>
  <si>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</si>
  <si>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</si>
  <si>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</si>
  <si>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</si>
  <si>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</si>
  <si>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</si>
  <si>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</si>
  <si>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</si>
  <si>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</si>
  <si>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</si>
  <si>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</si>
  <si>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</si>
  <si>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</si>
  <si>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</si>
  <si>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</si>
  <si>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</si>
  <si>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</si>
  <si>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</si>
  <si>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</si>
  <si>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</si>
  <si>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</si>
  <si>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</si>
  <si>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</si>
  <si>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</si>
  <si>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</si>
  <si>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</si>
  <si>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</si>
  <si>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</si>
  <si>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</si>
  <si>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</si>
  <si>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</si>
  <si>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</si>
  <si>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</si>
  <si>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</si>
  <si>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</si>
  <si>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</si>
  <si>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</si>
  <si>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</si>
  <si>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</si>
  <si>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</si>
  <si>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</si>
  <si>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</si>
  <si>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</si>
  <si>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</si>
  <si>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</si>
  <si>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</si>
  <si>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</si>
  <si>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</si>
  <si>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</si>
  <si>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</si>
  <si>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</si>
  <si>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</si>
  <si>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</si>
  <si>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</si>
  <si>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</si>
  <si>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</si>
  <si>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</si>
  <si>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</si>
  <si>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</si>
  <si>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</si>
  <si>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</si>
  <si>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</si>
  <si>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</si>
  <si>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</si>
  <si>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</si>
  <si>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</si>
  <si>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</si>
  <si>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</si>
  <si>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</si>
  <si>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</si>
  <si>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</si>
  <si>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</si>
  <si>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</si>
  <si>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</si>
  <si>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</si>
  <si>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</si>
  <si>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</si>
  <si>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</si>
  <si>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</si>
  <si>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</si>
  <si>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</si>
  <si>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</si>
  <si>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</si>
  <si>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</si>
  <si>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</si>
  <si>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</si>
  <si>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</si>
  <si>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</si>
  <si>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</si>
  <si>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</si>
  <si>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</si>
  <si>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</si>
  <si>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</si>
  <si>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</si>
  <si>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</si>
  <si>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</si>
  <si>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</si>
  <si>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</si>
  <si>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</si>
  <si>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</si>
  <si>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</si>
  <si>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</si>
  <si>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</si>
  <si>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</si>
  <si>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</si>
  <si>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</si>
  <si>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</si>
  <si>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</si>
  <si>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</si>
  <si>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</si>
  <si>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</si>
  <si>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</si>
  <si>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</si>
  <si>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</si>
  <si>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</si>
  <si>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</si>
  <si>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</si>
  <si>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</si>
  <si>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</si>
  <si>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</si>
  <si>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</si>
  <si>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</si>
  <si>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</si>
  <si>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</si>
  <si>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</si>
  <si>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</si>
  <si>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</si>
  <si>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</si>
  <si>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</si>
  <si>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</si>
  <si>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</si>
  <si>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</si>
  <si>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</si>
  <si>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</si>
  <si>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</si>
  <si>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</si>
  <si>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</si>
  <si>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</si>
  <si>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</si>
  <si>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</si>
  <si>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</si>
  <si>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</si>
  <si>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</si>
  <si>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</si>
  <si>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</si>
  <si>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</si>
  <si>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</si>
  <si>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</si>
  <si>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</si>
  <si>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</si>
  <si>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</si>
  <si>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</si>
  <si>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</si>
  <si>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</si>
  <si>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</si>
  <si>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</si>
  <si>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</si>
  <si>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</si>
  <si>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</si>
  <si>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</si>
  <si>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</si>
  <si>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</si>
  <si>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</si>
  <si>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</si>
  <si>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</si>
  <si>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</si>
  <si>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</si>
  <si>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</si>
  <si>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</si>
  <si>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</si>
  <si>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</si>
  <si>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</si>
  <si>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</si>
  <si>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</si>
  <si>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</si>
  <si>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</si>
  <si>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</si>
  <si>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</si>
  <si>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</si>
  <si>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</si>
  <si>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</si>
  <si>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</si>
  <si>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</si>
  <si>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</si>
  <si>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</si>
  <si>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</si>
  <si>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</si>
  <si>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</si>
  <si>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</si>
  <si>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</si>
  <si>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</si>
  <si>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</si>
  <si>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</si>
  <si>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</si>
  <si>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</si>
  <si>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</si>
  <si>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</si>
  <si>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</si>
  <si>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</si>
  <si>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</si>
  <si>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</si>
  <si>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</si>
  <si>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</si>
  <si>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</si>
  <si>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</si>
  <si>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</si>
  <si>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</si>
  <si>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</si>
  <si>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</si>
  <si>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</si>
  <si>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</si>
  <si>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</si>
  <si>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</si>
  <si>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</si>
  <si>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</si>
  <si>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</si>
  <si>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</si>
  <si>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</si>
  <si>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</si>
  <si>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</si>
  <si>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</si>
  <si>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</si>
  <si>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</si>
  <si>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</si>
  <si>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</si>
  <si>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</si>
  <si>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</si>
  <si>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</si>
  <si>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</si>
  <si>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</si>
  <si>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</si>
  <si>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</si>
  <si>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</si>
  <si>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</si>
  <si>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</si>
  <si>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</si>
  <si>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</si>
  <si>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</si>
  <si>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</si>
  <si>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</si>
  <si>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</si>
  <si>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</si>
  <si>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</si>
  <si>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</si>
  <si>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</si>
  <si>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</si>
  <si>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</si>
  <si>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</si>
  <si>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</si>
  <si>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</si>
  <si>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</si>
  <si>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</si>
  <si>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</si>
  <si>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</si>
  <si>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</si>
  <si>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</si>
  <si>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</si>
  <si>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</si>
  <si>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</si>
  <si>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</si>
  <si>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</si>
  <si>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</si>
  <si>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</si>
  <si>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</si>
  <si>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</si>
  <si>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</si>
  <si>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</si>
  <si>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</si>
  <si>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</si>
  <si>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</si>
  <si>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</si>
  <si>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</si>
  <si>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</si>
  <si>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</si>
  <si>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</si>
  <si>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</si>
  <si>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</si>
  <si>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</si>
  <si>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</si>
  <si>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</si>
  <si>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</si>
  <si>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</si>
  <si>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</si>
  <si>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</si>
  <si>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</si>
  <si>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</si>
  <si>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</si>
  <si>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</si>
  <si>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</si>
  <si>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</si>
  <si>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</si>
  <si>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</si>
  <si>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</si>
  <si>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</si>
  <si>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</si>
  <si>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</si>
  <si>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</si>
  <si>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</si>
  <si>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</si>
  <si>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</si>
  <si>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</si>
  <si>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</si>
  <si>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</si>
  <si>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</si>
  <si>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</si>
  <si>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</si>
  <si>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</si>
  <si>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</si>
  <si>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</si>
  <si>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</si>
  <si>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</si>
  <si>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</si>
  <si>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</si>
  <si>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</si>
  <si>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</si>
  <si>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</si>
  <si>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</si>
  <si>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</si>
  <si>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</si>
  <si>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</si>
  <si>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</si>
  <si>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</si>
  <si>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</si>
  <si>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</si>
  <si>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</si>
  <si>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</si>
  <si>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</si>
  <si>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</si>
  <si>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</si>
  <si>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</si>
  <si>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</si>
  <si>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</si>
  <si>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</si>
  <si>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</si>
  <si>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</si>
  <si>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</si>
  <si>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</si>
  <si>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</si>
  <si>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</si>
  <si>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</si>
  <si>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</si>
  <si>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</si>
  <si>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</si>
  <si>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</si>
  <si>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</si>
  <si>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</si>
  <si>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</si>
  <si>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</si>
  <si>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</si>
  <si>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</si>
  <si>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</si>
  <si>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</si>
  <si>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</si>
  <si>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</si>
  <si>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</si>
  <si>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</si>
  <si>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</si>
  <si>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</si>
  <si>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</si>
  <si>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</si>
  <si>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</si>
  <si>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</si>
  <si>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</si>
  <si>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</si>
  <si>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</si>
  <si>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</si>
  <si>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</si>
  <si>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</si>
  <si>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</si>
  <si>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</si>
  <si>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</si>
  <si>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</si>
  <si>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</si>
  <si>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</si>
  <si>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</si>
  <si>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</si>
  <si>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</si>
  <si>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</si>
  <si>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</si>
  <si>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</si>
  <si>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</si>
  <si>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</si>
  <si>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</si>
  <si>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</si>
  <si>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</si>
  <si>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</si>
  <si>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</si>
  <si>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</si>
  <si>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</si>
  <si>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</si>
  <si>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</si>
  <si>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</si>
  <si>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</si>
  <si>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</si>
  <si>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</si>
  <si>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</si>
  <si>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</si>
  <si>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</si>
  <si>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</si>
  <si>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</si>
  <si>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</si>
  <si>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</si>
  <si>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</si>
  <si>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</si>
  <si>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</si>
  <si>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</si>
  <si>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</si>
  <si>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</si>
  <si>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</si>
  <si>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</si>
  <si>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</si>
  <si>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</si>
  <si>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</si>
  <si>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</si>
  <si>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</si>
  <si>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</si>
  <si>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</si>
  <si>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</si>
  <si>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</si>
  <si>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</si>
  <si>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</si>
  <si>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</si>
  <si>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</si>
  <si>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</si>
  <si>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</si>
  <si>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</si>
  <si>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</si>
  <si>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</si>
  <si>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</si>
  <si>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</si>
  <si>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</si>
  <si>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</si>
  <si>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</si>
  <si>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</si>
  <si>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</si>
  <si>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</si>
  <si>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</si>
  <si>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</si>
  <si>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</si>
  <si>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</si>
  <si>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</si>
  <si>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</si>
  <si>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</si>
  <si>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</si>
  <si>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</si>
  <si>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</si>
  <si>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</si>
  <si>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</si>
  <si>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</si>
  <si>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</si>
  <si>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</si>
  <si>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</si>
  <si>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</si>
  <si>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</si>
  <si>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</si>
  <si>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</si>
  <si>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</si>
  <si>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</si>
  <si>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</si>
  <si>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</si>
  <si>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</si>
  <si>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</si>
  <si>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</si>
  <si>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</si>
  <si>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</si>
  <si>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</si>
  <si>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</si>
  <si>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</si>
  <si>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</si>
  <si>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</si>
  <si>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</si>
  <si>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</si>
  <si>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</si>
  <si>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</si>
  <si>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</si>
  <si>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</si>
  <si>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</si>
  <si>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</si>
  <si>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</si>
  <si>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</si>
  <si>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</si>
  <si>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</si>
  <si>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</si>
  <si>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</si>
  <si>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</si>
  <si>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</si>
  <si>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</si>
  <si>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</si>
  <si>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</si>
  <si>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</si>
  <si>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</si>
  <si>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</si>
  <si>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</si>
  <si>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</si>
  <si>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</si>
  <si>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</si>
  <si>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</si>
  <si>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</si>
  <si>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</si>
  <si>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</si>
  <si>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</si>
  <si>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</si>
  <si>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</si>
  <si>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</si>
  <si>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</si>
  <si>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</si>
  <si>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</si>
  <si>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</si>
  <si>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</si>
  <si>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</si>
  <si>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</si>
  <si>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</si>
  <si>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</si>
  <si>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</si>
  <si>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</si>
  <si>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</si>
  <si>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</si>
  <si>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</si>
  <si>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</si>
  <si>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</si>
  <si>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</si>
  <si>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</si>
  <si>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</si>
  <si>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</si>
  <si>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</si>
  <si>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</si>
  <si>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</si>
  <si>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</si>
  <si>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</si>
  <si>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</si>
  <si>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</si>
  <si>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</si>
  <si>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</si>
  <si>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</si>
  <si>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</si>
  <si>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</si>
  <si>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</si>
  <si>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</si>
  <si>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</si>
  <si>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</si>
  <si>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</si>
  <si>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</si>
  <si>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</si>
  <si>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</si>
  <si>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</si>
  <si>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</si>
  <si>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</si>
  <si>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</si>
  <si>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</si>
  <si>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</si>
  <si>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</si>
  <si>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</si>
  <si>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</si>
  <si>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</si>
  <si>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</si>
  <si>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</si>
  <si>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</si>
  <si>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</si>
  <si>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</si>
  <si>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</si>
  <si>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</si>
  <si>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</si>
  <si>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</si>
  <si>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</si>
  <si>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</si>
  <si>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</si>
  <si>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</si>
  <si>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</si>
  <si>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</si>
  <si>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</si>
  <si>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</si>
  <si>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</si>
  <si>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</si>
  <si>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</si>
  <si>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</si>
  <si>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</si>
  <si>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</si>
  <si>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</si>
  <si>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</si>
  <si>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</si>
  <si>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</si>
  <si>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</si>
  <si>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</si>
  <si>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</si>
  <si>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</si>
  <si>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</si>
  <si>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</si>
  <si>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</si>
  <si>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</si>
  <si>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</si>
  <si>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</si>
  <si>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</si>
  <si>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</si>
  <si>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</si>
  <si>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</si>
  <si>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</si>
  <si>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</si>
  <si>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</si>
  <si>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</si>
  <si>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</si>
  <si>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</si>
  <si>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</si>
  <si>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</si>
  <si>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</si>
  <si>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</si>
  <si>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</si>
  <si>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</si>
  <si>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</si>
  <si>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</si>
  <si>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</si>
  <si>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</si>
  <si>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</si>
  <si>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</si>
  <si>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</si>
  <si>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</si>
  <si>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</si>
  <si>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</si>
  <si>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</si>
  <si>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</si>
  <si>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</si>
  <si>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</si>
  <si>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</si>
  <si>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</si>
  <si>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</si>
  <si>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</si>
  <si>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</si>
  <si>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</si>
  <si>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</si>
  <si>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</si>
  <si>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</si>
  <si>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</si>
  <si>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</si>
  <si>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</si>
  <si>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</si>
  <si>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</si>
  <si>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</si>
  <si>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</si>
  <si>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</si>
  <si>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</si>
  <si>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</si>
  <si>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</si>
  <si>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</si>
  <si>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</si>
  <si>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</si>
  <si>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</si>
  <si>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</si>
  <si>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</si>
  <si>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</si>
  <si>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</si>
  <si>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</si>
  <si>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</si>
  <si>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</si>
  <si>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</si>
  <si>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</si>
  <si>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</si>
  <si>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</si>
  <si>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</si>
  <si>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</si>
  <si>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</si>
  <si>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</si>
  <si>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</si>
  <si>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</si>
  <si>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</si>
  <si>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</si>
  <si>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</si>
  <si>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</si>
  <si>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</si>
  <si>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</si>
  <si>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</si>
  <si>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</si>
  <si>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</si>
  <si>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</si>
  <si>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</si>
  <si>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</si>
  <si>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</si>
  <si>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</si>
  <si>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</si>
  <si>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</si>
  <si>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</si>
  <si>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</si>
  <si>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</si>
  <si>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</si>
  <si>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</si>
  <si>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</si>
  <si>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</si>
  <si>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</si>
  <si>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</si>
  <si>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</si>
  <si>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</si>
  <si>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</si>
  <si>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</si>
  <si>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</si>
  <si>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</si>
  <si>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</si>
  <si>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</si>
  <si>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</si>
  <si>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</si>
  <si>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</si>
  <si>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</si>
  <si>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</si>
  <si>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</si>
  <si>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</si>
  <si>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</si>
  <si>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</si>
  <si>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</si>
  <si>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</si>
  <si>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</si>
  <si>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</si>
  <si>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</si>
  <si>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</si>
  <si>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</si>
  <si>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</si>
  <si>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</si>
  <si>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</si>
  <si>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</si>
  <si>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</si>
  <si>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</si>
  <si>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</si>
  <si>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</si>
  <si>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</si>
  <si>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</si>
  <si>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</si>
  <si>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</si>
  <si>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</si>
  <si>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</si>
  <si>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</si>
  <si>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</si>
  <si>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</si>
  <si>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</si>
  <si>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</si>
  <si>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</si>
  <si>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</si>
  <si>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</si>
  <si>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</si>
  <si>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</si>
  <si>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</si>
  <si>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</si>
  <si>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</si>
  <si>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</si>
  <si>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</si>
  <si>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</si>
  <si>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</si>
  <si>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</si>
  <si>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</si>
  <si>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</si>
  <si>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</si>
  <si>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</si>
  <si>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</si>
  <si>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</si>
  <si>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</si>
  <si>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</si>
  <si>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</si>
  <si>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</si>
  <si>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</si>
  <si>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</si>
  <si>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</si>
  <si>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</si>
  <si>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</si>
  <si>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</si>
  <si>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</si>
  <si>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</si>
  <si>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</si>
  <si>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</si>
  <si>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</si>
  <si>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</si>
  <si>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</si>
  <si>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</si>
  <si>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</si>
  <si>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</si>
  <si>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</si>
  <si>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</si>
  <si>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</si>
  <si>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</si>
  <si>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</si>
  <si>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</si>
  <si>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</si>
  <si>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</si>
  <si>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</si>
  <si>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</si>
  <si>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</si>
  <si>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</si>
  <si>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</si>
  <si>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</si>
  <si>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</si>
  <si>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</si>
  <si>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</si>
  <si>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</si>
  <si>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</si>
  <si>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</si>
  <si>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</si>
  <si>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</si>
  <si>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</si>
  <si>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</si>
  <si>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</si>
  <si>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</si>
  <si>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</si>
  <si>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</si>
  <si>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</si>
  <si>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</si>
  <si>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</si>
  <si>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</si>
  <si>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</si>
  <si>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</si>
  <si>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</si>
  <si>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</si>
  <si>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</si>
  <si>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</si>
  <si>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</si>
  <si>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</si>
  <si>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</si>
  <si>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</si>
  <si>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</si>
  <si>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</si>
  <si>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</si>
  <si>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</si>
  <si>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</si>
  <si>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</si>
  <si>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</si>
  <si>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</si>
  <si>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</si>
  <si>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</si>
  <si>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</si>
  <si>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</si>
  <si>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</si>
  <si>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</si>
  <si>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</si>
  <si>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</si>
  <si>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</si>
  <si>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</si>
  <si>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</si>
  <si>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</si>
  <si>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</si>
  <si>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</si>
  <si>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</si>
  <si>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</si>
  <si>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</si>
  <si>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</si>
  <si>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</si>
  <si>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</si>
  <si>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</si>
  <si>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</si>
  <si>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</si>
  <si>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</si>
  <si>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</si>
  <si>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</si>
  <si>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</si>
  <si>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</si>
  <si>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</si>
  <si>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</si>
  <si>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</si>
  <si>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</si>
  <si>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</si>
  <si>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</si>
  <si>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</si>
  <si>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</si>
  <si>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</si>
  <si>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</si>
  <si>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</si>
  <si>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</si>
  <si>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</si>
  <si>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</si>
  <si>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</si>
  <si>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</si>
  <si>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</si>
  <si>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</si>
  <si>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</si>
  <si>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</si>
  <si>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</si>
  <si>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</si>
  <si>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</si>
  <si>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</si>
  <si>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</si>
  <si>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</si>
  <si>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</si>
  <si>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</si>
  <si>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</si>
  <si>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</si>
  <si>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</si>
  <si>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</si>
  <si>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</si>
  <si>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</si>
  <si>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</si>
  <si>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</si>
  <si>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</si>
  <si>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</si>
  <si>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</si>
  <si>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</si>
  <si>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</si>
  <si>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</si>
  <si>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</si>
  <si>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</si>
  <si>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</si>
  <si>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</si>
  <si>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</si>
  <si>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</si>
  <si>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</si>
  <si>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</si>
  <si>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</si>
  <si>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</si>
  <si>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</si>
  <si>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</si>
  <si>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</si>
  <si>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</si>
  <si>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</si>
  <si>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</si>
  <si>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</si>
  <si>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</si>
  <si>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</si>
  <si>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</si>
  <si>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</si>
  <si>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</si>
  <si>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</si>
  <si>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</si>
  <si>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</si>
  <si>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</si>
  <si>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</si>
  <si>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</si>
  <si>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</si>
  <si>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</si>
  <si>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</si>
  <si>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</si>
  <si>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</si>
  <si>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</si>
  <si>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</si>
  <si>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</si>
  <si>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</si>
  <si>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</si>
  <si>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</si>
  <si>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</si>
  <si>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</si>
  <si>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</si>
  <si>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</si>
  <si>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</si>
  <si>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</si>
  <si>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</si>
  <si>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</si>
  <si>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</si>
  <si>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</si>
  <si>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</si>
  <si>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</si>
  <si>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</si>
  <si>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</si>
  <si>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</si>
  <si>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</si>
  <si>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</si>
  <si>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</si>
  <si>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</si>
  <si>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</si>
  <si>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</si>
  <si>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</si>
  <si>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</si>
  <si>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</si>
  <si>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</si>
  <si>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</si>
  <si>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</si>
  <si>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</si>
  <si>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</si>
  <si>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</si>
  <si>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</si>
  <si>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</si>
  <si>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</si>
  <si>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</si>
  <si>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</si>
  <si>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</si>
  <si>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</si>
  <si>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</si>
  <si>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</si>
  <si>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</si>
  <si>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</si>
  <si>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</si>
  <si>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</si>
  <si>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</si>
  <si>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</si>
  <si>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</si>
  <si>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</si>
  <si>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</si>
  <si>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</si>
  <si>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</si>
  <si>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</si>
  <si>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</si>
  <si>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</si>
  <si>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</si>
  <si>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</si>
  <si>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</si>
  <si>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</si>
  <si>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</si>
  <si>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</si>
  <si>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</si>
  <si>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</si>
  <si>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</si>
  <si>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</si>
  <si>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</si>
  <si>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</si>
  <si>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</si>
  <si>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</si>
  <si>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</si>
  <si>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</si>
  <si>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</si>
  <si>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</si>
  <si>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</si>
  <si>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</si>
  <si>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</si>
  <si>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</si>
  <si>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</si>
  <si>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</si>
  <si>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</si>
  <si>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</si>
  <si>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</si>
  <si>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</si>
  <si>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</si>
  <si>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</si>
  <si>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</si>
  <si>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</si>
  <si>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</si>
  <si>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</si>
  <si>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</si>
  <si>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</si>
  <si>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</si>
  <si>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</si>
  <si>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</si>
  <si>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</si>
  <si>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</si>
  <si>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</si>
  <si>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</si>
  <si>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</si>
  <si>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</si>
  <si>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</si>
  <si>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</si>
  <si>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</si>
  <si>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</si>
  <si>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</si>
  <si>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</si>
  <si>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</si>
  <si>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</si>
  <si>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</si>
  <si>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</si>
  <si>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</si>
  <si>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</si>
  <si>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</si>
  <si>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</si>
  <si>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</si>
  <si>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</si>
  <si>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</si>
  <si>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</si>
  <si>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</si>
  <si>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</si>
  <si>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</si>
  <si>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</si>
  <si>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</si>
  <si>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</si>
  <si>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</si>
  <si>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</si>
  <si>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</si>
  <si>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</si>
  <si>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</si>
  <si>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</si>
  <si>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</si>
  <si>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</si>
  <si>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</si>
  <si>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</si>
  <si>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</si>
  <si>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</si>
  <si>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</si>
  <si>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</si>
  <si>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</si>
  <si>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</si>
  <si>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</si>
  <si>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</si>
  <si>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</si>
  <si>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</si>
  <si>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</si>
  <si>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</si>
  <si>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</si>
  <si>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</si>
  <si>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</si>
  <si>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</si>
  <si>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</si>
  <si>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</si>
  <si>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</si>
  <si>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</si>
  <si>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</si>
  <si>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</si>
  <si>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</si>
  <si>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</si>
  <si>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</si>
  <si>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</si>
  <si>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</si>
  <si>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</si>
  <si>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</si>
  <si>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</si>
  <si>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</si>
  <si>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</si>
  <si>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</si>
  <si>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</si>
  <si>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</si>
  <si>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</si>
  <si>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</si>
  <si>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</si>
  <si>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</si>
  <si>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</si>
  <si>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</si>
  <si>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</si>
  <si>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</si>
  <si>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</si>
  <si>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</si>
  <si>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</si>
  <si>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</si>
  <si>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</si>
  <si>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</si>
  <si>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</si>
  <si>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</si>
  <si>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</si>
  <si>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</si>
  <si>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</si>
  <si>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</si>
  <si>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</si>
  <si>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</si>
  <si>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</si>
  <si>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</si>
  <si>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</si>
  <si>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</si>
  <si>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</si>
  <si>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</si>
  <si>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</si>
  <si>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</si>
  <si>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</si>
  <si>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</si>
  <si>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</si>
  <si>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</si>
  <si>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</si>
  <si>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</si>
  <si>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</si>
  <si>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</si>
  <si>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</si>
  <si>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</si>
  <si>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</si>
  <si>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</si>
  <si>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</si>
  <si>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</si>
  <si>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</si>
  <si>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</si>
  <si>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</si>
  <si>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</si>
  <si>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</si>
  <si>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</si>
  <si>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</si>
  <si>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</si>
  <si>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</si>
  <si>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</si>
  <si>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</si>
  <si>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</si>
  <si>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</si>
  <si>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</si>
  <si>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</si>
  <si>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</si>
  <si>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</si>
  <si>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</si>
  <si>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</si>
  <si>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</si>
  <si>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</si>
  <si>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</si>
  <si>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</si>
  <si>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</si>
  <si>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</si>
  <si>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</si>
  <si>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</si>
  <si>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</si>
  <si>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</si>
  <si>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</si>
  <si>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</si>
  <si>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</si>
  <si>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</si>
  <si>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</si>
  <si>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</si>
  <si>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</si>
  <si>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</si>
  <si>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</si>
  <si>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</si>
  <si>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</si>
  <si>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</si>
  <si>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</si>
  <si>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</si>
  <si>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</si>
  <si>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</si>
  <si>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</si>
  <si>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</si>
  <si>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</si>
  <si>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</si>
  <si>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</si>
  <si>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</si>
  <si>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</si>
  <si>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</si>
  <si>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</si>
  <si>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</si>
  <si>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</si>
  <si>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</si>
  <si>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</si>
  <si>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</si>
  <si>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</si>
  <si>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</si>
  <si>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</si>
  <si>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</si>
  <si>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</si>
  <si>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</si>
  <si>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</si>
  <si>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</si>
  <si>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</si>
  <si>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</si>
  <si>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</si>
  <si>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</si>
  <si>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</si>
  <si>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</si>
  <si>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</si>
  <si>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</si>
  <si>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</si>
  <si>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</si>
  <si>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</si>
  <si>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</si>
  <si>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</si>
  <si>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</si>
  <si>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</si>
  <si>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</si>
  <si>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</si>
  <si>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</si>
  <si>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</si>
  <si>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</si>
  <si>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</si>
  <si>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</si>
  <si>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</si>
  <si>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</si>
  <si>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</si>
  <si>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</si>
  <si>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</si>
  <si>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</si>
  <si>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</si>
  <si>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</si>
  <si>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</si>
  <si>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</si>
  <si>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</si>
  <si>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</si>
  <si>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</si>
  <si>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</si>
  <si>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</si>
  <si>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</si>
  <si>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</si>
  <si>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</si>
  <si>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</si>
  <si>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</si>
  <si>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</si>
  <si>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</si>
  <si>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</si>
  <si>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</si>
  <si>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</si>
  <si>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</si>
  <si>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</si>
  <si>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</si>
  <si>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</si>
  <si>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</si>
  <si>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</si>
  <si>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</si>
  <si>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</si>
  <si>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</si>
  <si>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</si>
  <si>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</si>
  <si>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</si>
  <si>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</si>
  <si>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</si>
  <si>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</si>
  <si>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</si>
  <si>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</si>
  <si>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</si>
  <si>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</si>
  <si>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</si>
  <si>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</si>
  <si>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</si>
  <si>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</si>
  <si>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</si>
  <si>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</si>
  <si>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</si>
  <si>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</si>
  <si>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</si>
  <si>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</si>
  <si>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</si>
  <si>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</si>
  <si>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</si>
  <si>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</si>
  <si>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</si>
  <si>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</si>
  <si>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</si>
  <si>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</si>
  <si>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</si>
  <si>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</si>
  <si>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</si>
  <si>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</si>
  <si>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</si>
  <si>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</si>
  <si>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</si>
  <si>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</si>
  <si>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</si>
  <si>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</si>
  <si>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</si>
  <si>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</si>
  <si>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</si>
  <si>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</si>
  <si>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</si>
  <si>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</si>
  <si>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</si>
  <si>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</si>
  <si>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</si>
  <si>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</si>
  <si>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</si>
  <si>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</si>
  <si>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</si>
  <si>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</si>
  <si>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</si>
  <si>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</si>
  <si>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</si>
  <si>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</si>
  <si>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</si>
  <si>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</si>
  <si>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</si>
  <si>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</si>
  <si>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</si>
  <si>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</si>
  <si>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</si>
  <si>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</si>
  <si>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</si>
  <si>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</si>
  <si>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</si>
  <si>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</si>
  <si>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</si>
  <si>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</si>
  <si>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</si>
  <si>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</si>
  <si>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</si>
  <si>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</si>
  <si>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</si>
  <si>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</si>
  <si>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</si>
  <si>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</si>
  <si>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</si>
  <si>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</si>
  <si>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</si>
  <si>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</si>
  <si>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</si>
  <si>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</si>
  <si>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</si>
  <si>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</si>
  <si>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</si>
  <si>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</si>
  <si>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</si>
  <si>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</si>
  <si>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</si>
  <si>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</si>
  <si>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</si>
  <si>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</si>
  <si>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</si>
  <si>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</si>
  <si>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</si>
  <si>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</si>
  <si>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</si>
  <si>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</si>
  <si>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</si>
  <si>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</si>
  <si>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</si>
  <si>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</si>
  <si>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</si>
  <si>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</si>
  <si>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</si>
  <si>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</si>
  <si>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</si>
  <si>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</si>
  <si>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</si>
  <si>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</si>
  <si>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</si>
  <si>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</si>
  <si>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</si>
  <si>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</si>
  <si>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</si>
  <si>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</si>
  <si>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</si>
  <si>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</si>
  <si>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</si>
  <si>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</si>
  <si>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</si>
  <si>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</si>
  <si>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</si>
  <si>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</si>
  <si>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</si>
  <si>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</si>
  <si>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</si>
  <si>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</si>
  <si>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</si>
  <si>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</si>
  <si>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</si>
  <si>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</si>
  <si>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</si>
  <si>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</si>
  <si>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</si>
  <si>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</si>
  <si>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</si>
  <si>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</si>
  <si>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</si>
  <si>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</si>
  <si>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</si>
  <si>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</si>
  <si>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</si>
  <si>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</si>
  <si>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</si>
  <si>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</si>
  <si>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</si>
  <si>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</si>
  <si>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</si>
  <si>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</si>
  <si>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</si>
  <si>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</si>
  <si>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</si>
  <si>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</si>
  <si>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</si>
  <si>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</si>
  <si>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</si>
  <si>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</si>
  <si>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</si>
  <si>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</si>
  <si>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</si>
  <si>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</si>
  <si>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</si>
  <si>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</si>
  <si>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</si>
  <si>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</si>
  <si>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</si>
  <si>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</si>
  <si>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</si>
  <si>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</si>
  <si>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</si>
  <si>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</si>
  <si>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</si>
  <si>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</si>
  <si>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</si>
  <si>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</si>
  <si>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</si>
  <si>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</si>
  <si>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</si>
  <si>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</si>
  <si>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</si>
  <si>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</si>
  <si>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</si>
  <si>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</si>
  <si>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</si>
  <si>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</si>
  <si>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</si>
  <si>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</si>
  <si>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</si>
  <si>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</si>
  <si>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</si>
  <si>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</si>
  <si>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</si>
  <si>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</si>
  <si>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</si>
  <si>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</si>
  <si>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</si>
  <si>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</si>
  <si>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</si>
  <si>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</si>
  <si>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</si>
  <si>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</si>
  <si>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</si>
  <si>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</si>
  <si>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</si>
  <si>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</si>
  <si>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</si>
  <si>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</si>
  <si>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</si>
  <si>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</si>
  <si>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</si>
  <si>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</si>
  <si>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</si>
  <si>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</si>
  <si>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</si>
  <si>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</si>
  <si>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</si>
  <si>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</si>
  <si>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</si>
  <si>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</si>
  <si>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</si>
  <si>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</si>
  <si>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</si>
  <si>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</si>
  <si>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</si>
  <si>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</si>
  <si>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</si>
  <si>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</si>
  <si>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</si>
  <si>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</si>
  <si>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</si>
  <si>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</si>
  <si>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</si>
  <si>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</si>
  <si>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</si>
  <si>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</si>
  <si>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</si>
  <si>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</si>
  <si>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</si>
  <si>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</si>
  <si>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</si>
  <si>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</si>
  <si>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</si>
  <si>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</si>
  <si>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</si>
  <si>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</si>
  <si>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</si>
  <si>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</si>
  <si>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</si>
  <si>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</si>
  <si>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</si>
  <si>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</si>
  <si>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</si>
  <si>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</si>
  <si>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</si>
  <si>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</si>
  <si>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</si>
  <si>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</si>
  <si>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</si>
  <si>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</si>
  <si>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</si>
  <si>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</si>
  <si>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</si>
  <si>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</si>
  <si>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</si>
  <si>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</si>
  <si>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</si>
  <si>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</si>
  <si>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</si>
  <si>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</si>
  <si>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</si>
  <si>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</si>
  <si>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</si>
  <si>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</si>
  <si>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</si>
  <si>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</si>
  <si>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</si>
  <si>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</si>
  <si>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</si>
  <si>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</si>
  <si>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</si>
  <si>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</si>
  <si>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</si>
  <si>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</si>
  <si>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</si>
  <si>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</si>
  <si>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</si>
  <si>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</si>
  <si>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</si>
  <si>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</si>
  <si>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</si>
  <si>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</si>
  <si>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</si>
  <si>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</si>
  <si>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</si>
  <si>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</si>
  <si>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</si>
  <si>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</si>
  <si>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</si>
  <si>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</si>
  <si>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</si>
  <si>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</si>
  <si>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</si>
  <si>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</si>
  <si>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</si>
  <si>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</si>
  <si>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</si>
  <si>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</si>
  <si>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</si>
  <si>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</si>
  <si>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</si>
  <si>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</si>
  <si>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</si>
  <si>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</si>
  <si>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</si>
  <si>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</si>
  <si>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</si>
  <si>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</si>
  <si>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</si>
  <si>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</si>
  <si>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</si>
  <si>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</si>
  <si>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</si>
  <si>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</si>
  <si>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</si>
  <si>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</si>
  <si>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</si>
  <si>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</si>
  <si>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</si>
  <si>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</si>
  <si>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</si>
  <si>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</si>
  <si>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</si>
  <si>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</si>
  <si>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</si>
  <si>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</si>
  <si>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</si>
  <si>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</si>
  <si>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</si>
  <si>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</si>
  <si>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</si>
  <si>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</si>
  <si>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</si>
  <si>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</si>
  <si>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</si>
  <si>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</si>
  <si>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</si>
  <si>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</si>
  <si>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</si>
  <si>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</si>
  <si>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</si>
  <si>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</si>
  <si>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</si>
  <si>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</si>
  <si>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</si>
  <si>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</si>
  <si>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</si>
  <si>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</si>
  <si>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</si>
  <si>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</si>
  <si>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</si>
  <si>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</si>
  <si>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</si>
  <si>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</si>
  <si>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</si>
  <si>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</si>
  <si>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</si>
  <si>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</si>
  <si>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</si>
  <si>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</si>
  <si>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</si>
  <si>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</si>
  <si>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</si>
  <si>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</si>
  <si>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</si>
  <si>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</si>
  <si>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</si>
  <si>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</si>
  <si>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</si>
  <si>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</si>
  <si>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</si>
  <si>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</si>
  <si>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</si>
  <si>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</si>
  <si>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</si>
  <si>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</si>
  <si>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</si>
  <si>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</si>
  <si>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</si>
  <si>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</si>
  <si>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</si>
  <si>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</si>
  <si>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</si>
  <si>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</si>
  <si>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</si>
  <si>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</si>
  <si>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</si>
  <si>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</si>
  <si>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</si>
  <si>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</si>
  <si>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</si>
  <si>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</si>
  <si>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</si>
  <si>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</si>
  <si>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</si>
  <si>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</si>
  <si>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</si>
  <si>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</si>
  <si>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</si>
  <si>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</si>
  <si>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</si>
  <si>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</si>
  <si>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</si>
  <si>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</si>
  <si>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</si>
  <si>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</si>
  <si>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</si>
  <si>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</si>
  <si>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</si>
  <si>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</si>
  <si>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</si>
  <si>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</si>
  <si>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</si>
  <si>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</si>
  <si>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</si>
  <si>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</si>
  <si>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</si>
  <si>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</si>
  <si>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</si>
  <si>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</si>
  <si>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</si>
  <si>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</si>
  <si>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</si>
  <si>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</si>
  <si>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</si>
  <si>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</si>
  <si>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</si>
  <si>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</si>
  <si>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</si>
  <si>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</si>
  <si>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</si>
  <si>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</si>
  <si>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</si>
  <si>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</si>
  <si>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</si>
  <si>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</si>
  <si>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</si>
  <si>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</si>
  <si>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</si>
  <si>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</si>
  <si>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</si>
  <si>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</si>
  <si>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</si>
  <si>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</si>
  <si>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</si>
  <si>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</si>
  <si>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</si>
  <si>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</si>
  <si>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</si>
  <si>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</si>
  <si>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</si>
  <si>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</si>
  <si>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</si>
  <si>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</si>
  <si>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</si>
  <si>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</si>
  <si>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</si>
  <si>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</si>
  <si>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</si>
  <si>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</si>
  <si>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</si>
  <si>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</si>
  <si>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</si>
  <si>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</si>
  <si>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</si>
  <si>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</si>
  <si>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</si>
  <si>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</si>
  <si>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</si>
  <si>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</si>
  <si>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</si>
  <si>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</si>
  <si>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</si>
  <si>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</si>
  <si>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</si>
  <si>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</si>
  <si>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</si>
  <si>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</si>
  <si>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</si>
  <si>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</si>
  <si>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</si>
  <si>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</si>
  <si>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</si>
  <si>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</si>
  <si>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</si>
  <si>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</si>
  <si>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</si>
  <si>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</si>
  <si>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</si>
  <si>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</si>
  <si>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</si>
  <si>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</si>
  <si>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</si>
  <si>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</si>
  <si>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</si>
  <si>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</si>
  <si>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</si>
  <si>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</si>
  <si>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</si>
  <si>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</si>
  <si>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</si>
  <si>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</si>
  <si>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</si>
  <si>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</si>
  <si>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</si>
  <si>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</si>
  <si>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</si>
  <si>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</si>
  <si>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</si>
  <si>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</si>
  <si>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</si>
  <si>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</si>
  <si>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</si>
  <si>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</si>
  <si>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</si>
  <si>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</si>
  <si>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</si>
  <si>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</si>
  <si>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</si>
  <si>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</si>
  <si>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</si>
  <si>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</si>
  <si>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</si>
  <si>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</si>
  <si>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</si>
  <si>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</si>
  <si>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</si>
  <si>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</si>
  <si>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</si>
  <si>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</si>
  <si>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</si>
  <si>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</si>
  <si>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</si>
  <si>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</si>
  <si>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</si>
  <si>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</si>
  <si>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</si>
  <si>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</si>
  <si>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</si>
  <si>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</si>
  <si>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</si>
  <si>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</si>
  <si>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</si>
  <si>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</si>
  <si>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</si>
  <si>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</si>
  <si>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</si>
  <si>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</si>
  <si>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</si>
  <si>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</si>
  <si>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</si>
  <si>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</si>
  <si>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</si>
  <si>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</si>
  <si>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</si>
  <si>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</si>
  <si>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</si>
  <si>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</si>
  <si>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</si>
  <si>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</si>
  <si>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</si>
  <si>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</si>
  <si>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</si>
  <si>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</si>
  <si>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</si>
  <si>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</si>
  <si>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</si>
  <si>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</si>
  <si>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</si>
  <si>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</si>
  <si>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</si>
  <si>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</si>
  <si>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</si>
  <si>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</si>
  <si>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</si>
  <si>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</si>
  <si>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</si>
  <si>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</si>
  <si>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</si>
  <si>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</si>
  <si>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</si>
  <si>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</si>
  <si>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</si>
  <si>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</si>
  <si>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</si>
  <si>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</si>
  <si>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</si>
  <si>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</si>
  <si>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</si>
  <si>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</si>
  <si>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</si>
  <si>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</si>
  <si>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</si>
  <si>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</si>
  <si>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</si>
  <si>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</si>
  <si>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</si>
  <si>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</si>
  <si>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</si>
  <si>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</si>
  <si>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</si>
  <si>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</si>
  <si>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</si>
  <si>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</si>
  <si>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</si>
  <si>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</si>
  <si>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</si>
  <si>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</si>
  <si>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</si>
  <si>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</si>
  <si>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</si>
  <si>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</si>
  <si>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</si>
  <si>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</si>
  <si>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</si>
  <si>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</si>
  <si>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</si>
  <si>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</si>
  <si>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</si>
  <si>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</si>
  <si>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</si>
  <si>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</si>
  <si>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</si>
  <si>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</si>
  <si>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</si>
  <si>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</si>
  <si>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</si>
  <si>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</si>
  <si>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</si>
  <si>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</si>
  <si>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</si>
  <si>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</si>
  <si>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</si>
  <si>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</si>
  <si>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</si>
  <si>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</si>
  <si>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</si>
  <si>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</si>
  <si>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</si>
  <si>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</si>
  <si>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</si>
  <si>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</si>
  <si>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</si>
  <si>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</si>
  <si>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</si>
  <si>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</si>
  <si>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</si>
  <si>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</si>
  <si>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</si>
  <si>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</si>
  <si>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</si>
  <si>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</si>
  <si>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</si>
  <si>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</si>
  <si>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</si>
  <si>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</si>
  <si>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</si>
  <si>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</si>
  <si>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</si>
  <si>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</si>
  <si>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</si>
  <si>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</si>
  <si>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</si>
  <si>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</si>
  <si>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</si>
  <si>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</si>
  <si>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</si>
  <si>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</si>
  <si>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</si>
  <si>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</si>
  <si>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</si>
  <si>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</si>
  <si>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</si>
  <si>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</si>
  <si>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</si>
  <si>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</si>
  <si>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</si>
  <si>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</si>
  <si>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</si>
  <si>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</si>
  <si>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</si>
  <si>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</si>
  <si>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</si>
  <si>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</si>
  <si>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</si>
  <si>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</si>
  <si>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</si>
  <si>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</si>
  <si>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</si>
  <si>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</si>
  <si>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</si>
  <si>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</si>
  <si>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</si>
  <si>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</si>
  <si>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</si>
  <si>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</si>
  <si>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</si>
  <si>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</si>
  <si>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</si>
  <si>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</si>
  <si>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</si>
  <si>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</si>
  <si>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</si>
  <si>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</si>
  <si>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</si>
  <si>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</si>
  <si>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</si>
  <si>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</si>
  <si>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</si>
  <si>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</si>
  <si>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</si>
  <si>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</si>
  <si>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</si>
  <si>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</si>
  <si>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</si>
  <si>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</si>
  <si>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</si>
  <si>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</si>
  <si>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</si>
  <si>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</si>
  <si>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</si>
  <si>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</si>
  <si>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</si>
  <si>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</si>
  <si>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</si>
  <si>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</si>
  <si>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</si>
  <si>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</si>
  <si>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</si>
  <si>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</si>
  <si>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</si>
  <si>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</si>
  <si>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</si>
  <si>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</si>
  <si>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</si>
  <si>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</si>
  <si>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</si>
  <si>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</si>
  <si>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</si>
  <si>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</si>
  <si>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</si>
  <si>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</si>
  <si>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</si>
  <si>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</si>
  <si>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</si>
  <si>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</si>
  <si>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</si>
  <si>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</si>
  <si>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</si>
  <si>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</si>
  <si>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</si>
  <si>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</si>
  <si>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</si>
  <si>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</si>
  <si>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</si>
  <si>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</si>
  <si>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</si>
  <si>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</si>
  <si>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</si>
  <si>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</si>
  <si>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</si>
  <si>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</si>
  <si>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</si>
  <si>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</si>
  <si>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</si>
  <si>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</si>
  <si>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</si>
  <si>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</si>
  <si>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</si>
  <si>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</si>
  <si>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</si>
  <si>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</si>
  <si>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</si>
  <si>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</si>
  <si>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</si>
  <si>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</si>
  <si>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</si>
  <si>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</si>
  <si>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</si>
  <si>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</si>
  <si>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</si>
  <si>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</si>
  <si>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</si>
  <si>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</si>
  <si>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</si>
  <si>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</si>
  <si>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</si>
  <si>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</si>
  <si>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</si>
  <si>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</si>
  <si>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</si>
  <si>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</si>
  <si>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</si>
  <si>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</si>
  <si>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</si>
  <si>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</si>
  <si>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</si>
  <si>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</si>
  <si>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</si>
  <si>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</si>
  <si>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</si>
  <si>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</si>
  <si>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</si>
  <si>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</si>
  <si>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</si>
  <si>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</si>
  <si>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</si>
  <si>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</si>
  <si>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</si>
  <si>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</si>
  <si>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</si>
  <si>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</si>
  <si>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</si>
  <si>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</si>
  <si>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</si>
  <si>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</si>
  <si>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</si>
  <si>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</si>
  <si>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</si>
  <si>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</si>
  <si>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</si>
  <si>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</si>
  <si>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</si>
  <si>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</si>
  <si>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</si>
  <si>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</si>
  <si>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</si>
  <si>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</si>
  <si>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</si>
  <si>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</si>
  <si>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</si>
  <si>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</si>
  <si>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</si>
  <si>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</si>
  <si>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</si>
  <si>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</si>
  <si>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</si>
  <si>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</si>
  <si>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</si>
  <si>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</si>
  <si>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</si>
  <si>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</si>
  <si>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</si>
  <si>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</si>
  <si>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</si>
  <si>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</si>
  <si>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</si>
  <si>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</si>
  <si>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</si>
  <si>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</si>
  <si>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</si>
  <si>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</si>
  <si>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</si>
  <si>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</si>
  <si>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</si>
  <si>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</si>
  <si>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</si>
  <si>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</si>
  <si>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</si>
  <si>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</si>
  <si>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</si>
  <si>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</si>
  <si>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</si>
  <si>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</si>
  <si>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</si>
  <si>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</si>
  <si>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</si>
  <si>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</si>
  <si>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</si>
  <si>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</si>
  <si>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</si>
  <si>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</si>
  <si>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</si>
  <si>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</si>
  <si>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</si>
  <si>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</si>
  <si>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</si>
  <si>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</si>
  <si>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</si>
  <si>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</si>
  <si>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</si>
  <si>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</si>
  <si>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</si>
  <si>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</si>
  <si>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</si>
  <si>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</si>
  <si>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</si>
  <si>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</si>
  <si>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</si>
  <si>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</si>
  <si>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</si>
  <si>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</si>
  <si>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</si>
  <si>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</si>
  <si>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</si>
  <si>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</si>
  <si>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</si>
  <si>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</si>
  <si>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</si>
  <si>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</si>
  <si>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</si>
  <si>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</si>
  <si>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</si>
  <si>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</si>
  <si>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</si>
  <si>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</si>
  <si>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</si>
  <si>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</si>
  <si>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</si>
  <si>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</si>
  <si>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</si>
  <si>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</si>
  <si>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</si>
  <si>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</si>
  <si>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</si>
  <si>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</si>
  <si>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</si>
  <si>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</si>
  <si>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</si>
  <si>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</si>
  <si>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</si>
  <si>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</si>
  <si>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</si>
  <si>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</si>
  <si>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</si>
  <si>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</si>
  <si>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</si>
  <si>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</si>
  <si>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</si>
  <si>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</si>
  <si>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</si>
  <si>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</si>
  <si>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</si>
  <si>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</si>
  <si>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</si>
  <si>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</si>
  <si>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</si>
  <si>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</si>
  <si>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</si>
  <si>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</si>
  <si>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</si>
  <si>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</si>
  <si>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</si>
  <si>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</si>
  <si>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</si>
  <si>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</si>
  <si>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</si>
  <si>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</si>
  <si>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</si>
  <si>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</si>
  <si>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</si>
  <si>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</si>
  <si>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</si>
  <si>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</si>
  <si>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</si>
  <si>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</si>
  <si>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</si>
  <si>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</si>
  <si>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</si>
  <si>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</si>
  <si>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</si>
  <si>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</si>
  <si>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</si>
  <si>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</si>
  <si>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</si>
  <si>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</si>
  <si>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</si>
  <si>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</si>
  <si>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</si>
  <si>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</si>
  <si>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</si>
  <si>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</si>
  <si>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</si>
  <si>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</si>
  <si>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</si>
  <si>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</si>
  <si>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</si>
  <si>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</si>
  <si>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</si>
  <si>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</si>
  <si>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</si>
  <si>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</si>
  <si>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</si>
  <si>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</si>
  <si>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</si>
  <si>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</si>
  <si>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</si>
  <si>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</si>
  <si>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</si>
  <si>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</si>
  <si>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</si>
  <si>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</si>
  <si>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</si>
  <si>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</si>
  <si>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</si>
  <si>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</si>
  <si>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</si>
  <si>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</si>
  <si>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</si>
  <si>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</si>
  <si>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</si>
  <si>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</si>
  <si>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</si>
  <si>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</si>
  <si>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</si>
  <si>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</si>
  <si>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</si>
  <si>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</si>
  <si>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</si>
  <si>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</si>
  <si>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</si>
  <si>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</si>
  <si>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</si>
  <si>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</si>
  <si>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</si>
  <si>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</si>
  <si>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</si>
  <si>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</si>
  <si>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</si>
  <si>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</si>
  <si>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</si>
  <si>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</si>
  <si>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</si>
  <si>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</si>
  <si>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</si>
  <si>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</si>
  <si>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</si>
  <si>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</si>
  <si>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</si>
  <si>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</si>
  <si>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</si>
  <si>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</si>
  <si>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</si>
  <si>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</si>
  <si>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</si>
  <si>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</si>
  <si>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</si>
  <si>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</si>
  <si>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</si>
  <si>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</si>
  <si>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</si>
  <si>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</si>
  <si>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</si>
  <si>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</si>
  <si>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</si>
  <si>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</si>
  <si>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</si>
  <si>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</si>
  <si>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</si>
  <si>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</si>
  <si>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</si>
  <si>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</si>
  <si>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</si>
  <si>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</si>
  <si>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</si>
  <si>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</si>
  <si>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</si>
  <si>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</si>
  <si>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</si>
  <si>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</si>
  <si>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</si>
  <si>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</si>
  <si>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</si>
  <si>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</si>
  <si>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</si>
  <si>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</si>
  <si>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</si>
  <si>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</si>
  <si>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</si>
  <si>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</si>
  <si>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</si>
  <si>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</si>
  <si>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</si>
  <si>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</si>
  <si>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</si>
  <si>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</si>
  <si>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</si>
  <si>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</si>
  <si>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</si>
  <si>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</si>
  <si>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</si>
  <si>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</si>
  <si>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</si>
  <si>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</si>
  <si>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</si>
  <si>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</si>
  <si>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</si>
  <si>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</si>
  <si>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</si>
  <si>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</si>
  <si>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</si>
  <si>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</si>
  <si>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</si>
  <si>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</si>
  <si>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</si>
  <si>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</si>
  <si>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</si>
  <si>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</si>
  <si>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</si>
  <si>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</si>
  <si>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</si>
  <si>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</si>
  <si>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</si>
  <si>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</si>
  <si>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</si>
  <si>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</si>
  <si>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</si>
  <si>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</si>
  <si>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</si>
  <si>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</si>
  <si>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</si>
  <si>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</si>
  <si>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</si>
  <si>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</si>
  <si>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</si>
  <si>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</si>
  <si>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</si>
  <si>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</si>
  <si>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</si>
  <si>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</si>
  <si>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</si>
  <si>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</si>
  <si>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</si>
  <si>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</si>
  <si>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</si>
  <si>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</si>
  <si>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</si>
  <si>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</si>
  <si>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</si>
  <si>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</si>
  <si>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</si>
  <si>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</si>
  <si>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</si>
  <si>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</si>
  <si>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</si>
  <si>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</si>
  <si>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</si>
  <si>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</si>
  <si>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</si>
  <si>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</si>
  <si>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</si>
  <si>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</si>
  <si>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</si>
  <si>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</si>
  <si>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</si>
  <si>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</si>
  <si>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</si>
  <si>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</si>
  <si>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</si>
  <si>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</si>
  <si>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</si>
  <si>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</si>
  <si>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</si>
  <si>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</si>
  <si>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</si>
  <si>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</si>
  <si>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</si>
  <si>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</si>
  <si>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</si>
  <si>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</si>
  <si>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</si>
  <si>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</si>
  <si>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</si>
  <si>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</si>
  <si>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</si>
  <si>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</si>
  <si>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</si>
  <si>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</si>
  <si>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</si>
  <si>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</si>
  <si>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</si>
  <si>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</si>
  <si>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</si>
  <si>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</si>
  <si>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</si>
  <si>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</si>
  <si>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</si>
  <si>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</si>
  <si>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</si>
  <si>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</si>
  <si>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</si>
  <si>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</si>
  <si>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</si>
  <si>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</si>
  <si>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</si>
  <si>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</si>
  <si>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</si>
  <si>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</si>
  <si>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</si>
  <si>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</si>
  <si>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</si>
  <si>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</si>
  <si>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</si>
  <si>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</si>
  <si>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</si>
  <si>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</si>
  <si>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</si>
  <si>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</si>
  <si>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</si>
  <si>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</si>
  <si>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</si>
  <si>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</si>
  <si>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</si>
  <si>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</si>
  <si>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</si>
  <si>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</si>
  <si>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</si>
  <si>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</si>
  <si>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</si>
  <si>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</si>
  <si>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</si>
  <si>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</si>
  <si>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</si>
  <si>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</si>
  <si>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</si>
  <si>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</si>
  <si>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</si>
  <si>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</si>
  <si>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</si>
  <si>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</si>
  <si>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</si>
  <si>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</si>
  <si>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</si>
  <si>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</si>
  <si>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</si>
  <si>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</si>
  <si>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</si>
  <si>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</si>
  <si>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</si>
  <si>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</si>
  <si>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</si>
  <si>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</si>
  <si>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</si>
  <si>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</si>
  <si>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</si>
  <si>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</si>
  <si>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</si>
  <si>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</si>
  <si>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</si>
  <si>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</si>
  <si>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</si>
  <si>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</si>
  <si>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</si>
  <si>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</si>
  <si>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</si>
  <si>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</si>
  <si>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</si>
  <si>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</si>
  <si>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</si>
  <si>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</si>
  <si>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</si>
  <si>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</si>
  <si>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</si>
  <si>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</si>
  <si>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</si>
  <si>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</si>
  <si>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</si>
  <si>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</si>
  <si>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</si>
  <si>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</si>
  <si>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</si>
  <si>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</si>
  <si>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</si>
  <si>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</si>
  <si>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</si>
  <si>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</si>
  <si>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</si>
  <si>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</si>
  <si>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</si>
  <si>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</si>
  <si>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</si>
  <si>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</si>
  <si>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</si>
  <si>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</si>
  <si>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</si>
  <si>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</si>
  <si>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</si>
  <si>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</si>
  <si>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</si>
  <si>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</si>
  <si>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</si>
  <si>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</si>
  <si>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</si>
  <si>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</si>
  <si>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</si>
  <si>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</si>
  <si>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</si>
  <si>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</si>
  <si>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</si>
  <si>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</si>
  <si>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</si>
  <si>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</si>
  <si>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</si>
  <si>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</si>
  <si>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</si>
  <si>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</si>
  <si>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</si>
  <si>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</si>
  <si>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</si>
  <si>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</si>
  <si>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</si>
  <si>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</si>
  <si>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</si>
  <si>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</si>
  <si>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</si>
  <si>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</si>
  <si>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</si>
  <si>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</si>
  <si>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</si>
  <si>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</si>
  <si>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</si>
  <si>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</si>
  <si>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</si>
  <si>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</si>
  <si>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</si>
  <si>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</si>
  <si>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</si>
  <si>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</si>
  <si>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</si>
  <si>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</si>
  <si>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</si>
  <si>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</si>
  <si>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</si>
  <si>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</si>
  <si>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</si>
  <si>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</si>
  <si>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</si>
  <si>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</si>
  <si>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</si>
  <si>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</si>
  <si>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</si>
  <si>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</si>
  <si>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</si>
  <si>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</si>
  <si>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</si>
  <si>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</si>
  <si>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</si>
  <si>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</si>
  <si>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</si>
  <si>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</si>
  <si>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</si>
  <si>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</si>
  <si>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</si>
  <si>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</si>
  <si>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</si>
  <si>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</si>
  <si>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</si>
  <si>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</si>
  <si>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</si>
  <si>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</si>
  <si>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</si>
  <si>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</si>
  <si>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</si>
  <si>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</si>
  <si>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</si>
  <si>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</si>
  <si>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</si>
  <si>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</si>
  <si>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</si>
  <si>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</si>
  <si>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</si>
  <si>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</si>
  <si>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</si>
  <si>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</si>
  <si>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</si>
  <si>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</si>
  <si>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</si>
  <si>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</si>
  <si>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</si>
  <si>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</si>
  <si>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</si>
  <si>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</si>
  <si>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</si>
  <si>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</si>
  <si>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</si>
  <si>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</si>
  <si>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</si>
  <si>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</si>
  <si>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</si>
  <si>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</si>
  <si>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</si>
  <si>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</si>
  <si>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</si>
  <si>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</si>
  <si>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</si>
  <si>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</si>
  <si>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</si>
  <si>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</si>
  <si>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</si>
  <si>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</si>
  <si>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</si>
  <si>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</si>
  <si>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</si>
  <si>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</si>
  <si>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</si>
  <si>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</si>
  <si>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</si>
  <si>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</si>
  <si>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</si>
  <si>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</si>
  <si>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</si>
  <si>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</si>
  <si>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</si>
  <si>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</si>
  <si>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</si>
  <si>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</si>
  <si>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</si>
  <si>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</si>
  <si>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</si>
  <si>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</si>
  <si>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</si>
  <si>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</si>
  <si>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</si>
  <si>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</si>
  <si>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</si>
  <si>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</si>
  <si>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</si>
  <si>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</si>
  <si>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</si>
  <si>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</si>
  <si>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</si>
  <si>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</si>
  <si>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</si>
  <si>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</si>
  <si>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</si>
  <si>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</si>
  <si>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</si>
  <si>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</si>
  <si>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</si>
  <si>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</si>
  <si>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</si>
  <si>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</si>
  <si>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</si>
  <si>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</si>
  <si>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</si>
  <si>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</si>
  <si>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</si>
  <si>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</si>
  <si>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</si>
  <si>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</si>
  <si>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</si>
  <si>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</si>
  <si>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</si>
  <si>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</si>
  <si>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</si>
  <si>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</si>
  <si>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</si>
  <si>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</si>
  <si>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</si>
  <si>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</si>
  <si>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</si>
  <si>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</si>
  <si>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</si>
  <si>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</si>
  <si>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</si>
  <si>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</si>
  <si>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</si>
  <si>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</si>
  <si>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</si>
  <si>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</si>
  <si>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</si>
  <si>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</si>
  <si>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</si>
  <si>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</si>
  <si>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</si>
  <si>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</si>
  <si>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</si>
  <si>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</si>
  <si>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</si>
  <si>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</si>
  <si>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</si>
  <si>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</si>
  <si>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</si>
  <si>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</si>
  <si>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</si>
  <si>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</si>
  <si>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</si>
  <si>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</si>
  <si>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</si>
  <si>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</si>
  <si>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</si>
  <si>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</si>
  <si>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</si>
  <si>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</si>
  <si>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</si>
  <si>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</si>
  <si>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</si>
  <si>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</si>
  <si>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</si>
  <si>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</si>
  <si>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</si>
  <si>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</si>
  <si>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</si>
  <si>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</si>
  <si>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</si>
  <si>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</si>
  <si>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</si>
  <si>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</si>
  <si>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</si>
  <si>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</si>
  <si>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</si>
  <si>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</si>
  <si>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</si>
  <si>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</si>
  <si>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</si>
  <si>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</si>
  <si>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</si>
  <si>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</si>
  <si>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</si>
  <si>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</si>
  <si>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</si>
  <si>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</si>
  <si>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</si>
  <si>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</si>
  <si>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</si>
  <si>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</si>
  <si>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</si>
  <si>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</si>
  <si>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</si>
  <si>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</si>
  <si>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</si>
  <si>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</si>
  <si>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</si>
  <si>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</si>
  <si>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</si>
  <si>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</si>
  <si>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</si>
  <si>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</si>
  <si>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</si>
  <si>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</si>
  <si>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</si>
  <si>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</si>
  <si>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</si>
  <si>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</si>
  <si>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</si>
  <si>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</si>
  <si>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</si>
  <si>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</si>
  <si>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</si>
  <si>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</si>
  <si>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</si>
  <si>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</si>
  <si>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</si>
  <si>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</si>
  <si>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</si>
  <si>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</si>
  <si>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</si>
  <si>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</si>
  <si>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</si>
  <si>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</si>
  <si>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</si>
  <si>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</si>
  <si>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</si>
  <si>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</si>
  <si>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</si>
  <si>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</si>
  <si>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</si>
  <si>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</si>
  <si>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</si>
  <si>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</si>
  <si>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</si>
  <si>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</si>
  <si>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</si>
  <si>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</si>
  <si>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</si>
  <si>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</si>
  <si>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</si>
  <si>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</si>
  <si>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</si>
  <si>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</si>
  <si>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</si>
  <si>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</si>
  <si>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</si>
  <si>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</si>
  <si>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</si>
  <si>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</si>
  <si>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</si>
  <si>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</si>
  <si>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</si>
  <si>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</si>
  <si>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</si>
  <si>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</si>
  <si>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</si>
  <si>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</si>
  <si>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</si>
  <si>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</si>
  <si>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</si>
  <si>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</si>
  <si>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</si>
  <si>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</si>
  <si>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</si>
  <si>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</si>
  <si>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</si>
  <si>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</si>
  <si>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</si>
  <si>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</si>
  <si>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</si>
  <si>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</si>
  <si>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</si>
  <si>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</si>
  <si>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</si>
  <si>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</si>
  <si>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</si>
  <si>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</si>
  <si>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</si>
  <si>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</si>
  <si>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</si>
  <si>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</si>
  <si>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</si>
  <si>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</si>
  <si>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</si>
  <si>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</si>
  <si>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</si>
  <si>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</si>
  <si>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</si>
  <si>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</si>
  <si>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</si>
  <si>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</si>
  <si>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</si>
  <si>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</si>
  <si>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</si>
  <si>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</si>
  <si>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</si>
  <si>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</si>
  <si>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</si>
  <si>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</si>
  <si>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</si>
  <si>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</si>
  <si>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</si>
  <si>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</si>
  <si>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</si>
  <si>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</si>
  <si>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</si>
  <si>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</si>
  <si>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</si>
  <si>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</si>
  <si>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</si>
  <si>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</si>
  <si>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</si>
  <si>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</si>
  <si>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</si>
  <si>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</si>
  <si>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</si>
  <si>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</si>
  <si>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</si>
  <si>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</si>
  <si>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</si>
  <si>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</si>
  <si>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</si>
  <si>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</si>
  <si>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</si>
  <si>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</si>
  <si>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</si>
  <si>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</si>
  <si>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</si>
  <si>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</si>
  <si>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</si>
  <si>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</si>
  <si>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</si>
  <si>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</si>
  <si>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</si>
  <si>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</si>
  <si>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</si>
  <si>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</si>
  <si>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</si>
  <si>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</si>
  <si>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</si>
  <si>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</si>
  <si>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</si>
  <si>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</si>
  <si>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</si>
  <si>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</si>
  <si>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</si>
  <si>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</si>
  <si>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</si>
  <si>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</si>
  <si>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</si>
  <si>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</si>
  <si>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</si>
  <si>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</si>
  <si>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</si>
  <si>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</si>
  <si>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</si>
  <si>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</si>
  <si>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</si>
  <si>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</si>
  <si>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</si>
  <si>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</si>
  <si>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</si>
  <si>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</si>
  <si>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</si>
  <si>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</si>
  <si>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</si>
  <si>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</si>
  <si>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</si>
  <si>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</si>
  <si>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</si>
  <si>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</si>
  <si>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</si>
  <si>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</si>
  <si>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</si>
  <si>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</si>
  <si>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</si>
  <si>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</si>
  <si>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</si>
  <si>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</si>
  <si>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</si>
  <si>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</si>
  <si>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</si>
  <si>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</si>
  <si>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</si>
  <si>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</si>
  <si>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</si>
  <si>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</si>
  <si>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</si>
  <si>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</si>
  <si>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</si>
  <si>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</si>
  <si>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</si>
  <si>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</si>
  <si>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</si>
  <si>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</si>
  <si>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</si>
  <si>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</si>
  <si>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</si>
  <si>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</si>
  <si>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</si>
  <si>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</si>
  <si>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</si>
  <si>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</si>
  <si>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</si>
  <si>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</si>
  <si>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</si>
  <si>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</si>
  <si>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</si>
  <si>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</si>
  <si>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</si>
  <si>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</si>
  <si>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</si>
  <si>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</si>
  <si>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</si>
  <si>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</si>
  <si>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</si>
  <si>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</si>
  <si>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</si>
  <si>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</si>
  <si>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</si>
  <si>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</si>
  <si>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</si>
  <si>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</si>
  <si>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</si>
  <si>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</si>
  <si>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</si>
  <si>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</si>
  <si>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</si>
  <si>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</si>
  <si>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</si>
  <si>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</si>
  <si>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</si>
  <si>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</si>
  <si>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</si>
  <si>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</si>
  <si>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</si>
  <si>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</si>
  <si>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</si>
  <si>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</si>
  <si>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</si>
  <si>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</si>
  <si>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</si>
  <si>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</si>
  <si>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</si>
  <si>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</si>
  <si>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</si>
  <si>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</si>
  <si>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</si>
  <si>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</si>
  <si>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</si>
  <si>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</si>
  <si>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</si>
  <si>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</si>
  <si>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</si>
  <si>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</si>
  <si>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</si>
  <si>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</si>
  <si>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</si>
  <si>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</si>
  <si>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</si>
  <si>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</si>
  <si>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</si>
  <si>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</si>
  <si>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</si>
  <si>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</si>
  <si>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</si>
  <si>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</si>
  <si>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</si>
  <si>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</si>
  <si>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</si>
  <si>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</si>
  <si>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</si>
  <si>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</si>
  <si>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</si>
  <si>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</si>
  <si>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</si>
  <si>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</si>
  <si>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</si>
  <si>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</si>
  <si>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</si>
  <si>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</si>
  <si>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</si>
  <si>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</si>
  <si>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</si>
  <si>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</si>
  <si>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</si>
  <si>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</si>
  <si>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</si>
  <si>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</si>
  <si>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</si>
  <si>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</si>
  <si>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</si>
  <si>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</si>
  <si>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</si>
  <si>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</si>
  <si>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</si>
  <si>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</si>
  <si>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</si>
  <si>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</si>
  <si>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</si>
  <si>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</si>
  <si>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</si>
  <si>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</si>
  <si>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</si>
  <si>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</si>
  <si>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</si>
  <si>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</si>
  <si>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</si>
  <si>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</si>
  <si>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</si>
  <si>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</si>
  <si>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</si>
  <si>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</si>
  <si>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</si>
  <si>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</si>
  <si>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</si>
  <si>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</si>
  <si>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</si>
  <si>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</si>
  <si>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</si>
  <si>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</si>
  <si>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</si>
  <si>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</si>
  <si>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</si>
  <si>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</si>
  <si>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</si>
  <si>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</si>
  <si>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</si>
  <si>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</si>
  <si>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</si>
  <si>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</si>
  <si>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</si>
  <si>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</si>
  <si>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</si>
  <si>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</si>
  <si>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</si>
  <si>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</si>
  <si>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</si>
  <si>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</si>
  <si>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</si>
  <si>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</si>
  <si>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</si>
  <si>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</si>
  <si>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</si>
  <si>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</si>
  <si>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</si>
  <si>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</si>
  <si>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</si>
  <si>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</si>
  <si>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</si>
  <si>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</si>
  <si>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</si>
  <si>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</si>
  <si>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</si>
  <si>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</si>
  <si>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</si>
  <si>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</si>
  <si>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</si>
  <si>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</si>
  <si>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</si>
  <si>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</si>
  <si>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</si>
  <si>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</si>
  <si>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</si>
  <si>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</si>
  <si>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</si>
  <si>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</si>
  <si>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</si>
  <si>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</si>
  <si>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</si>
  <si>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</si>
  <si>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</si>
  <si>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</si>
  <si>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</si>
  <si>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</si>
  <si>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</si>
  <si>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</si>
  <si>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</si>
  <si>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</si>
  <si>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</si>
  <si>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</si>
  <si>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</si>
  <si>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</si>
  <si>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</si>
  <si>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</si>
  <si>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</si>
  <si>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</si>
  <si>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</si>
  <si>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</si>
  <si>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</si>
  <si>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</si>
  <si>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</si>
  <si>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</si>
  <si>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</si>
  <si>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</si>
  <si>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</si>
  <si>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</si>
  <si>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</si>
  <si>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</si>
  <si>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</si>
  <si>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</si>
  <si>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</si>
  <si>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</si>
  <si>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</si>
  <si>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</si>
  <si>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</si>
  <si>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</si>
  <si>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</si>
  <si>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</si>
  <si>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</si>
  <si>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</si>
  <si>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</si>
  <si>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</si>
  <si>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</si>
  <si>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</si>
  <si>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</si>
  <si>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</si>
  <si>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</si>
  <si>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</si>
  <si>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</si>
  <si>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</si>
  <si>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</si>
  <si>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</si>
  <si>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</si>
  <si>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</si>
  <si>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</si>
  <si>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</si>
  <si>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</si>
  <si>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</si>
  <si>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</si>
  <si>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</si>
  <si>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</si>
  <si>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</si>
  <si>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</si>
  <si>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</si>
  <si>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</si>
  <si>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</si>
  <si>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</si>
  <si>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</si>
  <si>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</si>
  <si>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</si>
  <si>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</si>
  <si>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</si>
  <si>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</si>
  <si>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</si>
  <si>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</si>
  <si>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</si>
  <si>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</si>
  <si>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</si>
  <si>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</si>
  <si>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</si>
  <si>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</si>
  <si>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</si>
  <si>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</si>
  <si>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</si>
  <si>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</si>
  <si>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</si>
  <si>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</si>
  <si>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</si>
  <si>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</si>
  <si>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</si>
  <si>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</si>
  <si>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</si>
  <si>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</si>
  <si>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</si>
  <si>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</si>
  <si>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</si>
  <si>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</si>
  <si>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</si>
  <si>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</si>
  <si>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</si>
  <si>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</si>
  <si>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</si>
  <si>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</si>
  <si>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</si>
  <si>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</si>
  <si>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</si>
  <si>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</si>
  <si>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</si>
  <si>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</si>
  <si>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</si>
  <si>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</si>
  <si>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</si>
  <si>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</si>
  <si>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</si>
  <si>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</si>
  <si>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</si>
  <si>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</si>
  <si>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</si>
  <si>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</si>
  <si>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</si>
  <si>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</si>
  <si>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</si>
  <si>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</si>
  <si>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</si>
  <si>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</si>
  <si>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</si>
  <si>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</si>
  <si>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</si>
  <si>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</si>
  <si>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</si>
  <si>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</si>
  <si>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</si>
  <si>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</si>
  <si>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</si>
  <si>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</si>
  <si>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</si>
  <si>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</si>
  <si>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</si>
  <si>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</si>
  <si>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</si>
  <si>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</si>
  <si>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</si>
  <si>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</si>
  <si>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</si>
  <si>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</si>
  <si>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</si>
  <si>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</si>
  <si>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</si>
  <si>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</si>
  <si>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</si>
  <si>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</si>
  <si>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</si>
  <si>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</si>
  <si>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</si>
  <si>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</si>
  <si>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</si>
  <si>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</si>
  <si>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</si>
  <si>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</si>
  <si>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</si>
  <si>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</si>
  <si>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</si>
  <si>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</si>
  <si>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</si>
  <si>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</si>
  <si>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</si>
  <si>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</si>
  <si>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</si>
  <si>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</si>
  <si>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</si>
  <si>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</si>
  <si>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</si>
  <si>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</si>
  <si>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</si>
  <si>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</si>
  <si>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</si>
  <si>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</si>
  <si>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</si>
  <si>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</si>
  <si>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</si>
  <si>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</si>
  <si>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</si>
  <si>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</si>
  <si>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</si>
  <si>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</si>
  <si>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</si>
  <si>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</si>
  <si>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</si>
  <si>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</si>
  <si>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</si>
  <si>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</si>
  <si>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</si>
  <si>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</si>
  <si>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</si>
  <si>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</si>
  <si>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</si>
  <si>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</si>
  <si>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</si>
  <si>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</si>
  <si>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</si>
  <si>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</si>
  <si>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</si>
  <si>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</si>
  <si>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</si>
  <si>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</si>
  <si>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</si>
  <si>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</si>
  <si>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</si>
  <si>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</si>
  <si>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</si>
  <si>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</si>
  <si>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</si>
  <si>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</si>
  <si>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</si>
  <si>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</si>
  <si>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</si>
  <si>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</si>
  <si>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</si>
  <si>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</si>
  <si>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</si>
  <si>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</si>
  <si>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</si>
  <si>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</si>
  <si>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</si>
  <si>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</si>
  <si>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</si>
  <si>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</si>
  <si>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</si>
  <si>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</si>
  <si>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</si>
  <si>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</si>
  <si>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</si>
  <si>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</si>
  <si>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</si>
  <si>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</si>
  <si>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</si>
  <si>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</si>
  <si>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</si>
  <si>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</si>
  <si>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</si>
  <si>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</si>
  <si>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</si>
  <si>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</si>
  <si>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</si>
  <si>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</si>
  <si>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</si>
  <si>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</si>
  <si>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</si>
  <si>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</si>
  <si>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</si>
  <si>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</si>
  <si>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</si>
  <si>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</si>
  <si>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</si>
  <si>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</si>
  <si>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</si>
  <si>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</si>
  <si>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</si>
  <si>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</si>
  <si>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</si>
  <si>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</si>
  <si>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</si>
  <si>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</si>
  <si>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</si>
  <si>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</si>
  <si>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</si>
  <si>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</si>
  <si>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</si>
  <si>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</si>
  <si>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</si>
  <si>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</si>
  <si>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</si>
  <si>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</si>
  <si>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</si>
  <si>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</si>
  <si>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</si>
  <si>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</si>
  <si>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</si>
  <si>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</si>
  <si>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</si>
  <si>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</si>
  <si>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</si>
  <si>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</si>
  <si>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</si>
  <si>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</si>
  <si>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</si>
  <si>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</si>
  <si>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</si>
  <si>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</si>
  <si>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</si>
  <si>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</si>
  <si>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</si>
  <si>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</si>
  <si>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</si>
  <si>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</si>
  <si>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</si>
  <si>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</si>
  <si>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</si>
  <si>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</si>
  <si>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</si>
  <si>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</si>
  <si>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</si>
  <si>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</si>
  <si>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</si>
  <si>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</si>
  <si>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</si>
  <si>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</si>
  <si>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</si>
  <si>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</si>
  <si>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</si>
  <si>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</si>
  <si>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</si>
  <si>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</si>
  <si>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</si>
  <si>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</si>
  <si>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</si>
  <si>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</si>
  <si>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</si>
  <si>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</si>
  <si>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</si>
  <si>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</si>
  <si>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</si>
  <si>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</si>
  <si>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</si>
  <si>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</si>
  <si>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</si>
  <si>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</si>
  <si>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</si>
  <si>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</si>
  <si>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</si>
  <si>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</si>
  <si>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</si>
  <si>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</si>
  <si>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</si>
  <si>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</si>
  <si>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</si>
  <si>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</si>
  <si>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</si>
  <si>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</si>
  <si>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</si>
  <si>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</si>
  <si>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</si>
  <si>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</si>
  <si>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</si>
  <si>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</si>
  <si>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</si>
  <si>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</si>
  <si>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</si>
  <si>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</si>
  <si>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</si>
  <si>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</si>
  <si>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</si>
  <si>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</si>
  <si>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</si>
  <si>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</si>
  <si>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</si>
  <si>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</si>
  <si>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</si>
  <si>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</si>
  <si>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</si>
  <si>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</si>
  <si>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</si>
  <si>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</si>
  <si>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</si>
  <si>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</si>
  <si>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</si>
  <si>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</si>
  <si>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</si>
  <si>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</si>
  <si>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</si>
  <si>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</si>
  <si>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</si>
  <si>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</si>
  <si>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</si>
  <si>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</si>
  <si>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</si>
  <si>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</si>
  <si>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</si>
  <si>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</si>
  <si>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</si>
  <si>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</si>
  <si>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</si>
  <si>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</si>
  <si>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</si>
  <si>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</si>
  <si>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</si>
  <si>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</si>
  <si>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</si>
  <si>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</si>
  <si>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</si>
  <si>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</si>
  <si>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</si>
  <si>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</si>
  <si>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</si>
  <si>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</si>
  <si>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</si>
  <si>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</si>
  <si>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</si>
  <si>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</si>
  <si>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</si>
  <si>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</si>
  <si>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</si>
  <si>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</si>
  <si>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</si>
  <si>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</si>
  <si>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</si>
  <si>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</si>
  <si>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</si>
  <si>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</si>
  <si>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</si>
  <si>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</si>
  <si>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</si>
  <si>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</si>
  <si>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</si>
  <si>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</si>
  <si>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</si>
  <si>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</si>
  <si>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</si>
  <si>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</si>
  <si>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</si>
  <si>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</si>
  <si>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</si>
  <si>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</si>
  <si>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</si>
  <si>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</si>
  <si>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</si>
  <si>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</si>
  <si>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</si>
  <si>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</si>
  <si>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</si>
  <si>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</si>
  <si>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</si>
  <si>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</si>
  <si>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</si>
  <si>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</si>
  <si>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</si>
  <si>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</si>
  <si>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</si>
  <si>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</si>
  <si>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</si>
  <si>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</si>
  <si>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</si>
  <si>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</si>
  <si>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</si>
  <si>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</si>
  <si>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</si>
  <si>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</si>
  <si>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</si>
  <si>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</si>
  <si>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</si>
  <si>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</si>
  <si>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</si>
  <si>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</si>
  <si>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</si>
  <si>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</si>
  <si>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</si>
  <si>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</si>
  <si>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</si>
  <si>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</si>
  <si>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</si>
  <si>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</si>
  <si>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</si>
  <si>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</si>
  <si>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</si>
  <si>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</si>
  <si>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</si>
  <si>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</si>
  <si>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</si>
  <si>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</si>
  <si>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</si>
  <si>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</si>
  <si>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</si>
  <si>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</si>
  <si>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</si>
  <si>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</si>
  <si>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</si>
  <si>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</si>
  <si>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</si>
  <si>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</si>
  <si>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</si>
  <si>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</si>
  <si>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</si>
  <si>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</si>
  <si>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</si>
  <si>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</si>
  <si>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</si>
  <si>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</si>
  <si>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</si>
  <si>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</si>
  <si>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</si>
  <si>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</si>
  <si>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</si>
  <si>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</si>
  <si>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</si>
  <si>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</si>
  <si>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</si>
  <si>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</si>
  <si>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</si>
  <si>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</si>
  <si>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</si>
  <si>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</si>
  <si>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</si>
  <si>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</si>
  <si>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</si>
  <si>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</si>
  <si>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</si>
  <si>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</si>
  <si>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</si>
  <si>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</si>
  <si>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</si>
  <si>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</si>
  <si>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</si>
  <si>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</si>
  <si>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</si>
  <si>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</si>
  <si>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</si>
  <si>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</si>
  <si>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</si>
  <si>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</si>
  <si>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</si>
  <si>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</si>
  <si>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</si>
  <si>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</si>
  <si>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</si>
  <si>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</si>
  <si>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</si>
  <si>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</si>
  <si>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</si>
  <si>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</si>
  <si>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</si>
  <si>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</si>
  <si>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</si>
  <si>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</si>
  <si>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</si>
  <si>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</si>
  <si>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</si>
  <si>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</si>
  <si>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</si>
  <si>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</si>
  <si>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</si>
  <si>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</si>
  <si>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</si>
  <si>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</si>
  <si>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</si>
  <si>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</si>
  <si>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</si>
  <si>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</si>
  <si>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</si>
  <si>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</si>
  <si>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</si>
  <si>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</si>
  <si>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</si>
  <si>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</si>
  <si>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</si>
  <si>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</si>
  <si>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</si>
  <si>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</si>
  <si>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</si>
  <si>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</si>
  <si>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</si>
  <si>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</si>
  <si>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</si>
  <si>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</si>
  <si>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</si>
  <si>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</si>
  <si>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</si>
  <si>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</si>
  <si>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</si>
  <si>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</si>
  <si>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</si>
  <si>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</si>
  <si>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</si>
  <si>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</si>
  <si>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</si>
  <si>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</si>
  <si>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</si>
  <si>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</si>
  <si>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</si>
  <si>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</si>
  <si>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</si>
  <si>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</si>
  <si>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</si>
  <si>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</si>
  <si>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</si>
  <si>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</si>
  <si>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</si>
  <si>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</si>
  <si>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</si>
  <si>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</si>
  <si>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</si>
  <si>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</si>
  <si>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</si>
  <si>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</si>
  <si>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</si>
  <si>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</si>
  <si>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</si>
  <si>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</si>
  <si>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</si>
  <si>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</si>
  <si>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</si>
  <si>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</si>
  <si>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</si>
  <si>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</si>
  <si>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</si>
  <si>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</si>
  <si>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</si>
  <si>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</si>
  <si>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</si>
  <si>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</si>
  <si>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</si>
  <si>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</si>
  <si>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</si>
  <si>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</si>
  <si>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</si>
  <si>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</si>
  <si>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</si>
  <si>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</si>
  <si>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</si>
  <si>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</si>
  <si>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</si>
  <si>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</si>
  <si>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</si>
  <si>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</si>
  <si>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</si>
  <si>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</si>
  <si>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</si>
  <si>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</si>
  <si>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</si>
  <si>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</si>
  <si>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</si>
  <si>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</si>
  <si>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</si>
  <si>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</si>
  <si>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</si>
  <si>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</si>
  <si>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</si>
  <si>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</si>
  <si>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</si>
  <si>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</si>
  <si>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</si>
  <si>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</si>
  <si>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</si>
  <si>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</si>
  <si>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</si>
  <si>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</si>
  <si>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</si>
  <si>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</si>
  <si>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</si>
  <si>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</si>
  <si>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</si>
  <si>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</si>
  <si>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</si>
  <si>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</si>
  <si>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</si>
  <si>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</si>
  <si>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</si>
  <si>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</si>
  <si>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</si>
  <si>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</si>
  <si>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</si>
  <si>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</si>
  <si>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</si>
  <si>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</si>
  <si>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</si>
  <si>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</si>
  <si>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</si>
  <si>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</si>
  <si>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</si>
  <si>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</si>
  <si>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</si>
  <si>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</si>
  <si>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</si>
  <si>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</si>
  <si>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</si>
  <si>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</si>
  <si>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</si>
  <si>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</si>
  <si>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</si>
  <si>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</si>
  <si>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</si>
  <si>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</si>
  <si>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</si>
  <si>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</si>
  <si>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</si>
  <si>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</si>
  <si>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</si>
  <si>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</si>
  <si>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</si>
  <si>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</si>
  <si>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</si>
  <si>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</si>
  <si>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</si>
  <si>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</si>
  <si>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</si>
  <si>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</si>
  <si>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</si>
  <si>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</si>
  <si>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</si>
  <si>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</si>
  <si>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</si>
  <si>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</si>
  <si>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</si>
  <si>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</si>
  <si>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</si>
  <si>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</si>
  <si>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</si>
  <si>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</si>
  <si>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</si>
  <si>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</si>
  <si>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</si>
  <si>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</si>
  <si>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</si>
  <si>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</si>
  <si>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</si>
  <si>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</si>
  <si>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</si>
  <si>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</si>
  <si>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</si>
  <si>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</si>
  <si>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</si>
  <si>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</si>
  <si>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</si>
  <si>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</si>
  <si>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</si>
  <si>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</si>
  <si>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</si>
  <si>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</si>
  <si>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</si>
  <si>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</si>
  <si>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</si>
  <si>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</si>
  <si>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</si>
  <si>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</si>
  <si>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</si>
  <si>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</si>
  <si>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</si>
  <si>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</si>
  <si>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</si>
  <si>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</si>
  <si>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</si>
  <si>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</si>
  <si>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</si>
  <si>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</si>
  <si>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</si>
  <si>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</si>
  <si>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</si>
  <si>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</si>
  <si>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</si>
  <si>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</si>
  <si>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</si>
  <si>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</si>
  <si>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</si>
  <si>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</si>
  <si>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</si>
  <si>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</si>
  <si>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</si>
  <si>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</si>
  <si>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</si>
  <si>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</si>
  <si>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</si>
  <si>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</si>
  <si>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</si>
  <si>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</si>
  <si>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</si>
  <si>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</si>
  <si>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</si>
  <si>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</si>
  <si>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</si>
  <si>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</si>
  <si>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</si>
  <si>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</si>
  <si>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</si>
  <si>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</si>
  <si>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</si>
  <si>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</si>
  <si>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</si>
  <si>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</si>
  <si>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</si>
  <si>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</si>
  <si>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</si>
  <si>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</si>
  <si>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</si>
  <si>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</si>
  <si>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</si>
  <si>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</si>
  <si>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</si>
  <si>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</si>
  <si>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</si>
  <si>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</si>
  <si>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</si>
  <si>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</si>
  <si>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</si>
  <si>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</si>
  <si>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</si>
  <si>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</si>
  <si>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</si>
  <si>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</si>
  <si>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</si>
  <si>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</si>
  <si>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</si>
  <si>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</si>
  <si>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</si>
  <si>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</si>
  <si>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</si>
  <si>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</si>
  <si>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</si>
  <si>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</si>
  <si>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</si>
  <si>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</si>
  <si>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</si>
  <si>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</si>
  <si>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</si>
  <si>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</si>
  <si>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</si>
  <si>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</si>
  <si>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</si>
  <si>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</si>
  <si>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</si>
  <si>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</si>
  <si>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</si>
  <si>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</si>
  <si>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</si>
  <si>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</si>
  <si>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</si>
  <si>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</si>
  <si>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</si>
  <si>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</si>
  <si>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</si>
  <si>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</si>
  <si>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</si>
  <si>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</si>
  <si>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</si>
  <si>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</si>
  <si>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</si>
  <si>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</si>
  <si>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</si>
  <si>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</si>
  <si>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</si>
  <si>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</si>
  <si>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</si>
  <si>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</si>
  <si>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</si>
  <si>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</si>
  <si>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</si>
  <si>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</si>
  <si>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</si>
  <si>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</si>
  <si>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</si>
  <si>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</si>
  <si>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</si>
  <si>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</si>
  <si>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</si>
  <si>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</si>
  <si>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</si>
  <si>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</si>
  <si>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</si>
  <si>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</si>
  <si>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</si>
  <si>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</si>
  <si>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</si>
  <si>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</si>
  <si>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</si>
  <si>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</si>
  <si>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</si>
  <si>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</si>
  <si>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</si>
  <si>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</si>
  <si>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</si>
  <si>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</si>
  <si>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</si>
  <si>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</si>
  <si>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</si>
  <si>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</si>
  <si>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</si>
  <si>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</si>
  <si>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</si>
  <si>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</si>
  <si>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</si>
  <si>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</si>
  <si>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</si>
  <si>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</si>
  <si>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</si>
  <si>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</si>
  <si>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</si>
  <si>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</si>
  <si>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</si>
  <si>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</si>
  <si>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</si>
  <si>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</si>
  <si>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</si>
  <si>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</si>
  <si>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</si>
  <si>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</si>
  <si>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</si>
  <si>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</si>
  <si>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</si>
  <si>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</si>
  <si>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</si>
  <si>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</si>
  <si>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</si>
  <si>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</si>
  <si>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</si>
  <si>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</si>
  <si>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</si>
  <si>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</si>
  <si>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</si>
  <si>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</si>
  <si>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</si>
  <si>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</si>
  <si>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</si>
  <si>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</si>
  <si>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</si>
  <si>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</si>
  <si>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</si>
  <si>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</si>
  <si>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</si>
  <si>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</si>
  <si>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</si>
  <si>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</si>
  <si>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</si>
  <si>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</si>
  <si>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</si>
  <si>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</si>
  <si>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</si>
  <si>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</si>
  <si>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</si>
  <si>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</si>
  <si>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</si>
  <si>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</si>
  <si>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</si>
  <si>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</si>
  <si>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</si>
  <si>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</si>
  <si>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</si>
  <si>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</si>
  <si>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</si>
  <si>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</si>
  <si>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</si>
  <si>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</si>
  <si>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</si>
  <si>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</si>
  <si>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</si>
  <si>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</si>
  <si>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</si>
  <si>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</si>
  <si>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</si>
  <si>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</si>
  <si>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</si>
  <si>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</si>
  <si>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</si>
  <si>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</si>
  <si>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</si>
  <si>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</si>
  <si>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</si>
  <si>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</si>
  <si>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</si>
  <si>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</si>
  <si>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</si>
  <si>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</si>
  <si>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</si>
  <si>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</si>
  <si>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</si>
  <si>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</si>
  <si>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</si>
  <si>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</si>
  <si>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</si>
  <si>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</si>
  <si>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</si>
  <si>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</si>
  <si>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</si>
  <si>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</si>
  <si>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</si>
  <si>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</si>
  <si>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</si>
  <si>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</si>
  <si>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</si>
  <si>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</si>
  <si>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</si>
  <si>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</si>
  <si>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</si>
  <si>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</si>
  <si>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</si>
  <si>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</si>
  <si>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</si>
  <si>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</si>
  <si>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</si>
  <si>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</si>
  <si>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</si>
  <si>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</si>
  <si>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</si>
  <si>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</si>
  <si>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</si>
  <si>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</si>
  <si>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</si>
  <si>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</si>
  <si>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</si>
  <si>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</si>
  <si>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</si>
  <si>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</si>
  <si>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</si>
  <si>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</si>
  <si>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</si>
  <si>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</si>
  <si>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</si>
  <si>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</si>
  <si>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</si>
  <si>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</si>
  <si>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</si>
  <si>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</si>
  <si>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</si>
  <si>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</si>
  <si>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</si>
  <si>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</si>
  <si>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</si>
  <si>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</si>
  <si>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</si>
  <si>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</si>
  <si>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</si>
  <si>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</si>
  <si>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</si>
  <si>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</si>
  <si>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</si>
  <si>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</si>
  <si>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</si>
  <si>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</si>
  <si>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</si>
  <si>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</si>
  <si>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</si>
  <si>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</si>
  <si>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</si>
  <si>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</si>
  <si>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</si>
  <si>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</si>
  <si>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</si>
  <si>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</si>
  <si>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</si>
  <si>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</si>
  <si>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</si>
  <si>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</si>
  <si>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</si>
  <si>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</si>
  <si>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</si>
  <si>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</si>
  <si>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</si>
  <si>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</si>
  <si>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</si>
  <si>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</si>
  <si>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</si>
  <si>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</si>
  <si>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</si>
  <si>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</si>
  <si>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</si>
  <si>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</si>
  <si>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</si>
  <si>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</si>
  <si>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</si>
  <si>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</si>
  <si>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</si>
  <si>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</si>
  <si>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</si>
  <si>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</si>
  <si>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</si>
  <si>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</si>
  <si>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</si>
  <si>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</si>
  <si>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</si>
  <si>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</si>
  <si>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</si>
  <si>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</si>
  <si>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</si>
  <si>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</si>
  <si>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</si>
  <si>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</si>
  <si>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</si>
  <si>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</si>
  <si>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</si>
  <si>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</si>
  <si>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</si>
  <si>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</si>
  <si>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</si>
  <si>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</si>
  <si>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</si>
  <si>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</si>
  <si>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</si>
  <si>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</si>
  <si>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</si>
  <si>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</si>
  <si>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</si>
  <si>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</si>
  <si>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</si>
  <si>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</si>
  <si>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</si>
  <si>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</si>
  <si>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</si>
  <si>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</si>
  <si>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</si>
  <si>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</si>
  <si>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</si>
  <si>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</si>
  <si>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</si>
  <si>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</si>
  <si>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</si>
  <si>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</si>
  <si>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</si>
  <si>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</si>
  <si>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</si>
  <si>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</si>
  <si>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</si>
  <si>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</si>
  <si>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</si>
  <si>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</si>
  <si>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</si>
  <si>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</si>
  <si>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</si>
  <si>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</si>
  <si>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</si>
  <si>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</si>
  <si>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</si>
  <si>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</si>
  <si>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</si>
  <si>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</si>
  <si>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</si>
  <si>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</si>
  <si>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</si>
  <si>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</si>
  <si>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</si>
  <si>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</si>
  <si>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</si>
  <si>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</si>
  <si>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</si>
  <si>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</si>
  <si>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</si>
  <si>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</si>
  <si>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</si>
  <si>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</si>
  <si>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</si>
  <si>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</si>
  <si>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</si>
  <si>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</si>
  <si>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</si>
  <si>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</si>
  <si>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</si>
  <si>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</si>
  <si>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</si>
  <si>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</si>
  <si>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</si>
  <si>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</si>
  <si>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</si>
  <si>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</si>
  <si>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</si>
  <si>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</si>
  <si>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</si>
  <si>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</si>
  <si>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</si>
  <si>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</si>
  <si>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</si>
  <si>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</si>
  <si>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</si>
  <si>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</si>
  <si>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</si>
  <si>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</si>
  <si>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</si>
  <si>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</si>
  <si>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</si>
  <si>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</si>
  <si>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</si>
  <si>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</si>
  <si>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</si>
  <si>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</si>
  <si>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</si>
  <si>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</si>
  <si>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</si>
  <si>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</si>
  <si>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</si>
  <si>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</si>
  <si>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</si>
  <si>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</si>
  <si>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</si>
  <si>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</si>
  <si>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</si>
  <si>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</si>
  <si>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</si>
  <si>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</si>
  <si>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</si>
  <si>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</si>
  <si>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</si>
  <si>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</si>
  <si>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</si>
  <si>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</si>
  <si>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</si>
  <si>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</si>
  <si>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</si>
  <si>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</si>
  <si>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</si>
  <si>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</si>
  <si>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</si>
  <si>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</si>
  <si>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</si>
  <si>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</si>
  <si>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</si>
  <si>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</si>
  <si>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</si>
  <si>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</si>
  <si>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</si>
  <si>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</si>
  <si>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</si>
  <si>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</si>
  <si>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</si>
  <si>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</si>
  <si>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</si>
  <si>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</si>
  <si>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</si>
  <si>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</si>
  <si>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</si>
  <si>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</si>
  <si>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</si>
  <si>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</si>
  <si>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</si>
  <si>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</si>
  <si>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</si>
  <si>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</si>
  <si>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</si>
  <si>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</si>
  <si>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</si>
  <si>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</si>
  <si>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</si>
  <si>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</si>
  <si>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</si>
  <si>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</si>
  <si>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</si>
  <si>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</si>
  <si>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</si>
  <si>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</si>
  <si>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</si>
  <si>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</si>
  <si>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</si>
  <si>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</si>
  <si>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</si>
  <si>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</si>
  <si>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</si>
  <si>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</si>
  <si>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</si>
  <si>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</si>
  <si>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</si>
  <si>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</si>
  <si>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</si>
  <si>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</si>
  <si>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</si>
  <si>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</si>
  <si>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</si>
  <si>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</si>
  <si>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</si>
  <si>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</si>
  <si>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</si>
  <si>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</si>
  <si>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</si>
  <si>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</si>
  <si>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</si>
  <si>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</si>
  <si>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</si>
  <si>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</si>
  <si>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</si>
  <si>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</si>
  <si>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</si>
  <si>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</si>
  <si>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</si>
  <si>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</si>
  <si>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</si>
  <si>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</si>
  <si>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</si>
  <si>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</si>
  <si>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</si>
  <si>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</si>
  <si>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</si>
  <si>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</si>
  <si>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</si>
  <si>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</si>
  <si>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</si>
  <si>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</si>
  <si>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</si>
  <si>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</si>
  <si>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</si>
  <si>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</si>
  <si>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</si>
  <si>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</si>
  <si>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</si>
  <si>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</si>
  <si>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</si>
  <si>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</si>
  <si>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</si>
  <si>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</si>
  <si>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</si>
  <si>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</si>
  <si>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</si>
  <si>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</si>
  <si>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</si>
  <si>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</si>
  <si>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</si>
  <si>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</si>
  <si>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</si>
  <si>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</si>
  <si>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</si>
  <si>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</si>
  <si>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</si>
  <si>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</si>
  <si>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</si>
  <si>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</si>
  <si>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</si>
  <si>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</si>
  <si>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</si>
  <si>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</si>
  <si>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</si>
  <si>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</si>
  <si>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</si>
  <si>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</si>
  <si>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</si>
  <si>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</si>
  <si>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</si>
  <si>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</si>
  <si>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</si>
  <si>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</si>
  <si>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</si>
  <si>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</si>
  <si>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</si>
  <si>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</si>
  <si>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</si>
  <si>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</si>
  <si>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</si>
  <si>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</si>
  <si>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</si>
  <si>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</si>
  <si>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</si>
  <si>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</si>
  <si>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</si>
  <si>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</si>
  <si>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</si>
  <si>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</si>
  <si>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</si>
  <si>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</si>
  <si>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</si>
  <si>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</si>
  <si>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</si>
  <si>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</si>
  <si>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</si>
  <si>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</si>
  <si>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</si>
  <si>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</si>
  <si>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</si>
  <si>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</si>
  <si>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</si>
  <si>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</si>
  <si>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</si>
  <si>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</si>
  <si>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</si>
  <si>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</si>
  <si>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</si>
  <si>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</si>
  <si>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</si>
  <si>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</si>
  <si>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</si>
  <si>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</si>
  <si>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</si>
  <si>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</si>
  <si>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</si>
  <si>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</si>
  <si>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</si>
  <si>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</si>
  <si>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</si>
  <si>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</si>
  <si>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</si>
  <si>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</si>
  <si>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</si>
  <si>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</si>
  <si>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</si>
  <si>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</si>
  <si>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</si>
  <si>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</si>
  <si>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</si>
  <si>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</si>
  <si>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</si>
  <si>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</si>
  <si>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</si>
  <si>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</si>
  <si>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</si>
  <si>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</si>
  <si>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</si>
  <si>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</si>
  <si>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</si>
  <si>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</si>
  <si>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</si>
  <si>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</si>
  <si>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</si>
  <si>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</si>
  <si>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</si>
  <si>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</si>
  <si>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</si>
  <si>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</si>
  <si>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</si>
  <si>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</si>
  <si>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</si>
  <si>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</si>
  <si>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</si>
  <si>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</si>
  <si>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</si>
  <si>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</si>
  <si>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</si>
  <si>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</si>
  <si>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</si>
  <si>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</si>
  <si>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</si>
  <si>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</si>
  <si>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</si>
  <si>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</si>
  <si>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</si>
  <si>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</si>
  <si>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</si>
  <si>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</si>
  <si>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</si>
  <si>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</si>
  <si>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</si>
  <si>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</si>
  <si>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</si>
  <si>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</si>
  <si>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</si>
  <si>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</si>
  <si>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</si>
  <si>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</si>
  <si>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</si>
  <si>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</si>
  <si>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</si>
  <si>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</si>
  <si>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</si>
  <si>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</si>
  <si>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</si>
  <si>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</si>
  <si>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</si>
  <si>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</si>
  <si>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</si>
  <si>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</si>
  <si>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</si>
  <si>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</si>
  <si>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</si>
  <si>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</si>
  <si>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</si>
  <si>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</si>
  <si>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</si>
  <si>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</si>
  <si>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</si>
  <si>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</si>
  <si>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</si>
  <si>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</si>
  <si>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</si>
  <si>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</si>
  <si>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</si>
  <si>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</si>
  <si>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</si>
  <si>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</si>
  <si>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</si>
  <si>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</si>
  <si>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</si>
  <si>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</si>
  <si>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</si>
  <si>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</si>
  <si>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</si>
  <si>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</si>
  <si>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</si>
  <si>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</si>
  <si>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</si>
  <si>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</si>
  <si>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</si>
  <si>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</si>
  <si>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</si>
  <si>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</si>
  <si>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</si>
  <si>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</si>
  <si>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</si>
  <si>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</si>
  <si>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</si>
  <si>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</si>
  <si>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</si>
  <si>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</si>
  <si>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</si>
  <si>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</si>
  <si>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</si>
  <si>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</si>
  <si>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</si>
  <si>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</si>
  <si>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</si>
  <si>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</si>
  <si>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</si>
  <si>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</si>
  <si>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</si>
  <si>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</si>
  <si>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</si>
  <si>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</si>
  <si>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</si>
  <si>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</si>
  <si>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</si>
  <si>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</si>
  <si>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</si>
  <si>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</si>
  <si>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</si>
  <si>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</si>
  <si>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</si>
  <si>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</si>
  <si>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</si>
  <si>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</si>
  <si>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</si>
  <si>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</si>
  <si>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</si>
  <si>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</si>
  <si>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</si>
  <si>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</si>
  <si>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</si>
  <si>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</si>
  <si>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</si>
  <si>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</si>
  <si>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</si>
  <si>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</si>
  <si>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</si>
  <si>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</si>
  <si>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</si>
  <si>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</si>
  <si>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</si>
  <si>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</si>
  <si>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</si>
  <si>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</si>
  <si>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</si>
  <si>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</si>
  <si>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</si>
  <si>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</si>
  <si>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</si>
  <si>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</si>
  <si>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</si>
  <si>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</si>
  <si>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</si>
  <si>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</si>
  <si>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</si>
  <si>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</si>
  <si>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</si>
  <si>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</si>
  <si>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</si>
  <si>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</si>
  <si>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</si>
  <si>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</si>
  <si>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</si>
  <si>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</si>
  <si>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</si>
  <si>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</si>
  <si>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</si>
  <si>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</si>
  <si>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</si>
  <si>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</si>
  <si>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</si>
  <si>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</si>
  <si>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</si>
  <si>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</si>
  <si>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</si>
  <si>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</si>
  <si>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</si>
  <si>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</si>
  <si>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</si>
  <si>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</si>
  <si>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</si>
  <si>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</si>
  <si>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</si>
  <si>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</si>
  <si>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</si>
  <si>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</si>
  <si>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</si>
  <si>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</si>
  <si>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</si>
  <si>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</si>
  <si>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</si>
  <si>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</si>
  <si>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</si>
  <si>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</si>
  <si>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</si>
  <si>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</si>
  <si>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</si>
  <si>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</si>
  <si>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</si>
  <si>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</si>
  <si>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</si>
  <si>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</si>
  <si>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</si>
  <si>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</si>
  <si>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</si>
  <si>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</si>
  <si>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</si>
  <si>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</si>
  <si>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</si>
  <si>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</si>
  <si>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</si>
  <si>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</si>
  <si>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</si>
  <si>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</si>
  <si>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</si>
  <si>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</si>
  <si>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</si>
  <si>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</si>
  <si>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</si>
  <si>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</si>
  <si>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</si>
  <si>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</si>
  <si>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</si>
  <si>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</si>
  <si>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</si>
  <si>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</si>
  <si>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</si>
  <si>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</si>
  <si>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</si>
  <si>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</si>
  <si>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</si>
  <si>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</si>
  <si>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</si>
  <si>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</si>
  <si>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</si>
  <si>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</si>
  <si>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</si>
  <si>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</si>
  <si>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</si>
  <si>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</si>
  <si>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</si>
  <si>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</si>
  <si>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</si>
  <si>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</si>
  <si>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</si>
  <si>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</si>
  <si>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</si>
  <si>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</si>
  <si>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</si>
  <si>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</si>
  <si>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</si>
  <si>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</si>
  <si>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</si>
  <si>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</si>
  <si>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</si>
  <si>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</si>
  <si>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</si>
  <si>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</si>
  <si>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</si>
  <si>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</si>
  <si>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</si>
  <si>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</si>
  <si>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</si>
  <si>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</si>
  <si>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</si>
  <si>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</si>
  <si>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</si>
  <si>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</si>
  <si>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</si>
  <si>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</si>
  <si>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</si>
  <si>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</si>
  <si>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</si>
  <si>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</si>
  <si>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</si>
  <si>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</si>
  <si>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</si>
  <si>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</si>
  <si>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</si>
  <si>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</si>
  <si>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</si>
  <si>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</si>
  <si>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</si>
  <si>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</si>
  <si>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</si>
  <si>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</si>
  <si>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</si>
  <si>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</si>
  <si>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</si>
  <si>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</si>
  <si>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</si>
  <si>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</si>
  <si>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</si>
  <si>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</si>
  <si>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</si>
  <si>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</si>
  <si>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</si>
  <si>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</si>
  <si>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</si>
  <si>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</si>
  <si>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</si>
  <si>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</si>
  <si>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</si>
  <si>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</si>
  <si>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</si>
  <si>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</si>
  <si>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</si>
  <si>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</si>
  <si>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</si>
  <si>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</si>
  <si>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</si>
  <si>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</si>
  <si>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</si>
  <si>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</si>
  <si>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</si>
  <si>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</si>
  <si>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</si>
  <si>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</si>
  <si>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</si>
  <si>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</si>
  <si>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</si>
  <si>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</si>
  <si>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</si>
  <si>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</si>
  <si>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</si>
  <si>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</si>
  <si>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</si>
  <si>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</si>
  <si>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</si>
  <si>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</si>
  <si>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</si>
  <si>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</si>
  <si>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</si>
  <si>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</si>
  <si>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</si>
  <si>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</si>
  <si>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</si>
  <si>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</si>
  <si>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</si>
  <si>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</si>
  <si>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</si>
  <si>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</si>
  <si>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</si>
  <si>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</si>
  <si>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</si>
  <si>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</si>
  <si>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</si>
  <si>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</si>
  <si>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</si>
  <si>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</si>
  <si>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</si>
  <si>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</si>
  <si>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</si>
  <si>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</si>
  <si>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</si>
  <si>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</si>
  <si>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</si>
  <si>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</si>
  <si>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</si>
  <si>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</si>
  <si>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</si>
  <si>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</si>
  <si>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</si>
  <si>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</si>
  <si>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</si>
  <si>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</si>
  <si>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</si>
  <si>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</si>
  <si>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</si>
  <si>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</si>
  <si>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</si>
  <si>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</si>
  <si>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</si>
  <si>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</si>
  <si>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</si>
  <si>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</si>
  <si>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</si>
  <si>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</si>
  <si>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</si>
  <si>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</si>
  <si>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</si>
  <si>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</si>
  <si>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</si>
  <si>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</si>
  <si>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</si>
  <si>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</si>
  <si>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</si>
  <si>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</si>
  <si>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</si>
  <si>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</si>
  <si>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</si>
  <si>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</si>
  <si>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</si>
  <si>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</si>
  <si>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</si>
  <si>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</si>
  <si>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</si>
  <si>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</si>
  <si>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</si>
  <si>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</si>
  <si>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</si>
  <si>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</si>
  <si>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</si>
  <si>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</si>
  <si>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</si>
  <si>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</si>
  <si>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</si>
  <si>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</si>
  <si>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</si>
  <si>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</si>
  <si>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</si>
  <si>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</si>
  <si>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</si>
  <si>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</si>
  <si>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</si>
  <si>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</si>
  <si>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</si>
  <si>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</si>
  <si>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</si>
  <si>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</si>
  <si>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</si>
  <si>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</si>
  <si>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</si>
  <si>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</si>
  <si>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</si>
  <si>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</si>
  <si>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</si>
  <si>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</si>
  <si>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</si>
  <si>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</si>
  <si>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</si>
  <si>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</si>
  <si>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</si>
  <si>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</si>
  <si>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</si>
  <si>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</si>
  <si>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</si>
  <si>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</si>
  <si>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</si>
  <si>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</si>
  <si>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</si>
  <si>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</si>
  <si>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</si>
  <si>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</si>
  <si>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</si>
  <si>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</si>
  <si>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</si>
  <si>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</si>
  <si>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</si>
  <si>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</si>
  <si>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</si>
  <si>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</si>
  <si>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</si>
  <si>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</si>
  <si>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</si>
  <si>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</si>
  <si>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</si>
  <si>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</si>
  <si>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</si>
  <si>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</si>
  <si>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</si>
  <si>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</si>
  <si>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</si>
  <si>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</si>
  <si>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</si>
  <si>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</si>
  <si>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</si>
  <si>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</si>
  <si>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</si>
  <si>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</si>
  <si>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</si>
  <si>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</si>
  <si>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</si>
  <si>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</si>
  <si>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</si>
  <si>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</si>
  <si>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</si>
  <si>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</si>
  <si>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</si>
  <si>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</si>
  <si>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</si>
  <si>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</si>
  <si>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</si>
  <si>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</si>
  <si>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</si>
  <si>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</si>
  <si>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</si>
  <si>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</si>
  <si>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</si>
  <si>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</si>
  <si>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</si>
  <si>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</si>
  <si>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</si>
  <si>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</si>
  <si>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</si>
  <si>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</si>
  <si>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</si>
  <si>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</si>
  <si>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</si>
  <si>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</si>
  <si>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</si>
  <si>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</si>
  <si>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</si>
  <si>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</si>
  <si>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</si>
  <si>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</si>
  <si>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</si>
  <si>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</si>
  <si>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</si>
  <si>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</si>
  <si>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</si>
  <si>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</si>
  <si>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</si>
  <si>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</si>
  <si>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</si>
  <si>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</si>
  <si>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</si>
  <si>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</si>
  <si>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</si>
  <si>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</si>
  <si>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</si>
  <si>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</si>
  <si>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</si>
  <si>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</si>
  <si>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</si>
  <si>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</si>
  <si>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</si>
  <si>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</si>
  <si>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</si>
  <si>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</si>
  <si>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</si>
  <si>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</si>
  <si>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</si>
  <si>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</si>
  <si>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</si>
  <si>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</si>
  <si>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</si>
  <si>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</si>
  <si>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</si>
  <si>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</si>
  <si>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</si>
  <si>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</si>
  <si>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</si>
  <si>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</si>
  <si>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</si>
  <si>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</si>
  <si>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</si>
  <si>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</si>
  <si>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</si>
  <si>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</si>
  <si>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</si>
  <si>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</si>
  <si>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</si>
  <si>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</si>
  <si>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</si>
  <si>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</si>
  <si>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</si>
  <si>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</si>
  <si>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</si>
  <si>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</si>
  <si>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</si>
  <si>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</si>
  <si>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</si>
  <si>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</si>
  <si>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</si>
  <si>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</si>
  <si>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</si>
  <si>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</si>
  <si>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</si>
  <si>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</si>
  <si>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</si>
  <si>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</si>
  <si>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</si>
  <si>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</si>
  <si>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</si>
  <si>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</si>
  <si>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</si>
  <si>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</si>
  <si>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</si>
  <si>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</si>
  <si>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</si>
  <si>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</si>
  <si>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</si>
  <si>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</si>
  <si>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</si>
  <si>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</si>
  <si>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</si>
  <si>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</si>
  <si>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</si>
  <si>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</si>
  <si>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</si>
  <si>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</si>
  <si>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</si>
  <si>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</si>
  <si>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</si>
  <si>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</si>
  <si>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</si>
  <si>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</si>
  <si>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</si>
  <si>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</si>
  <si>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</si>
  <si>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</si>
  <si>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</si>
  <si>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</si>
  <si>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</si>
  <si>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</si>
  <si>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</si>
  <si>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</si>
  <si>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</si>
  <si>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</si>
  <si>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</si>
  <si>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</si>
  <si>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</si>
  <si>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</si>
  <si>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</si>
  <si>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</si>
  <si>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</si>
  <si>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</si>
  <si>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</si>
  <si>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</si>
  <si>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</si>
  <si>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</si>
  <si>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</si>
  <si>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</si>
  <si>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</si>
  <si>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</si>
  <si>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</si>
  <si>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</si>
  <si>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</si>
  <si>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</si>
  <si>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</si>
  <si>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</si>
  <si>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</si>
  <si>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</si>
  <si>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</si>
  <si>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</si>
  <si>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</si>
  <si>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</si>
  <si>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</si>
  <si>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</si>
  <si>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</si>
  <si>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</si>
  <si>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</si>
  <si>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</si>
  <si>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</si>
  <si>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</si>
  <si>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</si>
  <si>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</si>
  <si>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</si>
  <si>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</si>
  <si>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</si>
  <si>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</si>
  <si>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</si>
  <si>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</si>
  <si>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</si>
  <si>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</si>
  <si>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</si>
  <si>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</si>
  <si>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</si>
  <si>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</si>
  <si>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</si>
  <si>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</si>
  <si>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</si>
  <si>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</si>
  <si>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</si>
  <si>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</si>
  <si>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</si>
  <si>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</si>
  <si>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</si>
  <si>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</si>
  <si>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</si>
  <si>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</si>
  <si>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</si>
  <si>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</si>
  <si>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</si>
  <si>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</si>
  <si>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</si>
  <si>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</si>
  <si>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</si>
  <si>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</si>
  <si>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</si>
  <si>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</si>
  <si>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</si>
  <si>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</si>
  <si>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</si>
  <si>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</si>
  <si>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</si>
  <si>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</si>
  <si>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</si>
  <si>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</si>
  <si>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</si>
  <si>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</si>
  <si>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</si>
  <si>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</si>
  <si>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</si>
  <si>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</si>
  <si>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</si>
  <si>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</si>
  <si>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</si>
  <si>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</si>
  <si>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</si>
  <si>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</si>
  <si>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</si>
  <si>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</si>
  <si>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</si>
  <si>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</si>
  <si>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</si>
  <si>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</si>
  <si>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</si>
  <si>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</si>
  <si>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</si>
  <si>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</si>
  <si>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</si>
  <si>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</si>
  <si>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</si>
  <si>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</si>
  <si>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</si>
  <si>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</si>
  <si>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</si>
  <si>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</si>
  <si>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</si>
  <si>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</si>
  <si>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</si>
  <si>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</si>
  <si>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</si>
  <si>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</si>
  <si>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</si>
  <si>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</si>
  <si>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</si>
  <si>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</si>
  <si>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</si>
  <si>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</si>
  <si>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</si>
  <si>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</si>
  <si>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</si>
  <si>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</si>
  <si>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</si>
  <si>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</si>
  <si>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</si>
  <si>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</si>
  <si>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</si>
  <si>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</si>
  <si>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</si>
  <si>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</si>
  <si>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</si>
  <si>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</si>
  <si>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</si>
  <si>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</si>
  <si>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</si>
  <si>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</si>
  <si>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</si>
  <si>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</si>
  <si>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</si>
  <si>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</si>
  <si>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</si>
  <si>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</si>
  <si>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</si>
  <si>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</si>
  <si>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</si>
  <si>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</si>
  <si>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</si>
  <si>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</si>
  <si>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</si>
  <si>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</si>
  <si>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</si>
  <si>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</si>
  <si>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</si>
  <si>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</si>
  <si>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</si>
  <si>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</si>
  <si>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</si>
  <si>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</si>
  <si>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</si>
  <si>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</si>
  <si>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</si>
  <si>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</si>
  <si>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</si>
  <si>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</si>
  <si>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</si>
  <si>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</si>
  <si>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</si>
  <si>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</si>
  <si>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</si>
  <si>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</si>
  <si>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</si>
  <si>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</si>
  <si>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</si>
  <si>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</si>
  <si>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</si>
  <si>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</si>
  <si>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</si>
  <si>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</si>
  <si>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</si>
  <si>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</si>
  <si>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</si>
  <si>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</si>
  <si>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</si>
  <si>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</si>
  <si>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</si>
  <si>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</si>
  <si>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</si>
  <si>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</si>
  <si>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</si>
  <si>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</si>
  <si>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</si>
  <si>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</si>
  <si>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</si>
  <si>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</si>
  <si>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</si>
  <si>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</si>
  <si>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</si>
  <si>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</si>
  <si>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</si>
  <si>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</si>
  <si>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</si>
  <si>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</si>
  <si>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</si>
  <si>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</si>
  <si>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</si>
  <si>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</si>
  <si>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</si>
  <si>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</si>
  <si>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</si>
  <si>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</si>
  <si>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</si>
  <si>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</si>
  <si>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</si>
  <si>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</si>
  <si>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</si>
  <si>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</si>
  <si>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</si>
  <si>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</si>
  <si>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</si>
  <si>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</si>
  <si>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</si>
  <si>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</si>
  <si>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</si>
  <si>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</si>
  <si>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</si>
  <si>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</si>
  <si>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</si>
  <si>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</si>
  <si>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</si>
  <si>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</si>
  <si>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</si>
  <si>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</si>
  <si>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</si>
  <si>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</si>
  <si>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</si>
  <si>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</si>
  <si>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</si>
  <si>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</si>
  <si>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</si>
  <si>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</si>
  <si>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</si>
  <si>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</si>
  <si>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</si>
  <si>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</si>
  <si>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</si>
  <si>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</si>
  <si>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</si>
  <si>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</si>
  <si>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</si>
  <si>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</si>
  <si>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</si>
  <si>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</si>
  <si>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</si>
  <si>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</si>
  <si>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</si>
  <si>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</si>
  <si>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</si>
  <si>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</si>
  <si>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</si>
  <si>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</si>
  <si>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</si>
  <si>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</si>
  <si>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</si>
  <si>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</si>
  <si>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</si>
  <si>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</si>
  <si>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</si>
  <si>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</si>
  <si>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</si>
  <si>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</si>
  <si>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</si>
  <si>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</si>
  <si>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</si>
  <si>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</si>
  <si>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</si>
  <si>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</si>
  <si>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</si>
  <si>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</si>
  <si>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</si>
  <si>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</si>
  <si>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5月</t>
  </si>
  <si>
    <t>7月</t>
  </si>
  <si>
    <t>8月</t>
  </si>
  <si>
    <t>9月</t>
  </si>
  <si>
    <t>10月</t>
  </si>
  <si>
    <t>11月</t>
  </si>
  <si>
    <t>1月</t>
  </si>
  <si>
    <t>2月</t>
  </si>
  <si>
    <t>3月</t>
  </si>
  <si>
    <t>4月</t>
  </si>
  <si>
    <t>6月</t>
  </si>
  <si>
    <t>12月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</si>
  <si>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</si>
  <si>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</si>
  <si>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</si>
  <si>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</si>
  <si>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</si>
  <si>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</si>
  <si>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</si>
  <si>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</si>
  <si>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</si>
  <si>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</si>
  <si>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</si>
  <si>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</si>
  <si>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</si>
  <si>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</si>
  <si>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</si>
  <si>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</si>
  <si>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</si>
  <si>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</si>
  <si>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</si>
  <si>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</si>
  <si>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</si>
  <si>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</si>
  <si>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Analysis successful</t>
  </si>
  <si>
    <t>Mean</t>
  </si>
  <si>
    <t>Median</t>
  </si>
  <si>
    <t>Minimum</t>
  </si>
  <si>
    <t>Maximum</t>
  </si>
  <si>
    <t>Variance</t>
  </si>
  <si>
    <t>Standard deviation</t>
  </si>
  <si>
    <t>Analysis unsuccesful</t>
  </si>
  <si>
    <t>Total</t>
  </si>
  <si>
    <t>Standard Error</t>
  </si>
  <si>
    <t>Mode</t>
  </si>
  <si>
    <t>Standard Deviation</t>
  </si>
  <si>
    <t>Sample Variance</t>
  </si>
  <si>
    <t>Kurtosis</t>
  </si>
  <si>
    <t>Skewness</t>
  </si>
  <si>
    <t>Range</t>
  </si>
  <si>
    <t>Sum</t>
  </si>
  <si>
    <t>Count</t>
  </si>
  <si>
    <t>Successful</t>
  </si>
  <si>
    <t>Unsuccessful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</si>
</sst>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$-409]#,##0.00"/>
    <numFmt numFmtId="165" formatCode="m/d/yyyy;@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</font>
    <font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left"/>
    </xf>
    <xf numFmtId="9" fontId="0" fillId="0" borderId="0" xfId="0" applyNumberFormat="1" applyAlignment="1">
      <alignment wrapText="1"/>
    </xf>
    <xf numFmtId="0" fontId="2" fillId="0" borderId="0" xfId="0" applyFont="1" applyAlignment="1">
      <alignment wrapText="1"/>
    </xf>
    <xf numFmtId="0" fontId="1" fillId="0" borderId="1" xfId="0" applyFont="1" applyBorder="1"/>
    <xf numFmtId="0" fontId="0" fillId="2" borderId="1" xfId="0" applyFill="1" applyBorder="1"/>
    <xf numFmtId="0" fontId="0" fillId="0" borderId="1" xfId="0" applyBorder="1"/>
    <xf numFmtId="0" fontId="0" fillId="3" borderId="1" xfId="0" applyFill="1" applyBorder="1"/>
    <xf numFmtId="0" fontId="0" fillId="0" borderId="0" xfId="0" applyFill="1" applyBorder="1" applyAlignment="1"/>
    <xf numFmtId="0" fontId="0" fillId="0" borderId="2" xfId="0" applyFill="1" applyBorder="1" applyAlignment="1"/>
    <xf numFmtId="0" fontId="3" fillId="0" borderId="3" xfId="0" applyFont="1" applyFill="1" applyBorder="1" applyAlignment="1">
      <alignment horizontal="centerContinuous"/>
    </xf>
  </cellXfs>
  <cellStyles count="1">
    <cellStyle name="Normal" xfId="0" builtinId="0"/>
  </cellStyles>
  <dxfs count="7"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Project Data.xlsx]Sheet2!PivotTable1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States in Every</a:t>
            </a:r>
            <a:r>
              <a:rPr lang="en-US" baseline="0"/>
              <a:t>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7A-411E-940D-36D4D07C77A0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7A-411E-940D-36D4D07C77A0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7A-411E-940D-36D4D07C77A0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7A-411E-940D-36D4D07C77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22583392"/>
        <c:axId val="1022590280"/>
      </c:barChart>
      <c:catAx>
        <c:axId val="1022583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590280"/>
        <c:crosses val="autoZero"/>
        <c:auto val="1"/>
        <c:lblAlgn val="ctr"/>
        <c:lblOffset val="100"/>
        <c:noMultiLvlLbl val="0"/>
      </c:catAx>
      <c:valAx>
        <c:axId val="1022590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583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Project Data.xlsx]Sheet3!PivotTable1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States in Every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8E-42E1-8306-E6F90E67EA17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8E-42E1-8306-E6F90E67EA17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722-4F98-9626-2E6C1E570AAE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722-4F98-9626-2E6C1E570A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3796808"/>
        <c:axId val="743798448"/>
      </c:barChart>
      <c:catAx>
        <c:axId val="7437968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Sub-Category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798448"/>
        <c:crosses val="autoZero"/>
        <c:auto val="1"/>
        <c:lblAlgn val="ctr"/>
        <c:lblOffset val="100"/>
        <c:noMultiLvlLbl val="0"/>
      </c:catAx>
      <c:valAx>
        <c:axId val="743798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</a:t>
                </a:r>
                <a:r>
                  <a:rPr lang="en-US" baseline="0"/>
                  <a:t> States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796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Project Data.xlsx]Sheet4!PivotTable2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States</a:t>
            </a:r>
            <a:r>
              <a:rPr lang="en-US" baseline="0"/>
              <a:t> in Every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F0-4E97-B99D-6B12CE01FF30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F0-4E97-B99D-6B12CE01FF30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F0-4E97-B99D-6B12CE01FF30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4F0-4E97-B99D-6B12CE01FF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2761488"/>
        <c:axId val="722759848"/>
      </c:lineChart>
      <c:catAx>
        <c:axId val="7227614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Month(In Chinese)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759848"/>
        <c:crosses val="autoZero"/>
        <c:auto val="1"/>
        <c:lblAlgn val="ctr"/>
        <c:lblOffset val="100"/>
        <c:noMultiLvlLbl val="0"/>
      </c:catAx>
      <c:valAx>
        <c:axId val="722759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76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 of States for Every </a:t>
            </a:r>
            <a:r>
              <a:rPr lang="en-US" baseline="0"/>
              <a:t>Goal Interval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CC-48EB-B420-E42FF39F778B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CC-48EB-B420-E42FF39F778B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CC-48EB-B420-E42FF39F77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2509880"/>
        <c:axId val="814732608"/>
      </c:lineChart>
      <c:catAx>
        <c:axId val="8125098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32608"/>
        <c:crosses val="autoZero"/>
        <c:auto val="1"/>
        <c:lblAlgn val="ctr"/>
        <c:lblOffset val="100"/>
        <c:noMultiLvlLbl val="0"/>
      </c:catAx>
      <c:valAx>
        <c:axId val="81473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Percentate of States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509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6349</xdr:colOff>
      <xdr:row>2</xdr:row>
      <xdr:rowOff>9524</xdr:rowOff>
    </xdr:from>
    <xdr:to>
      <xdr:col>19</xdr:col>
      <xdr:colOff>600074</xdr:colOff>
      <xdr:row>29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7EBCCD-A327-4E0E-88EB-B23D2ACC8F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</xdr:colOff>
      <xdr:row>3</xdr:row>
      <xdr:rowOff>9525</xdr:rowOff>
    </xdr:from>
    <xdr:to>
      <xdr:col>19</xdr:col>
      <xdr:colOff>596900</xdr:colOff>
      <xdr:row>30</xdr:row>
      <xdr:rowOff>15875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63C845-D3B5-4203-965F-848DFBD824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6349</xdr:colOff>
      <xdr:row>3</xdr:row>
      <xdr:rowOff>0</xdr:rowOff>
    </xdr:from>
    <xdr:to>
      <xdr:col>19</xdr:col>
      <xdr:colOff>600074</xdr:colOff>
      <xdr:row>30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96F13E-1DC9-4A50-976B-A46CABC2AD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12698</xdr:colOff>
      <xdr:row>0</xdr:row>
      <xdr:rowOff>3173</xdr:rowOff>
    </xdr:from>
    <xdr:to>
      <xdr:col>19</xdr:col>
      <xdr:colOff>0</xdr:colOff>
      <xdr:row>27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61F7D3-77DB-431C-A18B-CADBAB4A42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nhan(Walt) Zhao" refreshedDate="44178.936593749997" createdVersion="6" refreshedVersion="6" minRefreshableVersion="3" recordCount="4114" xr:uid="{9F8BC002-755C-4A58-87D9-3AE348E7804F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percent funded" numFmtId="9">
      <sharedItems containsSemiMixedTypes="0" containsString="0" containsNumber="1" minValue="0" maxValue="22603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erage Donation" numFmtId="164">
      <sharedItems containsMixedTypes="1" containsNumber="1" minValue="1" maxValue="3304"/>
    </cacheField>
    <cacheField name="spotlight" numFmtId="0">
      <sharedItems/>
    </cacheField>
    <cacheField name="Category and Sub-Category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nhan(Walt) Zhao" refreshedDate="44178.967310300926" createdVersion="6" refreshedVersion="6" minRefreshableVersion="3" recordCount="4114" xr:uid="{A8086B83-F081-4626-9956-EC604FFDFA59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percent funded" numFmtId="9">
      <sharedItems containsSemiMixedTypes="0" containsString="0" containsNumber="1" minValue="0" maxValue="22603"/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Average Donation" numFmtId="164">
      <sharedItems containsMixedTypes="1" containsNumber="1" minValue="1" maxValue="3304"/>
    </cacheField>
    <cacheField name="spotlight" numFmtId="0">
      <sharedItems/>
    </cacheField>
    <cacheField name="Category and Sub-Category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/5/17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17/3/15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/5/17"/>
          <s v="Qtr1"/>
          <s v="Qtr2"/>
          <s v="Qtr3"/>
          <s v="Qtr4"/>
          <s v="&gt;2017/3/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/5/17"/>
          <s v="2009"/>
          <s v="2010"/>
          <s v="2011"/>
          <s v="2012"/>
          <s v="2013"/>
          <s v="2014"/>
          <s v="2015"/>
          <s v="2016"/>
          <s v="2017"/>
          <s v="&gt;2017/3/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.3685882352941177"/>
    <x v="0"/>
    <x v="0"/>
    <s v="USD"/>
    <n v="1437620400"/>
    <n v="1434931811"/>
    <b v="0"/>
    <n v="182"/>
    <n v="63.917582417582416"/>
    <b v="1"/>
    <s v="film &amp; video/television"/>
    <x v="0"/>
    <x v="0"/>
  </r>
  <r>
    <n v="1"/>
    <s v="FannibalFest Fan Convention"/>
    <s v="A Hannibal TV Show Fan Convention and Art Collective"/>
    <n v="10275"/>
    <n v="14653"/>
    <n v="1.4260827250608272"/>
    <x v="0"/>
    <x v="0"/>
    <s v="USD"/>
    <n v="1488464683"/>
    <n v="1485872683"/>
    <b v="0"/>
    <n v="79"/>
    <n v="185.48101265822785"/>
    <b v="1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n v="1.05"/>
    <x v="0"/>
    <x v="1"/>
    <s v="GBP"/>
    <n v="1455555083"/>
    <n v="1454691083"/>
    <b v="0"/>
    <n v="35"/>
    <n v="15"/>
    <b v="1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n v="1.0389999999999999"/>
    <x v="0"/>
    <x v="0"/>
    <s v="USD"/>
    <n v="1407414107"/>
    <n v="1404822107"/>
    <b v="0"/>
    <n v="150"/>
    <n v="69.266666666666666"/>
    <b v="1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n v="1.2299154545454545"/>
    <x v="0"/>
    <x v="0"/>
    <s v="USD"/>
    <n v="1450555279"/>
    <n v="1447963279"/>
    <b v="0"/>
    <n v="284"/>
    <n v="190.55028169014085"/>
    <b v="1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.0977744436109027"/>
    <x v="0"/>
    <x v="0"/>
    <s v="USD"/>
    <n v="1469770500"/>
    <n v="1468362207"/>
    <b v="0"/>
    <n v="47"/>
    <n v="93.40425531914893"/>
    <b v="1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n v="1.064875"/>
    <x v="0"/>
    <x v="0"/>
    <s v="USD"/>
    <n v="1402710250"/>
    <n v="1401846250"/>
    <b v="0"/>
    <n v="58"/>
    <n v="146.87931034482759"/>
    <b v="1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.0122222222222221"/>
    <x v="0"/>
    <x v="0"/>
    <s v="USD"/>
    <n v="1467680867"/>
    <n v="1464224867"/>
    <b v="0"/>
    <n v="57"/>
    <n v="159.82456140350877"/>
    <b v="1"/>
    <s v="film &amp; video/television"/>
    <x v="0"/>
    <x v="0"/>
  </r>
  <r>
    <n v="8"/>
    <s v="Sizzling in the Kitchen Flynn Style"/>
    <s v="Help us raise the funds to film our pilot episode!"/>
    <n v="3500"/>
    <n v="3501.52"/>
    <n v="1.0004342857142856"/>
    <x v="0"/>
    <x v="0"/>
    <s v="USD"/>
    <n v="1460754000"/>
    <n v="1460155212"/>
    <b v="0"/>
    <n v="12"/>
    <n v="291.79333333333335"/>
    <b v="1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.2599800000000001"/>
    <x v="0"/>
    <x v="0"/>
    <s v="USD"/>
    <n v="1460860144"/>
    <n v="1458268144"/>
    <b v="0"/>
    <n v="20"/>
    <n v="31.499500000000001"/>
    <b v="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.0049999999999999"/>
    <x v="0"/>
    <x v="0"/>
    <s v="USD"/>
    <n v="1403660279"/>
    <n v="1400636279"/>
    <b v="0"/>
    <n v="19"/>
    <n v="158.68421052631578"/>
    <b v="1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n v="1.2050000000000001"/>
    <x v="0"/>
    <x v="0"/>
    <s v="USD"/>
    <n v="1471834800"/>
    <n v="1469126462"/>
    <b v="0"/>
    <n v="75"/>
    <n v="80.333333333333329"/>
    <b v="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n v="1.6529333333333334"/>
    <x v="0"/>
    <x v="0"/>
    <s v="USD"/>
    <n v="1405479600"/>
    <n v="1401642425"/>
    <b v="0"/>
    <n v="827"/>
    <n v="59.961305925030231"/>
    <b v="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n v="1.5997142857142856"/>
    <x v="0"/>
    <x v="0"/>
    <s v="USD"/>
    <n v="1466713620"/>
    <n v="1463588109"/>
    <b v="0"/>
    <n v="51"/>
    <n v="109.78431372549019"/>
    <b v="1"/>
    <s v="film &amp; video/television"/>
    <x v="0"/>
    <x v="0"/>
  </r>
  <r>
    <n v="14"/>
    <s v="3010 | Sci-fi Series"/>
    <s v="A highly charged post apocalyptic sci fi series that pulls no punches!"/>
    <n v="6000"/>
    <n v="6056"/>
    <n v="1.0093333333333334"/>
    <x v="0"/>
    <x v="2"/>
    <s v="AUD"/>
    <n v="1405259940"/>
    <n v="1403051888"/>
    <b v="0"/>
    <n v="41"/>
    <n v="147.70731707317074"/>
    <b v="1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n v="1.0660000000000001"/>
    <x v="0"/>
    <x v="3"/>
    <s v="EUR"/>
    <n v="1443384840"/>
    <n v="1441790658"/>
    <b v="0"/>
    <n v="98"/>
    <n v="21.755102040816325"/>
    <b v="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n v="1.0024166666666667"/>
    <x v="0"/>
    <x v="0"/>
    <s v="USD"/>
    <n v="1402896600"/>
    <n v="1398971211"/>
    <b v="0"/>
    <n v="70"/>
    <n v="171.84285714285716"/>
    <b v="1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n v="1.0066666666666666"/>
    <x v="0"/>
    <x v="1"/>
    <s v="GBP"/>
    <n v="1415126022"/>
    <n v="1412530422"/>
    <b v="0"/>
    <n v="36"/>
    <n v="41.944444444444443"/>
    <b v="1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n v="1.0632110000000001"/>
    <x v="0"/>
    <x v="0"/>
    <s v="USD"/>
    <n v="1410958856"/>
    <n v="1408366856"/>
    <b v="0"/>
    <n v="342"/>
    <n v="93.264122807017543"/>
    <b v="1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n v="1.4529411764705882"/>
    <x v="0"/>
    <x v="0"/>
    <s v="USD"/>
    <n v="1437420934"/>
    <n v="1434828934"/>
    <b v="0"/>
    <n v="22"/>
    <n v="56.136363636363633"/>
    <b v="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n v="1.002"/>
    <x v="0"/>
    <x v="0"/>
    <s v="USD"/>
    <n v="1442167912"/>
    <n v="1436983912"/>
    <b v="0"/>
    <n v="25"/>
    <n v="80.16"/>
    <b v="1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.0913513513513513"/>
    <x v="0"/>
    <x v="0"/>
    <s v="USD"/>
    <n v="1411743789"/>
    <n v="1409151789"/>
    <b v="0"/>
    <n v="101"/>
    <n v="199.9009900990099"/>
    <b v="1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n v="1.1714285714285715"/>
    <x v="0"/>
    <x v="0"/>
    <s v="USD"/>
    <n v="1420099140"/>
    <n v="1418766740"/>
    <b v="0"/>
    <n v="8"/>
    <n v="51.25"/>
    <b v="1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n v="1.1850000000000001"/>
    <x v="0"/>
    <x v="0"/>
    <s v="USD"/>
    <n v="1430407200"/>
    <n v="1428086501"/>
    <b v="0"/>
    <n v="23"/>
    <n v="103.04347826086956"/>
    <b v="1"/>
    <s v="film &amp; video/television"/>
    <x v="0"/>
    <x v="0"/>
  </r>
  <r>
    <n v="24"/>
    <s v="Bring STL Up Late to TV"/>
    <s v="STL Up Late is a weekly late night comedy talk show for St. Louis television."/>
    <n v="35000"/>
    <n v="38082.69"/>
    <n v="1.0880768571428572"/>
    <x v="0"/>
    <x v="0"/>
    <s v="USD"/>
    <n v="1442345940"/>
    <n v="1439494863"/>
    <b v="0"/>
    <n v="574"/>
    <n v="66.346149825783982"/>
    <b v="1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.3333333333333333"/>
    <x v="0"/>
    <x v="0"/>
    <s v="USD"/>
    <n v="1452299761"/>
    <n v="1447115761"/>
    <b v="0"/>
    <n v="14"/>
    <n v="57.142857142857146"/>
    <b v="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n v="1.552"/>
    <x v="0"/>
    <x v="0"/>
    <s v="USD"/>
    <n v="1408278144"/>
    <n v="1404822144"/>
    <b v="0"/>
    <n v="19"/>
    <n v="102.10526315789474"/>
    <b v="1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n v="1.1172500000000001"/>
    <x v="0"/>
    <x v="4"/>
    <s v="NZD"/>
    <n v="1416113833"/>
    <n v="1413518233"/>
    <b v="0"/>
    <n v="150"/>
    <n v="148.96666666666667"/>
    <b v="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n v="1.0035000000000001"/>
    <x v="0"/>
    <x v="0"/>
    <s v="USD"/>
    <n v="1450307284"/>
    <n v="1447715284"/>
    <b v="0"/>
    <n v="71"/>
    <n v="169.6056338028169"/>
    <b v="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n v="1.2333333333333334"/>
    <x v="0"/>
    <x v="1"/>
    <s v="GBP"/>
    <n v="1406045368"/>
    <n v="1403453368"/>
    <b v="0"/>
    <n v="117"/>
    <n v="31.623931623931625"/>
    <b v="1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n v="1.0129975"/>
    <x v="0"/>
    <x v="0"/>
    <s v="USD"/>
    <n v="1408604515"/>
    <n v="1406012515"/>
    <b v="0"/>
    <n v="53"/>
    <n v="76.45264150943396"/>
    <b v="1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n v="1"/>
    <x v="0"/>
    <x v="0"/>
    <s v="USD"/>
    <n v="1453748434"/>
    <n v="1452193234"/>
    <b v="0"/>
    <n v="1"/>
    <n v="13"/>
    <b v="1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n v="1.0024604569420035"/>
    <x v="0"/>
    <x v="0"/>
    <s v="USD"/>
    <n v="1463111940"/>
    <n v="1459523017"/>
    <b v="0"/>
    <n v="89"/>
    <n v="320.44943820224717"/>
    <b v="1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n v="1.0209523809523811"/>
    <x v="0"/>
    <x v="0"/>
    <s v="USD"/>
    <n v="1447001501"/>
    <n v="1444405901"/>
    <b v="0"/>
    <n v="64"/>
    <n v="83.75"/>
    <b v="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.3046153846153845"/>
    <x v="0"/>
    <x v="0"/>
    <s v="USD"/>
    <n v="1407224601"/>
    <n v="1405928601"/>
    <b v="0"/>
    <n v="68"/>
    <n v="49.882352941176471"/>
    <b v="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n v="1.665"/>
    <x v="0"/>
    <x v="0"/>
    <s v="USD"/>
    <n v="1430179200"/>
    <n v="1428130814"/>
    <b v="0"/>
    <n v="28"/>
    <n v="59.464285714285715"/>
    <b v="1"/>
    <s v="film &amp; video/television"/>
    <x v="0"/>
    <x v="0"/>
  </r>
  <r>
    <n v="36"/>
    <s v="THE LISTENING BOX"/>
    <s v="A modern day priest makes an unusual discovery, setting off a chain of events."/>
    <n v="6000"/>
    <n v="8529"/>
    <n v="1.4215"/>
    <x v="0"/>
    <x v="0"/>
    <s v="USD"/>
    <n v="1428128525"/>
    <n v="1425540125"/>
    <b v="0"/>
    <n v="44"/>
    <n v="193.84090909090909"/>
    <b v="1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n v="1.8344090909090909"/>
    <x v="0"/>
    <x v="0"/>
    <s v="USD"/>
    <n v="1425055079"/>
    <n v="1422463079"/>
    <b v="0"/>
    <n v="253"/>
    <n v="159.51383399209487"/>
    <b v="1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n v="1.1004"/>
    <x v="0"/>
    <x v="0"/>
    <s v="USD"/>
    <n v="1368235344"/>
    <n v="1365643344"/>
    <b v="0"/>
    <n v="66"/>
    <n v="41.68181818181818"/>
    <b v="1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n v="1.3098000000000001"/>
    <x v="0"/>
    <x v="1"/>
    <s v="GBP"/>
    <n v="1401058740"/>
    <n v="1398388068"/>
    <b v="0"/>
    <n v="217"/>
    <n v="150.89861751152074"/>
    <b v="1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n v="1.0135000000000001"/>
    <x v="0"/>
    <x v="0"/>
    <s v="USD"/>
    <n v="1403150400"/>
    <n v="1401426488"/>
    <b v="0"/>
    <n v="16"/>
    <n v="126.6875"/>
    <b v="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n v="1"/>
    <x v="0"/>
    <x v="0"/>
    <s v="USD"/>
    <n v="1412516354"/>
    <n v="1409924354"/>
    <b v="0"/>
    <n v="19"/>
    <n v="105.26315789473684"/>
    <b v="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n v="1.4185714285714286"/>
    <x v="0"/>
    <x v="0"/>
    <s v="USD"/>
    <n v="1419780026"/>
    <n v="1417188026"/>
    <b v="0"/>
    <n v="169"/>
    <n v="117.51479289940828"/>
    <b v="1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.0865999999999998"/>
    <x v="0"/>
    <x v="0"/>
    <s v="USD"/>
    <n v="1405209600"/>
    <n v="1402599486"/>
    <b v="0"/>
    <n v="263"/>
    <n v="117.36121673003802"/>
    <b v="1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n v="1"/>
    <x v="0"/>
    <x v="0"/>
    <s v="USD"/>
    <n v="1412648537"/>
    <n v="1408760537"/>
    <b v="0"/>
    <n v="15"/>
    <n v="133.33333333333334"/>
    <b v="1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n v="1.2"/>
    <x v="0"/>
    <x v="0"/>
    <s v="USD"/>
    <n v="1461769107"/>
    <n v="1459177107"/>
    <b v="0"/>
    <n v="61"/>
    <n v="98.360655737704917"/>
    <b v="1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n v="1.0416666666666667"/>
    <x v="0"/>
    <x v="2"/>
    <s v="AUD"/>
    <n v="1450220974"/>
    <n v="1447628974"/>
    <b v="0"/>
    <n v="45"/>
    <n v="194.44444444444446"/>
    <b v="1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.0761100000000001"/>
    <x v="0"/>
    <x v="0"/>
    <s v="USD"/>
    <n v="1419021607"/>
    <n v="1413834007"/>
    <b v="0"/>
    <n v="70"/>
    <n v="76.865000000000009"/>
    <b v="1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n v="1.0794999999999999"/>
    <x v="0"/>
    <x v="1"/>
    <s v="GBP"/>
    <n v="1425211200"/>
    <n v="1422534260"/>
    <b v="0"/>
    <n v="38"/>
    <n v="56.815789473684212"/>
    <b v="1"/>
    <s v="film &amp; video/television"/>
    <x v="0"/>
    <x v="0"/>
  </r>
  <r>
    <n v="49"/>
    <s v="Driving Jersey - Season Five"/>
    <s v="Driving Jersey is real people telling real stories."/>
    <n v="12000"/>
    <n v="12000"/>
    <n v="1"/>
    <x v="0"/>
    <x v="0"/>
    <s v="USD"/>
    <n v="1445660045"/>
    <n v="1443068045"/>
    <b v="0"/>
    <n v="87"/>
    <n v="137.93103448275863"/>
    <b v="1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n v="1"/>
    <x v="0"/>
    <x v="1"/>
    <s v="GBP"/>
    <n v="1422637200"/>
    <n v="1419271458"/>
    <b v="0"/>
    <n v="22"/>
    <n v="27.272727272727273"/>
    <b v="1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n v="1.2801818181818181"/>
    <x v="0"/>
    <x v="0"/>
    <s v="USD"/>
    <n v="1439245037"/>
    <n v="1436653037"/>
    <b v="0"/>
    <n v="119"/>
    <n v="118.33613445378151"/>
    <b v="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.1620999999999999"/>
    <x v="0"/>
    <x v="0"/>
    <s v="USD"/>
    <n v="1405615846"/>
    <n v="1403023846"/>
    <b v="0"/>
    <n v="52"/>
    <n v="223.48076923076923"/>
    <b v="1"/>
    <s v="film &amp; video/television"/>
    <x v="0"/>
    <x v="0"/>
  </r>
  <r>
    <n v="53"/>
    <s v="Rolling out Vegan Mashup's Season 2"/>
    <s v="Delicious TV's Vegan Mashup launching season two on public television"/>
    <n v="3000"/>
    <n v="3289"/>
    <n v="1.0963333333333334"/>
    <x v="0"/>
    <x v="0"/>
    <s v="USD"/>
    <n v="1396648800"/>
    <n v="1395407445"/>
    <b v="0"/>
    <n v="117"/>
    <n v="28.111111111111111"/>
    <b v="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.01"/>
    <x v="0"/>
    <x v="0"/>
    <s v="USD"/>
    <n v="1451063221"/>
    <n v="1448471221"/>
    <b v="0"/>
    <n v="52"/>
    <n v="194.23076923076923"/>
    <b v="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n v="1.2895348837209302"/>
    <x v="0"/>
    <x v="0"/>
    <s v="USD"/>
    <n v="1464390916"/>
    <n v="1462576516"/>
    <b v="0"/>
    <n v="86"/>
    <n v="128.95348837209303"/>
    <b v="1"/>
    <s v="film &amp; video/television"/>
    <x v="0"/>
    <x v="0"/>
  </r>
  <r>
    <n v="56"/>
    <s v="Voxwomen Cycling Show"/>
    <s v="We want to see more women's cycling on TV - and we need your help to make it happen!"/>
    <n v="8000"/>
    <n v="8581"/>
    <n v="1.0726249999999999"/>
    <x v="0"/>
    <x v="1"/>
    <s v="GBP"/>
    <n v="1433779200"/>
    <n v="1432559424"/>
    <b v="0"/>
    <n v="174"/>
    <n v="49.316091954022987"/>
    <b v="1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.0189999999999999"/>
    <x v="0"/>
    <x v="0"/>
    <s v="USD"/>
    <n v="1429991962"/>
    <n v="1427399962"/>
    <b v="0"/>
    <n v="69"/>
    <n v="221.52173913043478"/>
    <b v="1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n v="1.0290999999999999"/>
    <x v="0"/>
    <x v="0"/>
    <s v="USD"/>
    <n v="1416423172"/>
    <n v="1413827572"/>
    <b v="0"/>
    <n v="75"/>
    <n v="137.21333333333334"/>
    <b v="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n v="1.0012570000000001"/>
    <x v="0"/>
    <x v="0"/>
    <s v="USD"/>
    <n v="1442264400"/>
    <n v="1439530776"/>
    <b v="0"/>
    <n v="33"/>
    <n v="606.82242424242418"/>
    <b v="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n v="1.0329622222222221"/>
    <x v="0"/>
    <x v="1"/>
    <s v="GBP"/>
    <n v="1395532800"/>
    <n v="1393882717"/>
    <b v="0"/>
    <n v="108"/>
    <n v="43.040092592592593"/>
    <b v="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n v="1.4830000000000001"/>
    <x v="0"/>
    <x v="0"/>
    <s v="USD"/>
    <n v="1370547157"/>
    <n v="1368646357"/>
    <b v="0"/>
    <n v="23"/>
    <n v="322.39130434782606"/>
    <b v="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n v="1.5473333333333332"/>
    <x v="0"/>
    <x v="0"/>
    <s v="USD"/>
    <n v="1362337878"/>
    <n v="1360177878"/>
    <b v="0"/>
    <n v="48"/>
    <n v="96.708333333333329"/>
    <b v="1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n v="1.1351849999999999"/>
    <x v="0"/>
    <x v="0"/>
    <s v="USD"/>
    <n v="1388206740"/>
    <n v="1386194013"/>
    <b v="0"/>
    <n v="64"/>
    <n v="35.474531249999998"/>
    <b v="1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n v="1.7333333333333334"/>
    <x v="0"/>
    <x v="0"/>
    <s v="USD"/>
    <n v="1373243181"/>
    <n v="1370651181"/>
    <b v="0"/>
    <n v="24"/>
    <n v="86.666666666666671"/>
    <b v="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n v="1.0752857142857142"/>
    <x v="0"/>
    <x v="5"/>
    <s v="CAD"/>
    <n v="1407736740"/>
    <n v="1405453354"/>
    <b v="0"/>
    <n v="57"/>
    <n v="132.05263157894737"/>
    <b v="1"/>
    <s v="film &amp; video/shorts"/>
    <x v="0"/>
    <x v="1"/>
  </r>
  <r>
    <n v="66"/>
    <s v="A Stagnant Fever: Short Film"/>
    <s v="A dark comedy set in the '60s about clinical depression and one night stands."/>
    <n v="2000"/>
    <n v="2372"/>
    <n v="1.1859999999999999"/>
    <x v="0"/>
    <x v="0"/>
    <s v="USD"/>
    <n v="1468873420"/>
    <n v="1466281420"/>
    <b v="0"/>
    <n v="26"/>
    <n v="91.230769230769226"/>
    <b v="1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n v="1.1625000000000001"/>
    <x v="0"/>
    <x v="0"/>
    <s v="USD"/>
    <n v="1342360804"/>
    <n v="1339768804"/>
    <b v="0"/>
    <n v="20"/>
    <n v="116.25"/>
    <b v="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n v="1.2716666666666667"/>
    <x v="0"/>
    <x v="1"/>
    <s v="GBP"/>
    <n v="1393162791"/>
    <n v="1390570791"/>
    <b v="0"/>
    <n v="36"/>
    <n v="21.194444444444443"/>
    <b v="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n v="1.109423"/>
    <x v="0"/>
    <x v="0"/>
    <s v="USD"/>
    <n v="1317538740"/>
    <n v="1314765025"/>
    <b v="0"/>
    <n v="178"/>
    <n v="62.327134831460668"/>
    <b v="1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n v="1.272"/>
    <x v="0"/>
    <x v="0"/>
    <s v="USD"/>
    <n v="1315171845"/>
    <n v="1309987845"/>
    <b v="0"/>
    <n v="17"/>
    <n v="37.411764705882355"/>
    <b v="1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.2394444444444443"/>
    <x v="0"/>
    <x v="0"/>
    <s v="USD"/>
    <n v="1338186657"/>
    <n v="1333002657"/>
    <b v="0"/>
    <n v="32"/>
    <n v="69.71875"/>
    <b v="1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n v="1.084090909090909"/>
    <x v="0"/>
    <x v="0"/>
    <s v="USD"/>
    <n v="1352937600"/>
    <n v="1351210481"/>
    <b v="0"/>
    <n v="41"/>
    <n v="58.170731707317074"/>
    <b v="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"/>
    <x v="0"/>
    <x v="0"/>
    <s v="USD"/>
    <n v="1304395140"/>
    <n v="1297620584"/>
    <b v="0"/>
    <n v="18"/>
    <n v="50"/>
    <b v="1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.1293199999999999"/>
    <x v="0"/>
    <x v="6"/>
    <s v="EUR"/>
    <n v="1453376495"/>
    <n v="1450784495"/>
    <b v="0"/>
    <n v="29"/>
    <n v="19.471034482758618"/>
    <b v="1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n v="1.1542857142857144"/>
    <x v="0"/>
    <x v="0"/>
    <s v="USD"/>
    <n v="1366693272"/>
    <n v="1364101272"/>
    <b v="0"/>
    <n v="47"/>
    <n v="85.957446808510639"/>
    <b v="1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n v="1.5333333333333334"/>
    <x v="0"/>
    <x v="0"/>
    <s v="USD"/>
    <n v="1325007358"/>
    <n v="1319819758"/>
    <b v="0"/>
    <n v="15"/>
    <n v="30.666666666666668"/>
    <b v="1"/>
    <s v="film &amp; video/shorts"/>
    <x v="0"/>
    <x v="1"/>
  </r>
  <r>
    <n v="77"/>
    <s v="Jonah and the Crab"/>
    <s v="A short film about a boy searching for companionship in a hermit crab he finds on the beach."/>
    <n v="400"/>
    <n v="1570"/>
    <n v="3.9249999999999998"/>
    <x v="0"/>
    <x v="0"/>
    <s v="USD"/>
    <n v="1337569140"/>
    <n v="1332991717"/>
    <b v="0"/>
    <n v="26"/>
    <n v="60.384615384615387"/>
    <b v="1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.02"/>
    <x v="0"/>
    <x v="6"/>
    <s v="EUR"/>
    <n v="1472751121"/>
    <n v="1471887121"/>
    <b v="0"/>
    <n v="35"/>
    <n v="38.6"/>
    <b v="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n v="1.27"/>
    <x v="0"/>
    <x v="1"/>
    <s v="GBP"/>
    <n v="1398451093"/>
    <n v="1395859093"/>
    <b v="0"/>
    <n v="41"/>
    <n v="40.268292682926827"/>
    <b v="1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n v="1.0725"/>
    <x v="0"/>
    <x v="0"/>
    <s v="USD"/>
    <n v="1386640856"/>
    <n v="1383616856"/>
    <b v="0"/>
    <n v="47"/>
    <n v="273.82978723404256"/>
    <b v="1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n v="1.98"/>
    <x v="0"/>
    <x v="0"/>
    <s v="USD"/>
    <n v="1342234920"/>
    <n v="1341892127"/>
    <b v="0"/>
    <n v="28"/>
    <n v="53.035714285714285"/>
    <b v="1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.0001249999999999"/>
    <x v="0"/>
    <x v="0"/>
    <s v="USD"/>
    <n v="1318189261"/>
    <n v="1315597261"/>
    <b v="0"/>
    <n v="100"/>
    <n v="40.005000000000003"/>
    <b v="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n v="1.0249999999999999"/>
    <x v="0"/>
    <x v="1"/>
    <s v="GBP"/>
    <n v="1424604600"/>
    <n v="1423320389"/>
    <b v="0"/>
    <n v="13"/>
    <n v="15.76923076923077"/>
    <b v="1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n v="1"/>
    <x v="0"/>
    <x v="0"/>
    <s v="USD"/>
    <n v="1305483086"/>
    <n v="1302891086"/>
    <b v="0"/>
    <n v="7"/>
    <n v="71.428571428571431"/>
    <b v="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n v="1.2549999999999999"/>
    <x v="0"/>
    <x v="0"/>
    <s v="USD"/>
    <n v="1316746837"/>
    <n v="1314154837"/>
    <b v="0"/>
    <n v="21"/>
    <n v="71.714285714285708"/>
    <b v="1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.0646666666666667"/>
    <x v="0"/>
    <x v="6"/>
    <s v="EUR"/>
    <n v="1451226045"/>
    <n v="1444828845"/>
    <b v="0"/>
    <n v="17"/>
    <n v="375.76470588235293"/>
    <b v="1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n v="1.046"/>
    <x v="0"/>
    <x v="0"/>
    <s v="USD"/>
    <n v="1275529260"/>
    <n v="1274705803"/>
    <b v="0"/>
    <n v="25"/>
    <n v="104.6"/>
    <b v="1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n v="1.0285714285714285"/>
    <x v="0"/>
    <x v="0"/>
    <s v="USD"/>
    <n v="1403452131"/>
    <n v="1401205731"/>
    <b v="0"/>
    <n v="60"/>
    <n v="60"/>
    <b v="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n v="1.1506666666666667"/>
    <x v="0"/>
    <x v="0"/>
    <s v="USD"/>
    <n v="1370196192"/>
    <n v="1368036192"/>
    <b v="0"/>
    <n v="56"/>
    <n v="123.28571428571429"/>
    <b v="1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n v="1.004"/>
    <x v="0"/>
    <x v="0"/>
    <s v="USD"/>
    <n v="1310454499"/>
    <n v="1307862499"/>
    <b v="0"/>
    <n v="16"/>
    <n v="31.375"/>
    <b v="1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.2"/>
    <x v="0"/>
    <x v="0"/>
    <s v="USD"/>
    <n v="1305625164"/>
    <n v="1300354764"/>
    <b v="0"/>
    <n v="46"/>
    <n v="78.260869565217391"/>
    <b v="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n v="1.052"/>
    <x v="0"/>
    <x v="5"/>
    <s v="CAD"/>
    <n v="1485936000"/>
    <n v="1481949983"/>
    <b v="0"/>
    <n v="43"/>
    <n v="122.32558139534883"/>
    <b v="1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.1060000000000001"/>
    <x v="0"/>
    <x v="0"/>
    <s v="USD"/>
    <n v="1341349200"/>
    <n v="1338928537"/>
    <b v="0"/>
    <n v="15"/>
    <n v="73.733333333333334"/>
    <b v="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.04"/>
    <x v="0"/>
    <x v="1"/>
    <s v="GBP"/>
    <n v="1396890822"/>
    <n v="1395162822"/>
    <b v="0"/>
    <n v="12"/>
    <n v="21.666666666666668"/>
    <b v="1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.3142857142857143"/>
    <x v="0"/>
    <x v="0"/>
    <s v="USD"/>
    <n v="1330214841"/>
    <n v="1327622841"/>
    <b v="0"/>
    <n v="21"/>
    <n v="21.904761904761905"/>
    <b v="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n v="1.1466666666666667"/>
    <x v="0"/>
    <x v="0"/>
    <s v="USD"/>
    <n v="1280631600"/>
    <n v="1274889241"/>
    <b v="0"/>
    <n v="34"/>
    <n v="50.588235294117645"/>
    <b v="1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.0625"/>
    <x v="0"/>
    <x v="0"/>
    <s v="USD"/>
    <n v="1310440482"/>
    <n v="1307848482"/>
    <b v="0"/>
    <n v="8"/>
    <n v="53.125"/>
    <b v="1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n v="1.0625"/>
    <x v="0"/>
    <x v="0"/>
    <s v="USD"/>
    <n v="1354923000"/>
    <n v="1351796674"/>
    <b v="0"/>
    <n v="60"/>
    <n v="56.666666666666664"/>
    <b v="1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n v="1.0601933333333333"/>
    <x v="0"/>
    <x v="0"/>
    <s v="USD"/>
    <n v="1390426799"/>
    <n v="1387834799"/>
    <b v="0"/>
    <n v="39"/>
    <n v="40.776666666666664"/>
    <b v="1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n v="1"/>
    <x v="0"/>
    <x v="0"/>
    <s v="USD"/>
    <n v="1352055886"/>
    <n v="1350324286"/>
    <b v="0"/>
    <n v="26"/>
    <n v="192.30769230769232"/>
    <b v="1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"/>
    <x v="0"/>
    <x v="0"/>
    <s v="USD"/>
    <n v="1359052710"/>
    <n v="1356979110"/>
    <b v="0"/>
    <n v="35"/>
    <n v="100"/>
    <b v="1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n v="1.2775000000000001"/>
    <x v="0"/>
    <x v="0"/>
    <s v="USD"/>
    <n v="1293073733"/>
    <n v="1290481733"/>
    <b v="0"/>
    <n v="65"/>
    <n v="117.92307692307692"/>
    <b v="1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n v="1.0515384615384615"/>
    <x v="0"/>
    <x v="1"/>
    <s v="GBP"/>
    <n v="1394220030"/>
    <n v="1392232830"/>
    <b v="0"/>
    <n v="49"/>
    <n v="27.897959183673468"/>
    <b v="1"/>
    <s v="film &amp; video/shorts"/>
    <x v="0"/>
    <x v="1"/>
  </r>
  <r>
    <n v="104"/>
    <s v="Good 'Ol Trumpet"/>
    <s v="UCF short film about an old man, his love for music, and his misplaced trumpet.  "/>
    <n v="500"/>
    <n v="600"/>
    <n v="1.2"/>
    <x v="0"/>
    <x v="0"/>
    <s v="USD"/>
    <n v="1301792400"/>
    <n v="1299775266"/>
    <b v="0"/>
    <n v="10"/>
    <n v="60"/>
    <b v="1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n v="1.074090909090909"/>
    <x v="0"/>
    <x v="0"/>
    <s v="USD"/>
    <n v="1463184000"/>
    <n v="1461605020"/>
    <b v="0"/>
    <n v="60"/>
    <n v="39.383333333333333"/>
    <b v="1"/>
    <s v="film &amp; video/shorts"/>
    <x v="0"/>
    <x v="1"/>
  </r>
  <r>
    <n v="106"/>
    <s v="LOST WEEKEND"/>
    <s v="A Boy. A Girl. A Car. A Serial Killer."/>
    <n v="5000"/>
    <n v="5025"/>
    <n v="1.0049999999999999"/>
    <x v="0"/>
    <x v="0"/>
    <s v="USD"/>
    <n v="1333391901"/>
    <n v="1332182301"/>
    <b v="0"/>
    <n v="27"/>
    <n v="186.11111111111111"/>
    <b v="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.0246666666666666"/>
    <x v="0"/>
    <x v="0"/>
    <s v="USD"/>
    <n v="1303688087"/>
    <n v="1301787287"/>
    <b v="0"/>
    <n v="69"/>
    <n v="111.37681159420291"/>
    <b v="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n v="2.4666666666666668"/>
    <x v="0"/>
    <x v="0"/>
    <s v="USD"/>
    <n v="1370011370"/>
    <n v="1364827370"/>
    <b v="0"/>
    <n v="47"/>
    <n v="78.723404255319153"/>
    <b v="1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.1949999999999998"/>
    <x v="0"/>
    <x v="0"/>
    <s v="USD"/>
    <n v="1298680630"/>
    <n v="1296088630"/>
    <b v="0"/>
    <n v="47"/>
    <n v="46.702127659574465"/>
    <b v="1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n v="1.3076923076923077"/>
    <x v="0"/>
    <x v="0"/>
    <s v="USD"/>
    <n v="1384408740"/>
    <n v="1381445253"/>
    <b v="0"/>
    <n v="26"/>
    <n v="65.384615384615387"/>
    <b v="1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n v="1.5457142857142858"/>
    <x v="0"/>
    <x v="2"/>
    <s v="AUD"/>
    <n v="1433059187"/>
    <n v="1430467187"/>
    <b v="0"/>
    <n v="53"/>
    <n v="102.0754716981132"/>
    <b v="1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n v="1.04"/>
    <x v="0"/>
    <x v="0"/>
    <s v="USD"/>
    <n v="1397354400"/>
    <n v="1395277318"/>
    <b v="0"/>
    <n v="81"/>
    <n v="64.197530864197532"/>
    <b v="1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n v="1.41"/>
    <x v="0"/>
    <x v="0"/>
    <s v="USD"/>
    <n v="1312642800"/>
    <n v="1311963128"/>
    <b v="0"/>
    <n v="78"/>
    <n v="90.384615384615387"/>
    <b v="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n v="1.0333333333333334"/>
    <x v="0"/>
    <x v="0"/>
    <s v="USD"/>
    <n v="1326436488"/>
    <n v="1321252488"/>
    <b v="0"/>
    <n v="35"/>
    <n v="88.571428571428569"/>
    <b v="1"/>
    <s v="film &amp; video/shorts"/>
    <x v="0"/>
    <x v="1"/>
  </r>
  <r>
    <n v="115"/>
    <s v="The World's Greatest Lover"/>
    <s v="Never judge a book (or a lover) by their cover."/>
    <n v="450"/>
    <n v="632"/>
    <n v="1.4044444444444444"/>
    <x v="0"/>
    <x v="0"/>
    <s v="USD"/>
    <n v="1328377444"/>
    <n v="1326217444"/>
    <b v="0"/>
    <n v="22"/>
    <n v="28.727272727272727"/>
    <b v="1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n v="1.1365714285714286"/>
    <x v="0"/>
    <x v="0"/>
    <s v="USD"/>
    <n v="1302260155"/>
    <n v="1298289355"/>
    <b v="0"/>
    <n v="57"/>
    <n v="69.78947368421052"/>
    <b v="1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.0049377777777779"/>
    <x v="0"/>
    <x v="0"/>
    <s v="USD"/>
    <n v="1276110000"/>
    <n v="1268337744"/>
    <b v="0"/>
    <n v="27"/>
    <n v="167.48962962962963"/>
    <b v="1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n v="1.1303159999999999"/>
    <x v="0"/>
    <x v="0"/>
    <s v="USD"/>
    <n v="1311902236"/>
    <n v="1309310236"/>
    <b v="0"/>
    <n v="39"/>
    <n v="144.91230769230768"/>
    <b v="1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.0455692307692308"/>
    <x v="0"/>
    <x v="0"/>
    <s v="USD"/>
    <n v="1313276400"/>
    <n v="1310693986"/>
    <b v="0"/>
    <n v="37"/>
    <n v="91.840540540540545"/>
    <b v="1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n v="1.4285714285714287E-4"/>
    <x v="1"/>
    <x v="7"/>
    <s v="HKD"/>
    <n v="1475457107"/>
    <n v="1472865107"/>
    <b v="0"/>
    <n v="1"/>
    <n v="10"/>
    <b v="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n v="3.3333333333333332E-4"/>
    <x v="1"/>
    <x v="0"/>
    <s v="USD"/>
    <n v="1429352160"/>
    <n v="1427993710"/>
    <b v="0"/>
    <n v="1"/>
    <n v="1"/>
    <b v="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n v="0"/>
    <x v="1"/>
    <x v="0"/>
    <s v="USD"/>
    <n v="1476094907"/>
    <n v="1470910907"/>
    <b v="0"/>
    <n v="0"/>
    <e v="#DIV/0!"/>
    <b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2.7454545454545453E-3"/>
    <x v="1"/>
    <x v="0"/>
    <s v="USD"/>
    <n v="1414533600"/>
    <n v="1411411564"/>
    <b v="0"/>
    <n v="6"/>
    <n v="25.166666666666668"/>
    <b v="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x v="0"/>
    <s v="USD"/>
    <n v="1431728242"/>
    <n v="1429568242"/>
    <b v="0"/>
    <n v="0"/>
    <e v="#DIV/0!"/>
    <b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n v="0.14000000000000001"/>
    <x v="1"/>
    <x v="5"/>
    <s v="CAD"/>
    <n v="1486165880"/>
    <n v="1480981880"/>
    <b v="0"/>
    <n v="6"/>
    <n v="11.666666666666666"/>
    <b v="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5.5480000000000002E-2"/>
    <x v="1"/>
    <x v="0"/>
    <s v="USD"/>
    <n v="1433988000"/>
    <n v="1431353337"/>
    <b v="0"/>
    <n v="13"/>
    <n v="106.69230769230769"/>
    <b v="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n v="2.375E-2"/>
    <x v="1"/>
    <x v="0"/>
    <s v="USD"/>
    <n v="1428069541"/>
    <n v="1425481141"/>
    <b v="0"/>
    <n v="4"/>
    <n v="47.5"/>
    <b v="0"/>
    <s v="film &amp; video/science fiction"/>
    <x v="0"/>
    <x v="2"/>
  </r>
  <r>
    <n v="128"/>
    <s v="Ralphi3 (Canceled)"/>
    <s v="A Science Fiction film filled with entertainment and Excitement"/>
    <n v="100000"/>
    <n v="1867"/>
    <n v="1.8669999999999999E-2"/>
    <x v="1"/>
    <x v="0"/>
    <s v="USD"/>
    <n v="1476941293"/>
    <n v="1473917293"/>
    <b v="0"/>
    <n v="6"/>
    <n v="311.16666666666669"/>
    <b v="0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x v="0"/>
    <s v="USD"/>
    <n v="1414708183"/>
    <n v="1409524183"/>
    <b v="0"/>
    <n v="0"/>
    <e v="#DIV/0!"/>
    <b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x v="1"/>
    <s v="GBP"/>
    <n v="1402949760"/>
    <n v="1400536692"/>
    <b v="0"/>
    <n v="0"/>
    <e v="#DIV/0!"/>
    <b v="0"/>
    <s v="film &amp; video/science fiction"/>
    <x v="0"/>
    <x v="2"/>
  </r>
  <r>
    <n v="131"/>
    <s v="I (Canceled)"/>
    <s v="I"/>
    <n v="1200"/>
    <n v="0"/>
    <n v="0"/>
    <x v="1"/>
    <x v="0"/>
    <s v="USD"/>
    <n v="1467763200"/>
    <n v="1466453161"/>
    <b v="0"/>
    <n v="0"/>
    <e v="#DIV/0!"/>
    <b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n v="9.5687499999999995E-2"/>
    <x v="1"/>
    <x v="0"/>
    <s v="USD"/>
    <n v="1415392207"/>
    <n v="1411500607"/>
    <b v="0"/>
    <n v="81"/>
    <n v="94.506172839506178"/>
    <b v="0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n v="0"/>
    <x v="1"/>
    <x v="0"/>
    <s v="USD"/>
    <n v="1464715860"/>
    <n v="1462130584"/>
    <b v="0"/>
    <n v="0"/>
    <e v="#DIV/0!"/>
    <b v="0"/>
    <s v="film &amp; video/science fiction"/>
    <x v="0"/>
    <x v="2"/>
  </r>
  <r>
    <n v="134"/>
    <s v="MARLEY'S GHOST (AMBASSADORS OF STEAM) (Canceled)"/>
    <s v="steampunk  remake of &quot;a Christmas carol&quot;"/>
    <n v="5000"/>
    <n v="0"/>
    <n v="0"/>
    <x v="1"/>
    <x v="0"/>
    <s v="USD"/>
    <n v="1441386000"/>
    <n v="1438811418"/>
    <b v="0"/>
    <n v="0"/>
    <e v="#DIV/0!"/>
    <b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0.13433333333333333"/>
    <x v="1"/>
    <x v="0"/>
    <s v="USD"/>
    <n v="1404241200"/>
    <n v="1401354597"/>
    <b v="0"/>
    <n v="5"/>
    <n v="80.599999999999994"/>
    <b v="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x v="0"/>
    <s v="USD"/>
    <n v="1431771360"/>
    <n v="1427968234"/>
    <b v="0"/>
    <n v="0"/>
    <e v="#DIV/0!"/>
    <b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x v="8"/>
    <s v="DKK"/>
    <n v="1444657593"/>
    <n v="1440337593"/>
    <b v="0"/>
    <n v="0"/>
    <e v="#DIV/0!"/>
    <b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.1413333333333335E-2"/>
    <x v="1"/>
    <x v="0"/>
    <s v="USD"/>
    <n v="1438405140"/>
    <n v="1435731041"/>
    <b v="0"/>
    <n v="58"/>
    <n v="81.241379310344826"/>
    <b v="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n v="1"/>
    <x v="1"/>
    <x v="0"/>
    <s v="USD"/>
    <n v="1436738772"/>
    <n v="1435874772"/>
    <b v="0"/>
    <n v="1"/>
    <n v="500"/>
    <b v="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x v="0"/>
    <s v="USD"/>
    <n v="1426823132"/>
    <n v="1424234732"/>
    <b v="0"/>
    <n v="0"/>
    <e v="#DIV/0!"/>
    <b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0.10775"/>
    <x v="1"/>
    <x v="0"/>
    <s v="USD"/>
    <n v="1433043623"/>
    <n v="1429155623"/>
    <b v="0"/>
    <n v="28"/>
    <n v="46.178571428571431"/>
    <b v="0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n v="3.3333333333333335E-3"/>
    <x v="1"/>
    <x v="0"/>
    <s v="USD"/>
    <n v="1416176778"/>
    <n v="1414358778"/>
    <b v="0"/>
    <n v="1"/>
    <n v="10"/>
    <b v="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x v="2"/>
    <s v="AUD"/>
    <n v="1472882100"/>
    <n v="1467941542"/>
    <b v="0"/>
    <n v="0"/>
    <e v="#DIV/0!"/>
    <b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0.27600000000000002"/>
    <x v="1"/>
    <x v="5"/>
    <s v="CAD"/>
    <n v="1428945472"/>
    <n v="1423765072"/>
    <b v="0"/>
    <n v="37"/>
    <n v="55.945945945945944"/>
    <b v="0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n v="7.5111111111111115E-2"/>
    <x v="1"/>
    <x v="0"/>
    <s v="USD"/>
    <n v="1439298052"/>
    <n v="1436965252"/>
    <b v="0"/>
    <n v="9"/>
    <n v="37.555555555555557"/>
    <b v="0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n v="5.7499999999999999E-3"/>
    <x v="1"/>
    <x v="0"/>
    <s v="USD"/>
    <n v="1484698998"/>
    <n v="1479514998"/>
    <b v="0"/>
    <n v="3"/>
    <n v="38.333333333333336"/>
    <b v="0"/>
    <s v="film &amp; video/science fiction"/>
    <x v="0"/>
    <x v="2"/>
  </r>
  <r>
    <n v="147"/>
    <s v="Consumed (Static Air) (Canceled)"/>
    <s v="Film makers catch live footage beyond their wildest dreams."/>
    <n v="7000"/>
    <n v="0"/>
    <n v="0"/>
    <x v="1"/>
    <x v="1"/>
    <s v="GBP"/>
    <n v="1420741080"/>
    <n v="1417026340"/>
    <b v="0"/>
    <n v="0"/>
    <e v="#DIV/0!"/>
    <b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n v="8.0000000000000004E-4"/>
    <x v="1"/>
    <x v="0"/>
    <s v="USD"/>
    <n v="1456555536"/>
    <n v="1453963536"/>
    <b v="0"/>
    <n v="2"/>
    <n v="20"/>
    <b v="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n v="9.1999999999999998E-3"/>
    <x v="1"/>
    <x v="0"/>
    <s v="USD"/>
    <n v="1419494400"/>
    <n v="1416888470"/>
    <b v="0"/>
    <n v="6"/>
    <n v="15.333333333333334"/>
    <b v="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n v="0.23163076923076922"/>
    <x v="1"/>
    <x v="0"/>
    <s v="USD"/>
    <n v="1432612382"/>
    <n v="1427428382"/>
    <b v="0"/>
    <n v="67"/>
    <n v="449.43283582089555"/>
    <b v="0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5.5999999999999995E-4"/>
    <x v="1"/>
    <x v="2"/>
    <s v="AUD"/>
    <n v="1434633191"/>
    <n v="1429449191"/>
    <b v="0"/>
    <n v="5"/>
    <n v="28"/>
    <b v="0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n v="7.8947368421052633E-5"/>
    <x v="1"/>
    <x v="0"/>
    <s v="USD"/>
    <n v="1411437100"/>
    <n v="1408845100"/>
    <b v="0"/>
    <n v="2"/>
    <n v="15"/>
    <b v="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n v="7.1799999999999998E-3"/>
    <x v="1"/>
    <x v="0"/>
    <s v="USD"/>
    <n v="1417532644"/>
    <n v="1413900244"/>
    <b v="0"/>
    <n v="10"/>
    <n v="35.9"/>
    <b v="0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n v="2.6666666666666668E-2"/>
    <x v="1"/>
    <x v="0"/>
    <s v="USD"/>
    <n v="1433336895"/>
    <n v="1429621695"/>
    <b v="0"/>
    <n v="3"/>
    <n v="13.333333333333334"/>
    <b v="0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n v="6.0000000000000002E-5"/>
    <x v="1"/>
    <x v="0"/>
    <s v="USD"/>
    <n v="1437657935"/>
    <n v="1434201935"/>
    <b v="0"/>
    <n v="4"/>
    <n v="20.25"/>
    <b v="0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n v="5.0999999999999997E-2"/>
    <x v="1"/>
    <x v="5"/>
    <s v="CAD"/>
    <n v="1407034796"/>
    <n v="1401850796"/>
    <b v="0"/>
    <n v="15"/>
    <n v="119"/>
    <b v="0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n v="2.671118530884808E-3"/>
    <x v="1"/>
    <x v="0"/>
    <s v="USD"/>
    <n v="1456523572"/>
    <n v="1453931572"/>
    <b v="0"/>
    <n v="2"/>
    <n v="4"/>
    <b v="0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x v="0"/>
    <s v="USD"/>
    <n v="1413942628"/>
    <n v="1411350628"/>
    <b v="0"/>
    <n v="0"/>
    <e v="#DIV/0!"/>
    <b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2.0000000000000002E-5"/>
    <x v="1"/>
    <x v="0"/>
    <s v="USD"/>
    <n v="1467541545"/>
    <n v="1464085545"/>
    <b v="0"/>
    <n v="1"/>
    <n v="10"/>
    <b v="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x v="0"/>
    <s v="USD"/>
    <n v="1439675691"/>
    <n v="1434491691"/>
    <b v="0"/>
    <n v="0"/>
    <e v="#DIV/0!"/>
    <b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n v="1E-4"/>
    <x v="2"/>
    <x v="0"/>
    <s v="USD"/>
    <n v="1404318595"/>
    <n v="1401726595"/>
    <b v="0"/>
    <n v="1"/>
    <n v="5"/>
    <b v="0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n v="0.15535714285714286"/>
    <x v="2"/>
    <x v="0"/>
    <s v="USD"/>
    <n v="1408232520"/>
    <n v="1405393356"/>
    <b v="0"/>
    <n v="10"/>
    <n v="43.5"/>
    <b v="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x v="0"/>
    <s v="USD"/>
    <n v="1443657600"/>
    <n v="1440716654"/>
    <b v="0"/>
    <n v="0"/>
    <e v="#DIV/0!"/>
    <b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n v="5.3333333333333332E-3"/>
    <x v="2"/>
    <x v="0"/>
    <s v="USD"/>
    <n v="1411150701"/>
    <n v="1405966701"/>
    <b v="0"/>
    <n v="7"/>
    <n v="91.428571428571431"/>
    <b v="0"/>
    <s v="film &amp; video/drama"/>
    <x v="0"/>
    <x v="3"/>
  </r>
  <r>
    <n v="165"/>
    <s v="NET"/>
    <s v="A teacher. A boy. The beach and a heatwave that drove them all insane."/>
    <n v="17000"/>
    <n v="0"/>
    <n v="0"/>
    <x v="2"/>
    <x v="1"/>
    <s v="GBP"/>
    <n v="1452613724"/>
    <n v="1450021724"/>
    <b v="0"/>
    <n v="0"/>
    <e v="#DIV/0!"/>
    <b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n v="0.6"/>
    <x v="2"/>
    <x v="0"/>
    <s v="USD"/>
    <n v="1484531362"/>
    <n v="1481939362"/>
    <b v="0"/>
    <n v="1"/>
    <n v="3000"/>
    <b v="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n v="1E-4"/>
    <x v="2"/>
    <x v="0"/>
    <s v="USD"/>
    <n v="1438726535"/>
    <n v="1433542535"/>
    <b v="0"/>
    <n v="2"/>
    <n v="5.5"/>
    <b v="0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n v="4.0625000000000001E-2"/>
    <x v="2"/>
    <x v="0"/>
    <s v="USD"/>
    <n v="1426791770"/>
    <n v="1424203370"/>
    <b v="0"/>
    <n v="3"/>
    <n v="108.33333333333333"/>
    <b v="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n v="0.224"/>
    <x v="2"/>
    <x v="1"/>
    <s v="GBP"/>
    <n v="1413634059"/>
    <n v="1411042059"/>
    <b v="0"/>
    <n v="10"/>
    <n v="56"/>
    <b v="0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n v="3.2500000000000001E-2"/>
    <x v="2"/>
    <x v="0"/>
    <s v="USD"/>
    <n v="1440912480"/>
    <n v="1438385283"/>
    <b v="0"/>
    <n v="10"/>
    <n v="32.5"/>
    <b v="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n v="2.0000000000000002E-5"/>
    <x v="2"/>
    <x v="0"/>
    <s v="USD"/>
    <n v="1470975614"/>
    <n v="1465791614"/>
    <b v="0"/>
    <n v="1"/>
    <n v="1"/>
    <b v="0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n v="0"/>
    <x v="2"/>
    <x v="0"/>
    <s v="USD"/>
    <n v="1426753723"/>
    <n v="1423733323"/>
    <b v="0"/>
    <n v="0"/>
    <e v="#DIV/0!"/>
    <b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n v="0"/>
    <x v="2"/>
    <x v="1"/>
    <s v="GBP"/>
    <n v="1425131108"/>
    <n v="1422539108"/>
    <b v="0"/>
    <n v="0"/>
    <e v="#DIV/0!"/>
    <b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n v="0"/>
    <x v="2"/>
    <x v="9"/>
    <s v="EUR"/>
    <n v="1431108776"/>
    <n v="1425924776"/>
    <b v="0"/>
    <n v="0"/>
    <e v="#DIV/0!"/>
    <b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n v="6.4850000000000005E-2"/>
    <x v="2"/>
    <x v="1"/>
    <s v="GBP"/>
    <n v="1409337611"/>
    <n v="1407177611"/>
    <b v="0"/>
    <n v="26"/>
    <n v="49.884615384615387"/>
    <b v="0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n v="0"/>
    <x v="2"/>
    <x v="0"/>
    <s v="USD"/>
    <n v="1438803999"/>
    <n v="1436211999"/>
    <b v="0"/>
    <n v="0"/>
    <e v="#DIV/0!"/>
    <b v="0"/>
    <s v="film &amp; video/drama"/>
    <x v="0"/>
    <x v="3"/>
  </r>
  <r>
    <n v="177"/>
    <s v="The Good Samaritan"/>
    <s v="I'm making a modern day version of the bible story &quot; The Good Samaritan&quot;"/>
    <n v="450"/>
    <n v="180"/>
    <n v="0.4"/>
    <x v="2"/>
    <x v="0"/>
    <s v="USD"/>
    <n v="1427155726"/>
    <n v="1425690526"/>
    <b v="0"/>
    <n v="7"/>
    <n v="25.714285714285715"/>
    <b v="0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n v="0"/>
    <x v="2"/>
    <x v="3"/>
    <s v="EUR"/>
    <n v="1448582145"/>
    <n v="1445986545"/>
    <b v="0"/>
    <n v="0"/>
    <e v="#DIV/0!"/>
    <b v="0"/>
    <s v="film &amp; video/drama"/>
    <x v="0"/>
    <x v="3"/>
  </r>
  <r>
    <n v="179"/>
    <s v="Sustain: A Film About Survival"/>
    <s v="A feature-length film about how three people survive in a diseased world."/>
    <n v="1000"/>
    <n v="200"/>
    <n v="0.2"/>
    <x v="2"/>
    <x v="0"/>
    <s v="USD"/>
    <n v="1457056555"/>
    <n v="1454464555"/>
    <b v="0"/>
    <n v="2"/>
    <n v="100"/>
    <b v="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n v="0.33416666666666667"/>
    <x v="2"/>
    <x v="1"/>
    <s v="GBP"/>
    <n v="1428951600"/>
    <n v="1425512843"/>
    <b v="0"/>
    <n v="13"/>
    <n v="30.846153846153847"/>
    <b v="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n v="0.21092608822670172"/>
    <x v="2"/>
    <x v="1"/>
    <s v="GBP"/>
    <n v="1434995295"/>
    <n v="1432403295"/>
    <b v="0"/>
    <n v="4"/>
    <n v="180.5"/>
    <b v="0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x v="0"/>
    <s v="USD"/>
    <n v="1483748232"/>
    <n v="1481156232"/>
    <b v="0"/>
    <n v="0"/>
    <e v="#DIV/0!"/>
    <b v="0"/>
    <s v="film &amp; video/drama"/>
    <x v="0"/>
    <x v="3"/>
  </r>
  <r>
    <n v="183"/>
    <s v="Three Little Words"/>
    <s v="Don't kill me until I meet my Dad"/>
    <n v="12500"/>
    <n v="4482"/>
    <n v="0.35855999999999999"/>
    <x v="2"/>
    <x v="1"/>
    <s v="GBP"/>
    <n v="1417033610"/>
    <n v="1414438010"/>
    <b v="0"/>
    <n v="12"/>
    <n v="373.5"/>
    <b v="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3.4000000000000002E-2"/>
    <x v="2"/>
    <x v="5"/>
    <s v="CAD"/>
    <n v="1409543940"/>
    <n v="1404586762"/>
    <b v="0"/>
    <n v="2"/>
    <n v="25.5"/>
    <b v="0"/>
    <s v="film &amp; video/drama"/>
    <x v="0"/>
    <x v="3"/>
  </r>
  <r>
    <n v="185"/>
    <s v="BLANK Short Movie"/>
    <s v="Love has no boundaries!"/>
    <n v="40000"/>
    <n v="2200"/>
    <n v="5.5E-2"/>
    <x v="2"/>
    <x v="10"/>
    <s v="NOK"/>
    <n v="1471557139"/>
    <n v="1468965139"/>
    <b v="0"/>
    <n v="10"/>
    <n v="220"/>
    <b v="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n v="0"/>
    <x v="2"/>
    <x v="0"/>
    <s v="USD"/>
    <n v="1488571200"/>
    <n v="1485977434"/>
    <b v="0"/>
    <n v="0"/>
    <e v="#DIV/0!"/>
    <b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n v="0.16"/>
    <x v="2"/>
    <x v="0"/>
    <s v="USD"/>
    <n v="1437461940"/>
    <n v="1435383457"/>
    <b v="0"/>
    <n v="5"/>
    <n v="160"/>
    <b v="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x v="0"/>
    <s v="USD"/>
    <n v="1409891015"/>
    <n v="1407299015"/>
    <b v="0"/>
    <n v="0"/>
    <e v="#DIV/0!"/>
    <b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6.8999999999999997E-4"/>
    <x v="2"/>
    <x v="0"/>
    <s v="USD"/>
    <n v="1472920477"/>
    <n v="1467736477"/>
    <b v="0"/>
    <n v="5"/>
    <n v="69"/>
    <b v="0"/>
    <s v="film &amp; video/drama"/>
    <x v="0"/>
    <x v="3"/>
  </r>
  <r>
    <n v="190"/>
    <s v="REGIONRAT, the movie"/>
    <s v="Because hope can be a 4 letter word"/>
    <n v="12000"/>
    <n v="50"/>
    <n v="4.1666666666666666E-3"/>
    <x v="2"/>
    <x v="0"/>
    <s v="USD"/>
    <n v="1466091446"/>
    <n v="1465227446"/>
    <b v="0"/>
    <n v="1"/>
    <n v="50"/>
    <b v="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n v="0.05"/>
    <x v="2"/>
    <x v="2"/>
    <s v="AUD"/>
    <n v="1443782138"/>
    <n v="1440326138"/>
    <b v="0"/>
    <n v="3"/>
    <n v="83.333333333333329"/>
    <b v="0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1.7E-5"/>
    <x v="2"/>
    <x v="0"/>
    <s v="USD"/>
    <n v="1413572432"/>
    <n v="1410980432"/>
    <b v="0"/>
    <n v="3"/>
    <n v="5.666666666666667"/>
    <b v="0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x v="1"/>
    <s v="GBP"/>
    <n v="1417217166"/>
    <n v="1412029566"/>
    <b v="0"/>
    <n v="0"/>
    <e v="#DIV/0!"/>
    <b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n v="1.1999999999999999E-3"/>
    <x v="2"/>
    <x v="1"/>
    <s v="GBP"/>
    <n v="1457308531"/>
    <n v="1452124531"/>
    <b v="0"/>
    <n v="3"/>
    <n v="1"/>
    <b v="0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x v="0"/>
    <s v="USD"/>
    <n v="1436544332"/>
    <n v="1431360332"/>
    <b v="0"/>
    <n v="0"/>
    <e v="#DIV/0!"/>
    <b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n v="0.41857142857142859"/>
    <x v="2"/>
    <x v="1"/>
    <s v="GBP"/>
    <n v="1444510800"/>
    <n v="1442062898"/>
    <b v="0"/>
    <n v="19"/>
    <n v="77.10526315789474"/>
    <b v="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n v="0.1048"/>
    <x v="2"/>
    <x v="1"/>
    <s v="GBP"/>
    <n v="1487365200"/>
    <n v="1483734100"/>
    <b v="0"/>
    <n v="8"/>
    <n v="32.75"/>
    <b v="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n v="1.116E-2"/>
    <x v="2"/>
    <x v="0"/>
    <s v="USD"/>
    <n v="1412500322"/>
    <n v="1409908322"/>
    <b v="0"/>
    <n v="6"/>
    <n v="46.5"/>
    <b v="0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x v="0"/>
    <s v="USD"/>
    <n v="1472698702"/>
    <n v="1470106702"/>
    <b v="0"/>
    <n v="0"/>
    <e v="#DIV/0!"/>
    <b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n v="0.26192500000000002"/>
    <x v="2"/>
    <x v="0"/>
    <s v="USD"/>
    <n v="1410746403"/>
    <n v="1408154403"/>
    <b v="0"/>
    <n v="18"/>
    <n v="87.308333333333337"/>
    <b v="0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n v="0.58461538461538465"/>
    <x v="2"/>
    <x v="0"/>
    <s v="USD"/>
    <n v="1423424329"/>
    <n v="1421696329"/>
    <b v="0"/>
    <n v="7"/>
    <n v="54.285714285714285"/>
    <b v="0"/>
    <s v="film &amp; video/drama"/>
    <x v="0"/>
    <x v="3"/>
  </r>
  <r>
    <n v="202"/>
    <s v="Modern Gangsters"/>
    <s v="new web series created by jonney terry"/>
    <n v="6000"/>
    <n v="0"/>
    <n v="0"/>
    <x v="2"/>
    <x v="0"/>
    <s v="USD"/>
    <n v="1444337940"/>
    <n v="1441750564"/>
    <b v="0"/>
    <n v="0"/>
    <e v="#DIV/0!"/>
    <b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n v="0.2984"/>
    <x v="2"/>
    <x v="1"/>
    <s v="GBP"/>
    <n v="1422562864"/>
    <n v="1417378864"/>
    <b v="0"/>
    <n v="8"/>
    <n v="93.25"/>
    <b v="0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0.50721666666666665"/>
    <x v="2"/>
    <x v="2"/>
    <s v="AUD"/>
    <n v="1470319203"/>
    <n v="1467727203"/>
    <b v="0"/>
    <n v="1293"/>
    <n v="117.68368136117556"/>
    <b v="0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0.16250000000000001"/>
    <x v="2"/>
    <x v="0"/>
    <s v="USD"/>
    <n v="1444144222"/>
    <n v="1441120222"/>
    <b v="0"/>
    <n v="17"/>
    <n v="76.470588235294116"/>
    <b v="0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n v="0"/>
    <x v="2"/>
    <x v="0"/>
    <s v="USD"/>
    <n v="1470441983"/>
    <n v="1468627583"/>
    <b v="0"/>
    <n v="0"/>
    <e v="#DIV/0!"/>
    <b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n v="0.15214285714285714"/>
    <x v="2"/>
    <x v="5"/>
    <s v="CAD"/>
    <n v="1420346638"/>
    <n v="1417754638"/>
    <b v="0"/>
    <n v="13"/>
    <n v="163.84615384615384"/>
    <b v="0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n v="0"/>
    <x v="2"/>
    <x v="2"/>
    <s v="AUD"/>
    <n v="1418719967"/>
    <n v="1416127967"/>
    <b v="0"/>
    <n v="0"/>
    <e v="#DIV/0!"/>
    <b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x v="0"/>
    <s v="USD"/>
    <n v="1436566135"/>
    <n v="1433974135"/>
    <b v="0"/>
    <n v="0"/>
    <e v="#DIV/0!"/>
    <b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n v="0.2525"/>
    <x v="2"/>
    <x v="0"/>
    <s v="USD"/>
    <n v="1443675600"/>
    <n v="1441157592"/>
    <b v="0"/>
    <n v="33"/>
    <n v="91.818181818181813"/>
    <b v="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0.44600000000000001"/>
    <x v="2"/>
    <x v="0"/>
    <s v="USD"/>
    <n v="1442634617"/>
    <n v="1440042617"/>
    <b v="0"/>
    <n v="12"/>
    <n v="185.83333333333334"/>
    <b v="0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n v="1.5873015873015873E-4"/>
    <x v="2"/>
    <x v="0"/>
    <s v="USD"/>
    <n v="1460837320"/>
    <n v="1455656920"/>
    <b v="0"/>
    <n v="1"/>
    <n v="1"/>
    <b v="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n v="4.0000000000000002E-4"/>
    <x v="2"/>
    <x v="0"/>
    <s v="USD"/>
    <n v="1439734001"/>
    <n v="1437142547"/>
    <b v="0"/>
    <n v="1"/>
    <n v="20"/>
    <b v="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8.0000000000000007E-5"/>
    <x v="2"/>
    <x v="0"/>
    <s v="USD"/>
    <n v="1425655349"/>
    <n v="1420471349"/>
    <b v="0"/>
    <n v="1"/>
    <n v="1"/>
    <b v="0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n v="2.2727272727272726E-3"/>
    <x v="2"/>
    <x v="1"/>
    <s v="GBP"/>
    <n v="1455753540"/>
    <n v="1452058282"/>
    <b v="0"/>
    <n v="1"/>
    <n v="10"/>
    <b v="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0.55698440000000005"/>
    <x v="2"/>
    <x v="0"/>
    <s v="USD"/>
    <n v="1429740037"/>
    <n v="1425423637"/>
    <b v="0"/>
    <n v="84"/>
    <n v="331.53833333333336"/>
    <b v="0"/>
    <s v="film &amp; video/drama"/>
    <x v="0"/>
    <x v="3"/>
  </r>
  <r>
    <n v="217"/>
    <s v="Bitch"/>
    <s v="A roadmovie by paw"/>
    <n v="100000"/>
    <n v="11943"/>
    <n v="0.11942999999999999"/>
    <x v="2"/>
    <x v="11"/>
    <s v="SEK"/>
    <n v="1419780149"/>
    <n v="1417101749"/>
    <b v="0"/>
    <n v="38"/>
    <n v="314.28947368421052"/>
    <b v="0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0.02"/>
    <x v="2"/>
    <x v="0"/>
    <s v="USD"/>
    <n v="1431702289"/>
    <n v="1426518289"/>
    <b v="0"/>
    <n v="1"/>
    <n v="100"/>
    <b v="0"/>
    <s v="film &amp; video/drama"/>
    <x v="0"/>
    <x v="3"/>
  </r>
  <r>
    <n v="219"/>
    <s v="True Colors"/>
    <s v="An hour-long pilot about a group of suburban LGBT teens coming of age in the early 90's."/>
    <n v="50000"/>
    <n v="8815"/>
    <n v="0.17630000000000001"/>
    <x v="2"/>
    <x v="0"/>
    <s v="USD"/>
    <n v="1459493940"/>
    <n v="1456732225"/>
    <b v="0"/>
    <n v="76"/>
    <n v="115.98684210526316"/>
    <b v="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n v="7.1999999999999998E-3"/>
    <x v="2"/>
    <x v="0"/>
    <s v="USD"/>
    <n v="1440101160"/>
    <n v="1436542030"/>
    <b v="0"/>
    <n v="3"/>
    <n v="120"/>
    <b v="0"/>
    <s v="film &amp; video/drama"/>
    <x v="0"/>
    <x v="3"/>
  </r>
  <r>
    <n v="221"/>
    <s v="Archetypes"/>
    <s v="Film about Schizophrenia with Surreal Twists!"/>
    <n v="50000"/>
    <n v="0"/>
    <n v="0"/>
    <x v="2"/>
    <x v="0"/>
    <s v="USD"/>
    <n v="1427569564"/>
    <n v="1422389164"/>
    <b v="0"/>
    <n v="0"/>
    <e v="#DIV/0!"/>
    <b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n v="0.13"/>
    <x v="2"/>
    <x v="0"/>
    <s v="USD"/>
    <n v="1427423940"/>
    <n v="1422383318"/>
    <b v="0"/>
    <n v="2"/>
    <n v="65"/>
    <b v="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n v="0"/>
    <x v="2"/>
    <x v="0"/>
    <s v="USD"/>
    <n v="1463879100"/>
    <n v="1461287350"/>
    <b v="0"/>
    <n v="0"/>
    <e v="#DIV/0!"/>
    <b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x v="2"/>
    <s v="AUD"/>
    <n v="1436506726"/>
    <n v="1431322726"/>
    <b v="0"/>
    <n v="0"/>
    <e v="#DIV/0!"/>
    <b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n v="0"/>
    <x v="2"/>
    <x v="0"/>
    <s v="USD"/>
    <n v="1460153054"/>
    <n v="1457564654"/>
    <b v="0"/>
    <n v="0"/>
    <e v="#DIV/0!"/>
    <b v="0"/>
    <s v="film &amp; video/drama"/>
    <x v="0"/>
    <x v="3"/>
  </r>
  <r>
    <n v="226"/>
    <s v="MAGGIE Film"/>
    <s v="A TRUE STORY OF DOMESTIC VILOLENCE THAT SEEKS TO OFFER THE VIEWER OUTLEST OF SUPPORT."/>
    <n v="29000"/>
    <n v="250"/>
    <n v="8.6206896551724137E-3"/>
    <x v="2"/>
    <x v="1"/>
    <s v="GBP"/>
    <n v="1433064540"/>
    <n v="1428854344"/>
    <b v="0"/>
    <n v="2"/>
    <n v="125"/>
    <b v="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x v="0"/>
    <s v="USD"/>
    <n v="1436477241"/>
    <n v="1433885241"/>
    <b v="0"/>
    <n v="0"/>
    <e v="#DIV/0!"/>
    <b v="0"/>
    <s v="film &amp; video/drama"/>
    <x v="0"/>
    <x v="3"/>
  </r>
  <r>
    <n v="228"/>
    <s v="Facets of a Geek life"/>
    <s v="I am making a film from one one of my books called facets of a Geek life."/>
    <n v="8000"/>
    <n v="0"/>
    <n v="0"/>
    <x v="2"/>
    <x v="1"/>
    <s v="GBP"/>
    <n v="1433176105"/>
    <n v="1427992105"/>
    <b v="0"/>
    <n v="0"/>
    <e v="#DIV/0!"/>
    <b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x v="12"/>
    <s v="EUR"/>
    <n v="1455402297"/>
    <n v="1452810297"/>
    <b v="0"/>
    <n v="0"/>
    <e v="#DIV/0!"/>
    <b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n v="4.0000000000000001E-3"/>
    <x v="2"/>
    <x v="0"/>
    <s v="USD"/>
    <n v="1433443151"/>
    <n v="1430851151"/>
    <b v="0"/>
    <n v="2"/>
    <n v="30"/>
    <b v="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x v="0"/>
    <s v="USD"/>
    <n v="1451775651"/>
    <n v="1449183651"/>
    <b v="0"/>
    <n v="0"/>
    <e v="#DIV/0!"/>
    <b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n v="2.75E-2"/>
    <x v="2"/>
    <x v="1"/>
    <s v="GBP"/>
    <n v="1425066546"/>
    <n v="1422474546"/>
    <b v="0"/>
    <n v="7"/>
    <n v="15.714285714285714"/>
    <b v="0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n v="0"/>
    <x v="2"/>
    <x v="0"/>
    <s v="USD"/>
    <n v="1475185972"/>
    <n v="1472593972"/>
    <b v="0"/>
    <n v="0"/>
    <e v="#DIV/0!"/>
    <b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n v="0.40100000000000002"/>
    <x v="2"/>
    <x v="0"/>
    <s v="USD"/>
    <n v="1434847859"/>
    <n v="1431391859"/>
    <b v="0"/>
    <n v="5"/>
    <n v="80.2"/>
    <b v="0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x v="0"/>
    <s v="USD"/>
    <n v="1436478497"/>
    <n v="1433886497"/>
    <b v="0"/>
    <n v="0"/>
    <e v="#DIV/0!"/>
    <b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x v="0"/>
    <s v="USD"/>
    <n v="1451952000"/>
    <n v="1447380099"/>
    <b v="0"/>
    <n v="0"/>
    <e v="#DIV/0!"/>
    <b v="0"/>
    <s v="film &amp; video/drama"/>
    <x v="0"/>
    <x v="3"/>
  </r>
  <r>
    <n v="237"/>
    <s v="Making The Choice"/>
    <s v="Making The Choice is a christian short film series."/>
    <n v="15000"/>
    <n v="50"/>
    <n v="3.3333333333333335E-3"/>
    <x v="2"/>
    <x v="0"/>
    <s v="USD"/>
    <n v="1457445069"/>
    <n v="1452261069"/>
    <b v="0"/>
    <n v="1"/>
    <n v="50"/>
    <b v="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x v="0"/>
    <s v="USD"/>
    <n v="1483088400"/>
    <n v="1481324760"/>
    <b v="0"/>
    <n v="0"/>
    <e v="#DIV/0!"/>
    <b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n v="0.25"/>
    <x v="2"/>
    <x v="2"/>
    <s v="AUD"/>
    <n v="1446984000"/>
    <n v="1445308730"/>
    <b v="0"/>
    <n v="5"/>
    <n v="50"/>
    <b v="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.0763413333333334"/>
    <x v="0"/>
    <x v="0"/>
    <s v="USD"/>
    <n v="1367773211"/>
    <n v="1363885211"/>
    <b v="1"/>
    <n v="137"/>
    <n v="117.84759124087591"/>
    <b v="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.1263736263736264"/>
    <x v="0"/>
    <x v="0"/>
    <s v="USD"/>
    <n v="1419180304"/>
    <n v="1415292304"/>
    <b v="1"/>
    <n v="376"/>
    <n v="109.04255319148936"/>
    <b v="1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n v="1.1346153846153846"/>
    <x v="0"/>
    <x v="0"/>
    <s v="USD"/>
    <n v="1324381790"/>
    <n v="1321357790"/>
    <b v="1"/>
    <n v="202"/>
    <n v="73.019801980198025"/>
    <b v="1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n v="1.0259199999999999"/>
    <x v="0"/>
    <x v="0"/>
    <s v="USD"/>
    <n v="1393031304"/>
    <n v="1390439304"/>
    <b v="1"/>
    <n v="328"/>
    <n v="78.195121951219505"/>
    <b v="1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n v="1.1375714285714287"/>
    <x v="0"/>
    <x v="0"/>
    <s v="USD"/>
    <n v="1268723160"/>
    <n v="1265269559"/>
    <b v="1"/>
    <n v="84"/>
    <n v="47.398809523809526"/>
    <b v="1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.0371999999999999"/>
    <x v="0"/>
    <x v="0"/>
    <s v="USD"/>
    <n v="1345079785"/>
    <n v="1342487785"/>
    <b v="1"/>
    <n v="96"/>
    <n v="54.020833333333336"/>
    <b v="1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n v="3.0546000000000002"/>
    <x v="0"/>
    <x v="0"/>
    <s v="USD"/>
    <n v="1292665405"/>
    <n v="1288341805"/>
    <b v="1"/>
    <n v="223"/>
    <n v="68.488789237668158"/>
    <b v="1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n v="1.341"/>
    <x v="0"/>
    <x v="0"/>
    <s v="USD"/>
    <n v="1287200340"/>
    <n v="1284042614"/>
    <b v="1"/>
    <n v="62"/>
    <n v="108.14516129032258"/>
    <b v="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.0133294117647058"/>
    <x v="0"/>
    <x v="0"/>
    <s v="USD"/>
    <n v="1325961309"/>
    <n v="1322073309"/>
    <b v="1"/>
    <n v="146"/>
    <n v="589.95205479452056"/>
    <b v="1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.1292"/>
    <x v="0"/>
    <x v="0"/>
    <s v="USD"/>
    <n v="1282498800"/>
    <n v="1275603020"/>
    <b v="1"/>
    <n v="235"/>
    <n v="48.051063829787232"/>
    <b v="1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n v="1.0558333333333334"/>
    <x v="0"/>
    <x v="0"/>
    <s v="USD"/>
    <n v="1370525691"/>
    <n v="1367933691"/>
    <b v="1"/>
    <n v="437"/>
    <n v="72.482837528604122"/>
    <b v="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.2557142857142858"/>
    <x v="0"/>
    <x v="0"/>
    <s v="USD"/>
    <n v="1337194800"/>
    <n v="1334429646"/>
    <b v="1"/>
    <n v="77"/>
    <n v="57.077922077922075"/>
    <b v="1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.8455999999999999"/>
    <x v="0"/>
    <x v="0"/>
    <s v="USD"/>
    <n v="1275364740"/>
    <n v="1269878058"/>
    <b v="1"/>
    <n v="108"/>
    <n v="85.444444444444443"/>
    <b v="1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.0073333333333334"/>
    <x v="0"/>
    <x v="0"/>
    <s v="USD"/>
    <n v="1329320235"/>
    <n v="1326728235"/>
    <b v="1"/>
    <n v="7"/>
    <n v="215.85714285714286"/>
    <b v="1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n v="1.1694724999999999"/>
    <x v="0"/>
    <x v="0"/>
    <s v="USD"/>
    <n v="1445047200"/>
    <n v="1442443910"/>
    <b v="1"/>
    <n v="314"/>
    <n v="89.38643312101911"/>
    <b v="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n v="1.0673325"/>
    <x v="0"/>
    <x v="0"/>
    <s v="USD"/>
    <n v="1300275482"/>
    <n v="1297687082"/>
    <b v="1"/>
    <n v="188"/>
    <n v="45.418404255319146"/>
    <b v="1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n v="1.391"/>
    <x v="0"/>
    <x v="0"/>
    <s v="USD"/>
    <n v="1363458467"/>
    <n v="1360866467"/>
    <b v="1"/>
    <n v="275"/>
    <n v="65.756363636363631"/>
    <b v="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.0672648571428571"/>
    <x v="0"/>
    <x v="0"/>
    <s v="USD"/>
    <n v="1463670162"/>
    <n v="1461078162"/>
    <b v="1"/>
    <n v="560"/>
    <n v="66.70405357142856"/>
    <b v="1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.9114"/>
    <x v="0"/>
    <x v="0"/>
    <s v="USD"/>
    <n v="1308359666"/>
    <n v="1305767666"/>
    <b v="1"/>
    <n v="688"/>
    <n v="83.345930232558146"/>
    <b v="1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.3193789333333332"/>
    <x v="0"/>
    <x v="0"/>
    <s v="USD"/>
    <n v="1428514969"/>
    <n v="1425922969"/>
    <b v="1"/>
    <n v="942"/>
    <n v="105.04609341825902"/>
    <b v="1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n v="1.0640000000000001"/>
    <x v="0"/>
    <x v="0"/>
    <s v="USD"/>
    <n v="1279360740"/>
    <n v="1275415679"/>
    <b v="1"/>
    <n v="88"/>
    <n v="120.90909090909091"/>
    <b v="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n v="1.0740000000000001"/>
    <x v="0"/>
    <x v="0"/>
    <s v="USD"/>
    <n v="1339080900"/>
    <n v="1334783704"/>
    <b v="1"/>
    <n v="220"/>
    <n v="97.63636363636364"/>
    <b v="1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n v="2.4"/>
    <x v="0"/>
    <x v="0"/>
    <s v="USD"/>
    <n v="1298699828"/>
    <n v="1294811828"/>
    <b v="1"/>
    <n v="145"/>
    <n v="41.379310344827587"/>
    <b v="1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.1808107999999999"/>
    <x v="0"/>
    <x v="0"/>
    <s v="USD"/>
    <n v="1348786494"/>
    <n v="1346194494"/>
    <b v="1"/>
    <n v="963"/>
    <n v="30.654485981308412"/>
    <b v="1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.1819999999999999"/>
    <x v="0"/>
    <x v="0"/>
    <s v="USD"/>
    <n v="1336747995"/>
    <n v="1334155995"/>
    <b v="1"/>
    <n v="91"/>
    <n v="64.945054945054949"/>
    <b v="1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n v="1.111"/>
    <x v="0"/>
    <x v="0"/>
    <s v="USD"/>
    <n v="1273522560"/>
    <n v="1269928430"/>
    <b v="1"/>
    <n v="58"/>
    <n v="95.775862068965523"/>
    <b v="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.4550000000000001"/>
    <x v="0"/>
    <x v="0"/>
    <s v="USD"/>
    <n v="1271994660"/>
    <n v="1264565507"/>
    <b v="1"/>
    <n v="36"/>
    <n v="40.416666666666664"/>
    <b v="1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n v="1.3162883248730965"/>
    <x v="0"/>
    <x v="1"/>
    <s v="GBP"/>
    <n v="1403693499"/>
    <n v="1401101499"/>
    <b v="1"/>
    <n v="165"/>
    <n v="78.578424242424248"/>
    <b v="1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n v="1.1140000000000001"/>
    <x v="0"/>
    <x v="0"/>
    <s v="USD"/>
    <n v="1320640778"/>
    <n v="1316749178"/>
    <b v="1"/>
    <n v="111"/>
    <n v="50.18018018018018"/>
    <b v="1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.4723377"/>
    <x v="0"/>
    <x v="2"/>
    <s v="AUD"/>
    <n v="1487738622"/>
    <n v="1485146622"/>
    <b v="1"/>
    <n v="1596"/>
    <n v="92.251735588972423"/>
    <b v="1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.5260869565217392"/>
    <x v="0"/>
    <x v="0"/>
    <s v="USD"/>
    <n v="1306296000"/>
    <n v="1301950070"/>
    <b v="1"/>
    <n v="61"/>
    <n v="57.540983606557376"/>
    <b v="1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n v="1.0468"/>
    <x v="0"/>
    <x v="0"/>
    <s v="USD"/>
    <n v="1388649600"/>
    <n v="1386123861"/>
    <b v="1"/>
    <n v="287"/>
    <n v="109.42160278745645"/>
    <b v="1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.7743366666666667"/>
    <x v="0"/>
    <x v="0"/>
    <s v="USD"/>
    <n v="1272480540"/>
    <n v="1267220191"/>
    <b v="1"/>
    <n v="65"/>
    <n v="81.892461538461546"/>
    <b v="1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.077758"/>
    <x v="0"/>
    <x v="0"/>
    <s v="USD"/>
    <n v="1309694266"/>
    <n v="1307102266"/>
    <b v="1"/>
    <n v="118"/>
    <n v="45.667711864406776"/>
    <b v="1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n v="1.56"/>
    <x v="0"/>
    <x v="0"/>
    <s v="USD"/>
    <n v="1333609140"/>
    <n v="1330638829"/>
    <b v="1"/>
    <n v="113"/>
    <n v="55.221238938053098"/>
    <b v="1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n v="1.08395"/>
    <x v="0"/>
    <x v="0"/>
    <s v="USD"/>
    <n v="1352511966"/>
    <n v="1349916366"/>
    <b v="1"/>
    <n v="332"/>
    <n v="65.298192771084331"/>
    <b v="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n v="1.476"/>
    <x v="0"/>
    <x v="0"/>
    <s v="USD"/>
    <n v="1335574674"/>
    <n v="1330394274"/>
    <b v="1"/>
    <n v="62"/>
    <n v="95.225806451612897"/>
    <b v="1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n v="1.1038153846153846"/>
    <x v="0"/>
    <x v="0"/>
    <s v="USD"/>
    <n v="1432416219"/>
    <n v="1429824219"/>
    <b v="1"/>
    <n v="951"/>
    <n v="75.444794952681391"/>
    <b v="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n v="1.5034814814814814"/>
    <x v="0"/>
    <x v="0"/>
    <s v="USD"/>
    <n v="1350003539"/>
    <n v="1347411539"/>
    <b v="1"/>
    <n v="415"/>
    <n v="97.816867469879512"/>
    <b v="1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n v="1.5731829411764706"/>
    <x v="0"/>
    <x v="0"/>
    <s v="USD"/>
    <n v="1488160860"/>
    <n v="1485237096"/>
    <b v="1"/>
    <n v="305"/>
    <n v="87.685606557377056"/>
    <b v="1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n v="1.5614399999999999"/>
    <x v="0"/>
    <x v="0"/>
    <s v="USD"/>
    <n v="1401459035"/>
    <n v="1397571035"/>
    <b v="1"/>
    <n v="2139"/>
    <n v="54.748948106591868"/>
    <b v="1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.2058763636363636"/>
    <x v="0"/>
    <x v="0"/>
    <s v="USD"/>
    <n v="1249932360"/>
    <n v="1242532513"/>
    <b v="1"/>
    <n v="79"/>
    <n v="83.953417721518989"/>
    <b v="1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n v="1.0118888888888888"/>
    <x v="0"/>
    <x v="0"/>
    <s v="USD"/>
    <n v="1266876000"/>
    <n v="1263679492"/>
    <b v="1"/>
    <n v="179"/>
    <n v="254.38547486033519"/>
    <b v="1"/>
    <s v="film &amp; video/documentary"/>
    <x v="0"/>
    <x v="4"/>
  </r>
  <r>
    <n v="283"/>
    <s v="SOLE SURVIVOR"/>
    <s v="What is the impact of survivorship on the human condition?"/>
    <n v="18000"/>
    <n v="20569.05"/>
    <n v="1.142725"/>
    <x v="0"/>
    <x v="0"/>
    <s v="USD"/>
    <n v="1306904340"/>
    <n v="1305219744"/>
    <b v="1"/>
    <n v="202"/>
    <n v="101.8269801980198"/>
    <b v="1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n v="1.0462615"/>
    <x v="0"/>
    <x v="0"/>
    <s v="USD"/>
    <n v="1327167780"/>
    <n v="1325007780"/>
    <b v="1"/>
    <n v="760"/>
    <n v="55.066394736842106"/>
    <b v="1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.2882507142857142"/>
    <x v="0"/>
    <x v="0"/>
    <s v="USD"/>
    <n v="1379614128"/>
    <n v="1377022128"/>
    <b v="1"/>
    <n v="563"/>
    <n v="56.901438721136763"/>
    <b v="1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.0915333333333332"/>
    <x v="0"/>
    <x v="0"/>
    <s v="USD"/>
    <n v="1364236524"/>
    <n v="1360352124"/>
    <b v="1"/>
    <n v="135"/>
    <n v="121.28148148148148"/>
    <b v="1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n v="1.7629999999999999"/>
    <x v="0"/>
    <x v="0"/>
    <s v="USD"/>
    <n v="1351828800"/>
    <n v="1349160018"/>
    <b v="1"/>
    <n v="290"/>
    <n v="91.189655172413794"/>
    <b v="1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.0321061999999999"/>
    <x v="0"/>
    <x v="0"/>
    <s v="USD"/>
    <n v="1340683393"/>
    <n v="1337659393"/>
    <b v="1"/>
    <n v="447"/>
    <n v="115.44812080536913"/>
    <b v="1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n v="1.0482"/>
    <x v="0"/>
    <x v="1"/>
    <s v="GBP"/>
    <n v="1383389834"/>
    <n v="1380797834"/>
    <b v="1"/>
    <n v="232"/>
    <n v="67.771551724137936"/>
    <b v="1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n v="1.0668444444444445"/>
    <x v="0"/>
    <x v="0"/>
    <s v="USD"/>
    <n v="1296633540"/>
    <n v="1292316697"/>
    <b v="1"/>
    <n v="168"/>
    <n v="28.576190476190476"/>
    <b v="1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.2001999999999999"/>
    <x v="0"/>
    <x v="0"/>
    <s v="USD"/>
    <n v="1367366460"/>
    <n v="1365791246"/>
    <b v="1"/>
    <n v="128"/>
    <n v="46.8828125"/>
    <b v="1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n v="1.0150693333333334"/>
    <x v="0"/>
    <x v="0"/>
    <s v="USD"/>
    <n v="1319860740"/>
    <n v="1317064599"/>
    <b v="1"/>
    <n v="493"/>
    <n v="154.42231237322514"/>
    <b v="1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.0138461538461538"/>
    <x v="0"/>
    <x v="0"/>
    <s v="USD"/>
    <n v="1398009714"/>
    <n v="1395417714"/>
    <b v="1"/>
    <n v="131"/>
    <n v="201.22137404580153"/>
    <b v="1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"/>
    <x v="0"/>
    <x v="0"/>
    <s v="USD"/>
    <n v="1279555200"/>
    <n v="1276480894"/>
    <b v="1"/>
    <n v="50"/>
    <n v="100"/>
    <b v="1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.3310911999999999"/>
    <x v="0"/>
    <x v="0"/>
    <s v="USD"/>
    <n v="1383264000"/>
    <n v="1378080409"/>
    <b v="1"/>
    <n v="665"/>
    <n v="100.08204511278196"/>
    <b v="1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n v="1.187262"/>
    <x v="0"/>
    <x v="0"/>
    <s v="USD"/>
    <n v="1347017083"/>
    <n v="1344857083"/>
    <b v="1"/>
    <n v="129"/>
    <n v="230.08953488372092"/>
    <b v="1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n v="1.0064"/>
    <x v="0"/>
    <x v="0"/>
    <s v="USD"/>
    <n v="1430452740"/>
    <n v="1427390901"/>
    <b v="1"/>
    <n v="142"/>
    <n v="141.74647887323943"/>
    <b v="1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n v="1.089324126984127"/>
    <x v="0"/>
    <x v="0"/>
    <s v="USD"/>
    <n v="1399669200"/>
    <n v="1394536048"/>
    <b v="1"/>
    <n v="2436"/>
    <n v="56.344351395730705"/>
    <b v="1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.789525"/>
    <x v="0"/>
    <x v="0"/>
    <s v="USD"/>
    <n v="1289975060"/>
    <n v="1287379460"/>
    <b v="1"/>
    <n v="244"/>
    <n v="73.341188524590166"/>
    <b v="1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n v="1.0172264"/>
    <x v="0"/>
    <x v="0"/>
    <s v="USD"/>
    <n v="1303686138"/>
    <n v="1301007738"/>
    <b v="1"/>
    <n v="298"/>
    <n v="85.337785234899329"/>
    <b v="1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n v="1.1873499999999999"/>
    <x v="0"/>
    <x v="0"/>
    <s v="USD"/>
    <n v="1363711335"/>
    <n v="1360258935"/>
    <b v="1"/>
    <n v="251"/>
    <n v="61.496215139442228"/>
    <b v="1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.0045999999999999"/>
    <x v="0"/>
    <x v="0"/>
    <s v="USD"/>
    <n v="1330115638"/>
    <n v="1327523638"/>
    <b v="1"/>
    <n v="108"/>
    <n v="93.018518518518519"/>
    <b v="1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n v="1.3746666666666667"/>
    <x v="0"/>
    <x v="0"/>
    <s v="USD"/>
    <n v="1338601346"/>
    <n v="1336009346"/>
    <b v="1"/>
    <n v="82"/>
    <n v="50.292682926829265"/>
    <b v="1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n v="2.3164705882352941"/>
    <x v="0"/>
    <x v="0"/>
    <s v="USD"/>
    <n v="1346464800"/>
    <n v="1343096197"/>
    <b v="1"/>
    <n v="74"/>
    <n v="106.43243243243244"/>
    <b v="1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n v="1.3033333333333332"/>
    <x v="0"/>
    <x v="0"/>
    <s v="USD"/>
    <n v="1331392049"/>
    <n v="1328800049"/>
    <b v="1"/>
    <n v="189"/>
    <n v="51.719576719576722"/>
    <b v="1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n v="2.9289999999999998"/>
    <x v="0"/>
    <x v="0"/>
    <s v="USD"/>
    <n v="1363806333"/>
    <n v="1362081933"/>
    <b v="1"/>
    <n v="80"/>
    <n v="36.612499999999997"/>
    <b v="1"/>
    <s v="film &amp; video/documentary"/>
    <x v="0"/>
    <x v="4"/>
  </r>
  <r>
    <n v="307"/>
    <s v="Grammar Revolution"/>
    <s v="Why is grammar important?"/>
    <n v="22000"/>
    <n v="24490"/>
    <n v="1.1131818181818183"/>
    <x v="0"/>
    <x v="0"/>
    <s v="USD"/>
    <n v="1360276801"/>
    <n v="1357684801"/>
    <b v="1"/>
    <n v="576"/>
    <n v="42.517361111111114"/>
    <b v="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.0556666666666668"/>
    <x v="0"/>
    <x v="0"/>
    <s v="USD"/>
    <n v="1299775210"/>
    <n v="1295887210"/>
    <b v="1"/>
    <n v="202"/>
    <n v="62.712871287128714"/>
    <b v="1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n v="1.1894444444444445"/>
    <x v="0"/>
    <x v="0"/>
    <s v="USD"/>
    <n v="1346695334"/>
    <n v="1344880934"/>
    <b v="1"/>
    <n v="238"/>
    <n v="89.957983193277315"/>
    <b v="1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n v="1.04129"/>
    <x v="0"/>
    <x v="0"/>
    <s v="USD"/>
    <n v="1319076000"/>
    <n v="1317788623"/>
    <b v="1"/>
    <n v="36"/>
    <n v="28.924722222222222"/>
    <b v="1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n v="1.0410165"/>
    <x v="0"/>
    <x v="0"/>
    <s v="USD"/>
    <n v="1325404740"/>
    <n v="1321852592"/>
    <b v="1"/>
    <n v="150"/>
    <n v="138.8022"/>
    <b v="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.1187499999999999"/>
    <x v="0"/>
    <x v="0"/>
    <s v="USD"/>
    <n v="1365973432"/>
    <n v="1363381432"/>
    <b v="1"/>
    <n v="146"/>
    <n v="61.301369863013697"/>
    <b v="1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.0473529411764706"/>
    <x v="0"/>
    <x v="0"/>
    <s v="USD"/>
    <n v="1281542340"/>
    <n v="1277702894"/>
    <b v="1"/>
    <n v="222"/>
    <n v="80.202702702702709"/>
    <b v="1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n v="3.8515000000000001"/>
    <x v="0"/>
    <x v="0"/>
    <s v="USD"/>
    <n v="1362167988"/>
    <n v="1359575988"/>
    <b v="1"/>
    <n v="120"/>
    <n v="32.095833333333331"/>
    <b v="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.01248"/>
    <x v="0"/>
    <x v="0"/>
    <s v="USD"/>
    <n v="1345660334"/>
    <n v="1343068334"/>
    <b v="1"/>
    <n v="126"/>
    <n v="200.88888888888889"/>
    <b v="1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n v="1.1377333333333333"/>
    <x v="0"/>
    <x v="5"/>
    <s v="CAD"/>
    <n v="1418273940"/>
    <n v="1415398197"/>
    <b v="1"/>
    <n v="158"/>
    <n v="108.01265822784811"/>
    <b v="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n v="1.0080333333333333"/>
    <x v="0"/>
    <x v="0"/>
    <s v="USD"/>
    <n v="1386778483"/>
    <n v="1384186483"/>
    <b v="1"/>
    <n v="316"/>
    <n v="95.699367088607602"/>
    <b v="1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n v="2.8332000000000002"/>
    <x v="0"/>
    <x v="0"/>
    <s v="USD"/>
    <n v="1364342151"/>
    <n v="1361753751"/>
    <b v="1"/>
    <n v="284"/>
    <n v="49.880281690140848"/>
    <b v="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.1268"/>
    <x v="0"/>
    <x v="0"/>
    <s v="USD"/>
    <n v="1265097540"/>
    <n v="1257538029"/>
    <b v="1"/>
    <n v="51"/>
    <n v="110.47058823529412"/>
    <b v="1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.0658000000000001"/>
    <x v="0"/>
    <x v="1"/>
    <s v="GBP"/>
    <n v="1450825200"/>
    <n v="1448284433"/>
    <b v="1"/>
    <n v="158"/>
    <n v="134.91139240506328"/>
    <b v="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n v="1.0266285714285714"/>
    <x v="0"/>
    <x v="12"/>
    <s v="EUR"/>
    <n v="1478605386"/>
    <n v="1475577786"/>
    <b v="1"/>
    <n v="337"/>
    <n v="106.62314540059347"/>
    <b v="1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n v="1.0791200000000001"/>
    <x v="0"/>
    <x v="0"/>
    <s v="USD"/>
    <n v="1463146848"/>
    <n v="1460554848"/>
    <b v="1"/>
    <n v="186"/>
    <n v="145.04301075268816"/>
    <b v="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.2307407407407407"/>
    <x v="0"/>
    <x v="0"/>
    <s v="USD"/>
    <n v="1482307140"/>
    <n v="1479886966"/>
    <b v="1"/>
    <n v="58"/>
    <n v="114.58620689655173"/>
    <b v="1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n v="1.016"/>
    <x v="0"/>
    <x v="0"/>
    <s v="USD"/>
    <n v="1438441308"/>
    <n v="1435590108"/>
    <b v="1"/>
    <n v="82"/>
    <n v="105.3170731707317"/>
    <b v="1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.04396"/>
    <x v="0"/>
    <x v="0"/>
    <s v="USD"/>
    <n v="1482208233"/>
    <n v="1479184233"/>
    <b v="1"/>
    <n v="736"/>
    <n v="70.921195652173907"/>
    <b v="1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.1292973333333334"/>
    <x v="0"/>
    <x v="0"/>
    <s v="USD"/>
    <n v="1489532220"/>
    <n v="1486625606"/>
    <b v="1"/>
    <n v="1151"/>
    <n v="147.17167680278018"/>
    <b v="1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n v="1.3640000000000001"/>
    <x v="0"/>
    <x v="0"/>
    <s v="USD"/>
    <n v="1427011200"/>
    <n v="1424669929"/>
    <b v="1"/>
    <n v="34"/>
    <n v="160.47058823529412"/>
    <b v="1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n v="1.036144"/>
    <x v="0"/>
    <x v="0"/>
    <s v="USD"/>
    <n v="1446350400"/>
    <n v="1443739388"/>
    <b v="1"/>
    <n v="498"/>
    <n v="156.04578313253012"/>
    <b v="1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n v="1.0549999999999999"/>
    <x v="0"/>
    <x v="0"/>
    <s v="USD"/>
    <n v="1446868800"/>
    <n v="1444821127"/>
    <b v="1"/>
    <n v="167"/>
    <n v="63.17365269461078"/>
    <b v="1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n v="1.0182857142857142"/>
    <x v="0"/>
    <x v="0"/>
    <s v="USD"/>
    <n v="1368763140"/>
    <n v="1366028563"/>
    <b v="1"/>
    <n v="340"/>
    <n v="104.82352941176471"/>
    <b v="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.0660499999999999"/>
    <x v="0"/>
    <x v="0"/>
    <s v="USD"/>
    <n v="1466171834"/>
    <n v="1463493434"/>
    <b v="1"/>
    <n v="438"/>
    <n v="97.356164383561648"/>
    <b v="1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n v="1.13015"/>
    <x v="0"/>
    <x v="0"/>
    <s v="USD"/>
    <n v="1446019200"/>
    <n v="1442420377"/>
    <b v="1"/>
    <n v="555"/>
    <n v="203.63063063063063"/>
    <b v="1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n v="1.252275"/>
    <x v="0"/>
    <x v="0"/>
    <s v="USD"/>
    <n v="1460038591"/>
    <n v="1457450191"/>
    <b v="1"/>
    <n v="266"/>
    <n v="188.31203007518798"/>
    <b v="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.0119"/>
    <x v="0"/>
    <x v="0"/>
    <s v="USD"/>
    <n v="1431716400"/>
    <n v="1428423757"/>
    <b v="1"/>
    <n v="69"/>
    <n v="146.65217391304347"/>
    <b v="1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.0276470588235294"/>
    <x v="0"/>
    <x v="0"/>
    <s v="USD"/>
    <n v="1431122400"/>
    <n v="1428428515"/>
    <b v="1"/>
    <n v="80"/>
    <n v="109.1875"/>
    <b v="1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.1683911999999999"/>
    <x v="0"/>
    <x v="0"/>
    <s v="USD"/>
    <n v="1447427918"/>
    <n v="1444832318"/>
    <b v="1"/>
    <n v="493"/>
    <n v="59.249046653144013"/>
    <b v="1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.0116833333333335"/>
    <x v="0"/>
    <x v="0"/>
    <s v="USD"/>
    <n v="1426298708"/>
    <n v="1423710308"/>
    <b v="1"/>
    <n v="31"/>
    <n v="97.904838709677421"/>
    <b v="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n v="1.1013360000000001"/>
    <x v="0"/>
    <x v="0"/>
    <s v="USD"/>
    <n v="1472864400"/>
    <n v="1468001290"/>
    <b v="1"/>
    <n v="236"/>
    <n v="70.000169491525426"/>
    <b v="1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n v="1.0808333333333333"/>
    <x v="0"/>
    <x v="0"/>
    <s v="USD"/>
    <n v="1430331268"/>
    <n v="1427739268"/>
    <b v="1"/>
    <n v="89"/>
    <n v="72.865168539325836"/>
    <b v="1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n v="1.2502285714285715"/>
    <x v="0"/>
    <x v="0"/>
    <s v="USD"/>
    <n v="1489006800"/>
    <n v="1486397007"/>
    <b v="1"/>
    <n v="299"/>
    <n v="146.34782608695653"/>
    <b v="1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n v="1.0671428571428572"/>
    <x v="0"/>
    <x v="0"/>
    <s v="USD"/>
    <n v="1412135940"/>
    <n v="1410555998"/>
    <b v="1"/>
    <n v="55"/>
    <n v="67.909090909090907"/>
    <b v="1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n v="1.0036639999999999"/>
    <x v="0"/>
    <x v="0"/>
    <s v="USD"/>
    <n v="1461955465"/>
    <n v="1459363465"/>
    <b v="1"/>
    <n v="325"/>
    <n v="169.85083076923075"/>
    <b v="1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.0202863333333334"/>
    <x v="0"/>
    <x v="0"/>
    <s v="USD"/>
    <n v="1415934000"/>
    <n v="1413308545"/>
    <b v="1"/>
    <n v="524"/>
    <n v="58.413339694656486"/>
    <b v="1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.0208358208955224"/>
    <x v="0"/>
    <x v="0"/>
    <s v="USD"/>
    <n v="1433125200"/>
    <n v="1429312694"/>
    <b v="1"/>
    <n v="285"/>
    <n v="119.99298245614035"/>
    <b v="1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n v="1.2327586206896552"/>
    <x v="0"/>
    <x v="0"/>
    <s v="USD"/>
    <n v="1432161590"/>
    <n v="1429569590"/>
    <b v="1"/>
    <n v="179"/>
    <n v="99.860335195530723"/>
    <b v="1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n v="1.7028880000000002"/>
    <x v="0"/>
    <x v="0"/>
    <s v="USD"/>
    <n v="1444824021"/>
    <n v="1442232021"/>
    <b v="1"/>
    <n v="188"/>
    <n v="90.579148936170213"/>
    <b v="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.1159049999999999"/>
    <x v="0"/>
    <x v="0"/>
    <s v="USD"/>
    <n v="1447505609"/>
    <n v="1444910009"/>
    <b v="1"/>
    <n v="379"/>
    <n v="117.77361477572559"/>
    <b v="1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.03"/>
    <x v="0"/>
    <x v="0"/>
    <s v="USD"/>
    <n v="1440165916"/>
    <n v="1437573916"/>
    <b v="1"/>
    <n v="119"/>
    <n v="86.554621848739501"/>
    <b v="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n v="1.0663570159857905"/>
    <x v="0"/>
    <x v="0"/>
    <s v="USD"/>
    <n v="1487937508"/>
    <n v="1485345508"/>
    <b v="1"/>
    <n v="167"/>
    <n v="71.899281437125751"/>
    <b v="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.1476"/>
    <x v="0"/>
    <x v="0"/>
    <s v="USD"/>
    <n v="1473566340"/>
    <n v="1470274509"/>
    <b v="1"/>
    <n v="221"/>
    <n v="129.81900452488688"/>
    <b v="1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.2734117647058822"/>
    <x v="0"/>
    <x v="3"/>
    <s v="EUR"/>
    <n v="1460066954"/>
    <n v="1456614554"/>
    <b v="1"/>
    <n v="964"/>
    <n v="44.912863070539416"/>
    <b v="1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n v="1.1656"/>
    <x v="0"/>
    <x v="0"/>
    <s v="USD"/>
    <n v="1412740868"/>
    <n v="1410148868"/>
    <b v="1"/>
    <n v="286"/>
    <n v="40.755244755244753"/>
    <b v="1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.0861819426615318"/>
    <x v="0"/>
    <x v="0"/>
    <s v="USD"/>
    <n v="1447963219"/>
    <n v="1445367619"/>
    <b v="1"/>
    <n v="613"/>
    <n v="103.52394779771615"/>
    <b v="1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.0394285714285714"/>
    <x v="0"/>
    <x v="0"/>
    <s v="USD"/>
    <n v="1460141521"/>
    <n v="1457553121"/>
    <b v="1"/>
    <n v="29"/>
    <n v="125.44827586206897"/>
    <b v="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n v="1.1625714285714286"/>
    <x v="0"/>
    <x v="0"/>
    <s v="USD"/>
    <n v="1417420994"/>
    <n v="1414738994"/>
    <b v="1"/>
    <n v="165"/>
    <n v="246.60606060606059"/>
    <b v="1"/>
    <s v="film &amp; video/documentary"/>
    <x v="0"/>
    <x v="4"/>
  </r>
  <r>
    <n v="356"/>
    <s v="43 and 80"/>
    <s v="A documentary about halibut conservation and how it impacts communities of Southeast Alaska."/>
    <n v="7500"/>
    <n v="7701.93"/>
    <n v="1.0269239999999999"/>
    <x v="0"/>
    <x v="0"/>
    <s v="USD"/>
    <n v="1458152193"/>
    <n v="1455563793"/>
    <b v="1"/>
    <n v="97"/>
    <n v="79.401340206185566"/>
    <b v="1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.74"/>
    <x v="0"/>
    <x v="0"/>
    <s v="USD"/>
    <n v="1429852797"/>
    <n v="1426396797"/>
    <b v="1"/>
    <n v="303"/>
    <n v="86.138613861386133"/>
    <b v="1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n v="1.03088"/>
    <x v="0"/>
    <x v="0"/>
    <s v="USD"/>
    <n v="1466002800"/>
    <n v="1463517521"/>
    <b v="1"/>
    <n v="267"/>
    <n v="193.04868913857678"/>
    <b v="1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n v="1.0485537190082646"/>
    <x v="0"/>
    <x v="0"/>
    <s v="USD"/>
    <n v="1415941920"/>
    <n v="1414028490"/>
    <b v="1"/>
    <n v="302"/>
    <n v="84.023178807947019"/>
    <b v="1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n v="1.0137499999999999"/>
    <x v="0"/>
    <x v="0"/>
    <s v="USD"/>
    <n v="1437621060"/>
    <n v="1433799180"/>
    <b v="0"/>
    <n v="87"/>
    <n v="139.82758620689654"/>
    <b v="1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.1107699999999998"/>
    <x v="0"/>
    <x v="0"/>
    <s v="USD"/>
    <n v="1416704506"/>
    <n v="1414108906"/>
    <b v="0"/>
    <n v="354"/>
    <n v="109.82189265536722"/>
    <b v="1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n v="1.2415933781686497"/>
    <x v="0"/>
    <x v="0"/>
    <s v="USD"/>
    <n v="1407456000"/>
    <n v="1405573391"/>
    <b v="0"/>
    <n v="86"/>
    <n v="139.53488372093022"/>
    <b v="1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.0133333333333334"/>
    <x v="0"/>
    <x v="0"/>
    <s v="USD"/>
    <n v="1272828120"/>
    <n v="1268934736"/>
    <b v="0"/>
    <n v="26"/>
    <n v="347.84615384615387"/>
    <b v="1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.1016142857142857"/>
    <x v="0"/>
    <x v="0"/>
    <s v="USD"/>
    <n v="1403323140"/>
    <n v="1400704672"/>
    <b v="0"/>
    <n v="113"/>
    <n v="68.24159292035398"/>
    <b v="1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n v="1.0397333333333334"/>
    <x v="0"/>
    <x v="1"/>
    <s v="GBP"/>
    <n v="1393597999"/>
    <n v="1391005999"/>
    <b v="0"/>
    <n v="65"/>
    <n v="239.93846153846152"/>
    <b v="1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n v="1.013157894736842"/>
    <x v="0"/>
    <x v="0"/>
    <s v="USD"/>
    <n v="1337540518"/>
    <n v="1334948518"/>
    <b v="0"/>
    <n v="134"/>
    <n v="287.31343283582089"/>
    <b v="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.033501"/>
    <x v="0"/>
    <x v="0"/>
    <s v="USD"/>
    <n v="1367384340"/>
    <n v="1363960278"/>
    <b v="0"/>
    <n v="119"/>
    <n v="86.84882352941176"/>
    <b v="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.04112"/>
    <x v="0"/>
    <x v="0"/>
    <s v="USD"/>
    <n v="1426426322"/>
    <n v="1423405922"/>
    <b v="0"/>
    <n v="159"/>
    <n v="81.84905660377359"/>
    <b v="1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n v="1.1015569230769231"/>
    <x v="0"/>
    <x v="0"/>
    <s v="USD"/>
    <n v="1326633269"/>
    <n v="1324041269"/>
    <b v="0"/>
    <n v="167"/>
    <n v="42.874970059880241"/>
    <b v="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.2202"/>
    <x v="0"/>
    <x v="0"/>
    <s v="USD"/>
    <n v="1483729500"/>
    <n v="1481137500"/>
    <b v="0"/>
    <n v="43"/>
    <n v="709.41860465116281"/>
    <b v="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n v="1.1416866666666667"/>
    <x v="0"/>
    <x v="0"/>
    <s v="USD"/>
    <n v="1359743139"/>
    <n v="1355855139"/>
    <b v="0"/>
    <n v="1062"/>
    <n v="161.25517890772127"/>
    <b v="1"/>
    <s v="film &amp; video/documentary"/>
    <x v="0"/>
    <x v="4"/>
  </r>
  <r>
    <n v="372"/>
    <s v="Wild Equus"/>
    <s v="A short documentary exploring the uses of 'Natural Horsemanship' across Europe"/>
    <n v="300"/>
    <n v="376"/>
    <n v="1.2533333333333334"/>
    <x v="0"/>
    <x v="1"/>
    <s v="GBP"/>
    <n v="1459872000"/>
    <n v="1456408244"/>
    <b v="0"/>
    <n v="9"/>
    <n v="41.777777777777779"/>
    <b v="1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n v="1.0666666666666667"/>
    <x v="0"/>
    <x v="0"/>
    <s v="USD"/>
    <n v="1342648398"/>
    <n v="1340056398"/>
    <b v="0"/>
    <n v="89"/>
    <n v="89.887640449438209"/>
    <b v="1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.3065"/>
    <x v="0"/>
    <x v="0"/>
    <s v="USD"/>
    <n v="1316208031"/>
    <n v="1312320031"/>
    <b v="0"/>
    <n v="174"/>
    <n v="45.051724137931032"/>
    <b v="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n v="1.2"/>
    <x v="0"/>
    <x v="0"/>
    <s v="USD"/>
    <n v="1393694280"/>
    <n v="1390088311"/>
    <b v="0"/>
    <n v="14"/>
    <n v="42.857142857142854"/>
    <b v="1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n v="1.0595918367346939"/>
    <x v="0"/>
    <x v="1"/>
    <s v="GBP"/>
    <n v="1472122316"/>
    <n v="1469443916"/>
    <b v="0"/>
    <n v="48"/>
    <n v="54.083333333333336"/>
    <b v="1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n v="1.1439999999999999"/>
    <x v="0"/>
    <x v="0"/>
    <s v="USD"/>
    <n v="1447484460"/>
    <n v="1444888868"/>
    <b v="0"/>
    <n v="133"/>
    <n v="103.21804511278195"/>
    <b v="1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n v="1.1176666666666666"/>
    <x v="0"/>
    <x v="5"/>
    <s v="CAD"/>
    <n v="1453765920"/>
    <n v="1451655808"/>
    <b v="0"/>
    <n v="83"/>
    <n v="40.397590361445786"/>
    <b v="1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n v="1.1608000000000001"/>
    <x v="0"/>
    <x v="0"/>
    <s v="USD"/>
    <n v="1336062672"/>
    <n v="1332174672"/>
    <b v="0"/>
    <n v="149"/>
    <n v="116.85906040268456"/>
    <b v="1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n v="1.415"/>
    <x v="0"/>
    <x v="0"/>
    <s v="USD"/>
    <n v="1453569392"/>
    <n v="1451409392"/>
    <b v="0"/>
    <n v="49"/>
    <n v="115.51020408163265"/>
    <b v="1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n v="1.0472999999999999"/>
    <x v="0"/>
    <x v="0"/>
    <s v="USD"/>
    <n v="1343624400"/>
    <n v="1340642717"/>
    <b v="0"/>
    <n v="251"/>
    <n v="104.31274900398407"/>
    <b v="1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n v="2.5583333333333331"/>
    <x v="0"/>
    <x v="0"/>
    <s v="USD"/>
    <n v="1346950900"/>
    <n v="1345741300"/>
    <b v="0"/>
    <n v="22"/>
    <n v="69.772727272727266"/>
    <b v="1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n v="2.0670670670670672"/>
    <x v="0"/>
    <x v="0"/>
    <s v="USD"/>
    <n v="1400467759"/>
    <n v="1398480559"/>
    <b v="0"/>
    <n v="48"/>
    <n v="43.020833333333336"/>
    <b v="1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n v="1.1210500000000001"/>
    <x v="0"/>
    <x v="0"/>
    <s v="USD"/>
    <n v="1420569947"/>
    <n v="1417977947"/>
    <b v="0"/>
    <n v="383"/>
    <n v="58.540469973890339"/>
    <b v="1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n v="1.05982"/>
    <x v="0"/>
    <x v="0"/>
    <s v="USD"/>
    <n v="1416582101"/>
    <n v="1413986501"/>
    <b v="0"/>
    <n v="237"/>
    <n v="111.79535864978902"/>
    <b v="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n v="1.0016666666666667"/>
    <x v="0"/>
    <x v="0"/>
    <s v="USD"/>
    <n v="1439246991"/>
    <n v="1437950991"/>
    <b v="0"/>
    <n v="13"/>
    <n v="46.230769230769234"/>
    <b v="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n v="2.1398947368421051"/>
    <x v="0"/>
    <x v="0"/>
    <s v="USD"/>
    <n v="1439618400"/>
    <n v="1436976858"/>
    <b v="0"/>
    <n v="562"/>
    <n v="144.69039145907473"/>
    <b v="1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n v="1.2616000000000001"/>
    <x v="0"/>
    <x v="0"/>
    <s v="USD"/>
    <n v="1469670580"/>
    <n v="1467078580"/>
    <b v="0"/>
    <n v="71"/>
    <n v="88.845070422535215"/>
    <b v="1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n v="1.8153547058823529"/>
    <x v="0"/>
    <x v="0"/>
    <s v="USD"/>
    <n v="1394233140"/>
    <n v="1391477450"/>
    <b v="0"/>
    <n v="1510"/>
    <n v="81.75107284768211"/>
    <b v="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n v="1"/>
    <x v="0"/>
    <x v="0"/>
    <s v="USD"/>
    <n v="1431046372"/>
    <n v="1429318372"/>
    <b v="0"/>
    <n v="14"/>
    <n v="71.428571428571431"/>
    <b v="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n v="1.0061"/>
    <x v="0"/>
    <x v="0"/>
    <s v="USD"/>
    <n v="1324169940"/>
    <n v="1321578051"/>
    <b v="0"/>
    <n v="193"/>
    <n v="104.25906735751295"/>
    <b v="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.009027027027027"/>
    <x v="0"/>
    <x v="0"/>
    <s v="USD"/>
    <n v="1315450800"/>
    <n v="1312823571"/>
    <b v="0"/>
    <n v="206"/>
    <n v="90.616504854368927"/>
    <b v="1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n v="1.10446"/>
    <x v="0"/>
    <x v="0"/>
    <s v="USD"/>
    <n v="1381424452"/>
    <n v="1378746052"/>
    <b v="0"/>
    <n v="351"/>
    <n v="157.33048433048432"/>
    <b v="1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.118936170212766"/>
    <x v="0"/>
    <x v="3"/>
    <s v="EUR"/>
    <n v="1460918282"/>
    <n v="1455737882"/>
    <b v="0"/>
    <n v="50"/>
    <n v="105.18"/>
    <b v="1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.0804450000000001"/>
    <x v="0"/>
    <x v="0"/>
    <s v="USD"/>
    <n v="1335562320"/>
    <n v="1332452960"/>
    <b v="0"/>
    <n v="184"/>
    <n v="58.719836956521746"/>
    <b v="1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n v="1.0666666666666667"/>
    <x v="0"/>
    <x v="0"/>
    <s v="USD"/>
    <n v="1341668006"/>
    <n v="1340372006"/>
    <b v="0"/>
    <n v="196"/>
    <n v="81.632653061224488"/>
    <b v="1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.0390027322404372"/>
    <x v="0"/>
    <x v="0"/>
    <s v="USD"/>
    <n v="1283312640"/>
    <n v="1279651084"/>
    <b v="0"/>
    <n v="229"/>
    <n v="56.460043668122275"/>
    <b v="1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.2516"/>
    <x v="0"/>
    <x v="0"/>
    <s v="USD"/>
    <n v="1430334126"/>
    <n v="1426446126"/>
    <b v="0"/>
    <n v="67"/>
    <n v="140.1044776119403"/>
    <b v="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.0680499999999999"/>
    <x v="0"/>
    <x v="1"/>
    <s v="GBP"/>
    <n v="1481716800"/>
    <n v="1479070867"/>
    <b v="0"/>
    <n v="95"/>
    <n v="224.85263157894738"/>
    <b v="1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.1230249999999999"/>
    <x v="0"/>
    <x v="0"/>
    <s v="USD"/>
    <n v="1400297400"/>
    <n v="1397661347"/>
    <b v="0"/>
    <n v="62"/>
    <n v="181.13306451612902"/>
    <b v="1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.0381199999999999"/>
    <x v="0"/>
    <x v="0"/>
    <s v="USD"/>
    <n v="1312747970"/>
    <n v="1310155970"/>
    <b v="0"/>
    <n v="73"/>
    <n v="711.04109589041093"/>
    <b v="1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.4165000000000001"/>
    <x v="0"/>
    <x v="0"/>
    <s v="USD"/>
    <n v="1446731817"/>
    <n v="1444913817"/>
    <b v="0"/>
    <n v="43"/>
    <n v="65.883720930232556"/>
    <b v="1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n v="1.0526"/>
    <x v="0"/>
    <x v="0"/>
    <s v="USD"/>
    <n v="1312960080"/>
    <n v="1308900441"/>
    <b v="0"/>
    <n v="70"/>
    <n v="75.185714285714283"/>
    <b v="1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n v="1.0309142857142857"/>
    <x v="0"/>
    <x v="0"/>
    <s v="USD"/>
    <n v="1391641440"/>
    <n v="1389107062"/>
    <b v="0"/>
    <n v="271"/>
    <n v="133.14391143911439"/>
    <b v="1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n v="1.0765957446808512"/>
    <x v="0"/>
    <x v="0"/>
    <s v="USD"/>
    <n v="1394071339"/>
    <n v="1391479339"/>
    <b v="0"/>
    <n v="55"/>
    <n v="55.2"/>
    <b v="1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n v="1.0770464285714285"/>
    <x v="0"/>
    <x v="0"/>
    <s v="USD"/>
    <n v="1304920740"/>
    <n v="1301975637"/>
    <b v="0"/>
    <n v="35"/>
    <n v="86.163714285714292"/>
    <b v="1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n v="1.0155000000000001"/>
    <x v="0"/>
    <x v="0"/>
    <s v="USD"/>
    <n v="1321739650"/>
    <n v="1316552050"/>
    <b v="0"/>
    <n v="22"/>
    <n v="92.318181818181813"/>
    <b v="1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n v="1.0143766666666667"/>
    <x v="0"/>
    <x v="0"/>
    <s v="USD"/>
    <n v="1383676790"/>
    <n v="1380217190"/>
    <b v="0"/>
    <n v="38"/>
    <n v="160.16473684210527"/>
    <b v="1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n v="1.3680000000000001"/>
    <x v="0"/>
    <x v="1"/>
    <s v="GBP"/>
    <n v="1469220144"/>
    <n v="1466628144"/>
    <b v="0"/>
    <n v="15"/>
    <n v="45.6"/>
    <b v="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.2829999999999999"/>
    <x v="0"/>
    <x v="5"/>
    <s v="CAD"/>
    <n v="1434670397"/>
    <n v="1429486397"/>
    <b v="0"/>
    <n v="7"/>
    <n v="183.28571428571428"/>
    <b v="1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n v="1.0105"/>
    <x v="0"/>
    <x v="0"/>
    <s v="USD"/>
    <n v="1387688400"/>
    <n v="1384920804"/>
    <b v="0"/>
    <n v="241"/>
    <n v="125.78838174273859"/>
    <b v="1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n v="1.2684"/>
    <x v="0"/>
    <x v="0"/>
    <s v="USD"/>
    <n v="1343238578"/>
    <n v="1341856178"/>
    <b v="0"/>
    <n v="55"/>
    <n v="57.654545454545456"/>
    <b v="1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n v="1.0508593749999999"/>
    <x v="0"/>
    <x v="0"/>
    <s v="USD"/>
    <n v="1342731811"/>
    <n v="1340139811"/>
    <b v="0"/>
    <n v="171"/>
    <n v="78.660818713450297"/>
    <b v="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n v="1.0285405405405406"/>
    <x v="0"/>
    <x v="0"/>
    <s v="USD"/>
    <n v="1381541465"/>
    <n v="1378949465"/>
    <b v="0"/>
    <n v="208"/>
    <n v="91.480769230769226"/>
    <b v="1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.0214714285714286"/>
    <x v="0"/>
    <x v="5"/>
    <s v="CAD"/>
    <n v="1413547200"/>
    <n v="1411417602"/>
    <b v="0"/>
    <n v="21"/>
    <n v="68.09809523809524"/>
    <b v="1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n v="1.2021700000000002"/>
    <x v="0"/>
    <x v="0"/>
    <s v="USD"/>
    <n v="1391851831"/>
    <n v="1389259831"/>
    <b v="0"/>
    <n v="25"/>
    <n v="48.086800000000004"/>
    <b v="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n v="1.0024761904761905"/>
    <x v="0"/>
    <x v="0"/>
    <s v="USD"/>
    <n v="1365395580"/>
    <n v="1364426260"/>
    <b v="0"/>
    <n v="52"/>
    <n v="202.42307692307693"/>
    <b v="1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n v="1.0063392857142857"/>
    <x v="0"/>
    <x v="0"/>
    <s v="USD"/>
    <n v="1437633997"/>
    <n v="1435041997"/>
    <b v="0"/>
    <n v="104"/>
    <n v="216.75"/>
    <b v="1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n v="1.004375"/>
    <x v="0"/>
    <x v="0"/>
    <s v="USD"/>
    <n v="1372536787"/>
    <n v="1367352787"/>
    <b v="0"/>
    <n v="73"/>
    <n v="110.06849315068493"/>
    <b v="1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4.3939393939393936E-3"/>
    <x v="2"/>
    <x v="0"/>
    <s v="USD"/>
    <n v="1394772031"/>
    <n v="1392183631"/>
    <b v="0"/>
    <n v="3"/>
    <n v="4.833333333333333"/>
    <b v="0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n v="2.0066666666666667E-2"/>
    <x v="2"/>
    <x v="0"/>
    <s v="USD"/>
    <n v="1440157656"/>
    <n v="1434973656"/>
    <b v="0"/>
    <n v="6"/>
    <n v="50.166666666666664"/>
    <b v="0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.0749999999999999E-2"/>
    <x v="2"/>
    <x v="0"/>
    <s v="USD"/>
    <n v="1410416097"/>
    <n v="1407824097"/>
    <b v="0"/>
    <n v="12"/>
    <n v="35.833333333333336"/>
    <b v="0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n v="7.6499999999999997E-3"/>
    <x v="2"/>
    <x v="0"/>
    <s v="USD"/>
    <n v="1370470430"/>
    <n v="1367878430"/>
    <b v="0"/>
    <n v="13"/>
    <n v="11.76923076923077"/>
    <b v="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n v="6.7966666666666675E-2"/>
    <x v="2"/>
    <x v="0"/>
    <s v="USD"/>
    <n v="1332748899"/>
    <n v="1327568499"/>
    <b v="0"/>
    <n v="5"/>
    <n v="40.78"/>
    <b v="0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1.2E-4"/>
    <x v="2"/>
    <x v="0"/>
    <s v="USD"/>
    <n v="1448660404"/>
    <n v="1443472804"/>
    <b v="0"/>
    <n v="2"/>
    <n v="3"/>
    <b v="0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n v="1.3299999999999999E-2"/>
    <x v="2"/>
    <x v="0"/>
    <s v="USD"/>
    <n v="1456851914"/>
    <n v="1454259914"/>
    <b v="0"/>
    <n v="8"/>
    <n v="16.625"/>
    <b v="0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x v="0"/>
    <s v="USD"/>
    <n v="1445540340"/>
    <n v="1444340940"/>
    <b v="0"/>
    <n v="0"/>
    <e v="#DIV/0!"/>
    <b v="0"/>
    <s v="film &amp; video/animation"/>
    <x v="0"/>
    <x v="5"/>
  </r>
  <r>
    <n v="428"/>
    <s v="Little Clay Bible - Zacchaeus"/>
    <s v="Fresh, fun, entertaining Bible stories on YouTube, stop-motion style."/>
    <n v="12000"/>
    <n v="676"/>
    <n v="5.6333333333333332E-2"/>
    <x v="2"/>
    <x v="0"/>
    <s v="USD"/>
    <n v="1402956000"/>
    <n v="1400523845"/>
    <b v="0"/>
    <n v="13"/>
    <n v="52"/>
    <b v="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x v="0"/>
    <s v="USD"/>
    <n v="1259297940"/>
    <n v="1252964282"/>
    <b v="0"/>
    <n v="0"/>
    <e v="#DIV/0!"/>
    <b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.4E-2"/>
    <x v="2"/>
    <x v="0"/>
    <s v="USD"/>
    <n v="1378866867"/>
    <n v="1377570867"/>
    <b v="0"/>
    <n v="5"/>
    <n v="4.8"/>
    <b v="0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n v="0.13833333333333334"/>
    <x v="2"/>
    <x v="1"/>
    <s v="GBP"/>
    <n v="1467752083"/>
    <n v="1465160083"/>
    <b v="0"/>
    <n v="8"/>
    <n v="51.875"/>
    <b v="0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n v="9.5000000000000001E-2"/>
    <x v="2"/>
    <x v="0"/>
    <s v="USD"/>
    <n v="1445448381"/>
    <n v="1440264381"/>
    <b v="0"/>
    <n v="8"/>
    <n v="71.25"/>
    <b v="0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x v="0"/>
    <s v="USD"/>
    <n v="1444576022"/>
    <n v="1439392022"/>
    <b v="0"/>
    <n v="0"/>
    <e v="#DIV/0!"/>
    <b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n v="0.05"/>
    <x v="2"/>
    <x v="0"/>
    <s v="USD"/>
    <n v="1385931702"/>
    <n v="1383076902"/>
    <b v="0"/>
    <n v="2"/>
    <n v="62.5"/>
    <b v="0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n v="2.7272727272727273E-5"/>
    <x v="2"/>
    <x v="0"/>
    <s v="USD"/>
    <n v="1379094980"/>
    <n v="1376502980"/>
    <b v="0"/>
    <n v="3"/>
    <n v="1"/>
    <b v="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n v="0"/>
    <x v="2"/>
    <x v="0"/>
    <s v="USD"/>
    <n v="1375260113"/>
    <n v="1372668113"/>
    <b v="0"/>
    <n v="0"/>
    <e v="#DIV/0!"/>
    <b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x v="5"/>
    <s v="CAD"/>
    <n v="1475912326"/>
    <n v="1470728326"/>
    <b v="0"/>
    <n v="0"/>
    <e v="#DIV/0!"/>
    <b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n v="9.3799999999999994E-2"/>
    <x v="2"/>
    <x v="0"/>
    <s v="USD"/>
    <n v="1447830958"/>
    <n v="1445235358"/>
    <b v="0"/>
    <n v="11"/>
    <n v="170.54545454545453"/>
    <b v="0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x v="0"/>
    <s v="USD"/>
    <n v="1413569818"/>
    <n v="1412705818"/>
    <b v="0"/>
    <n v="0"/>
    <e v="#DIV/0!"/>
    <b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n v="1E-3"/>
    <x v="2"/>
    <x v="0"/>
    <s v="USD"/>
    <n v="1458859153"/>
    <n v="1456270753"/>
    <b v="0"/>
    <n v="1"/>
    <n v="5"/>
    <b v="0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x v="1"/>
    <s v="GBP"/>
    <n v="1383418996"/>
    <n v="1380826996"/>
    <b v="0"/>
    <n v="0"/>
    <e v="#DIV/0!"/>
    <b v="0"/>
    <s v="film &amp; video/animation"/>
    <x v="0"/>
    <x v="5"/>
  </r>
  <r>
    <n v="442"/>
    <s v="The Paranormal Idiot"/>
    <s v="Doomsday is here"/>
    <n v="17000"/>
    <n v="6691"/>
    <n v="0.39358823529411763"/>
    <x v="2"/>
    <x v="0"/>
    <s v="USD"/>
    <n v="1424380783"/>
    <n v="1421788783"/>
    <b v="0"/>
    <n v="17"/>
    <n v="393.58823529411762"/>
    <b v="0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n v="1E-3"/>
    <x v="2"/>
    <x v="5"/>
    <s v="CAD"/>
    <n v="1391991701"/>
    <n v="1389399701"/>
    <b v="0"/>
    <n v="2"/>
    <n v="5"/>
    <b v="0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n v="0.05"/>
    <x v="2"/>
    <x v="0"/>
    <s v="USD"/>
    <n v="1329342361"/>
    <n v="1324158361"/>
    <b v="0"/>
    <n v="1"/>
    <n v="50"/>
    <b v="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3.3333333333333335E-5"/>
    <x v="2"/>
    <x v="0"/>
    <s v="USD"/>
    <n v="1432195375"/>
    <n v="1430899375"/>
    <b v="0"/>
    <n v="2"/>
    <n v="1"/>
    <b v="0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n v="7.2952380952380949E-2"/>
    <x v="2"/>
    <x v="0"/>
    <s v="USD"/>
    <n v="1425434420"/>
    <n v="1422842420"/>
    <b v="0"/>
    <n v="16"/>
    <n v="47.875"/>
    <b v="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n v="1.6666666666666666E-4"/>
    <x v="2"/>
    <x v="1"/>
    <s v="GBP"/>
    <n v="1364041163"/>
    <n v="1361884763"/>
    <b v="0"/>
    <n v="1"/>
    <n v="5"/>
    <b v="0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n v="3.2804E-2"/>
    <x v="2"/>
    <x v="0"/>
    <s v="USD"/>
    <n v="1400091095"/>
    <n v="1398363095"/>
    <b v="0"/>
    <n v="4"/>
    <n v="20.502500000000001"/>
    <b v="0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n v="2.2499999999999999E-2"/>
    <x v="2"/>
    <x v="1"/>
    <s v="GBP"/>
    <n v="1382017085"/>
    <n v="1379425085"/>
    <b v="0"/>
    <n v="5"/>
    <n v="9"/>
    <b v="0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n v="7.92E-3"/>
    <x v="2"/>
    <x v="0"/>
    <s v="USD"/>
    <n v="1392417800"/>
    <n v="1389825800"/>
    <b v="0"/>
    <n v="7"/>
    <n v="56.571428571428569"/>
    <b v="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x v="0"/>
    <s v="USD"/>
    <n v="1390669791"/>
    <n v="1388077791"/>
    <b v="0"/>
    <n v="0"/>
    <e v="#DIV/0!"/>
    <b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n v="0.64"/>
    <x v="2"/>
    <x v="0"/>
    <s v="USD"/>
    <n v="1431536015"/>
    <n v="1428944015"/>
    <b v="0"/>
    <n v="12"/>
    <n v="40"/>
    <b v="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n v="2.740447957839262E-4"/>
    <x v="2"/>
    <x v="0"/>
    <s v="USD"/>
    <n v="1424375279"/>
    <n v="1422992879"/>
    <b v="0"/>
    <n v="2"/>
    <n v="13"/>
    <b v="0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n v="8.2000000000000007E-3"/>
    <x v="2"/>
    <x v="0"/>
    <s v="USD"/>
    <n v="1417007640"/>
    <n v="1414343571"/>
    <b v="0"/>
    <n v="5"/>
    <n v="16.399999999999999"/>
    <b v="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n v="6.9230769230769226E-4"/>
    <x v="2"/>
    <x v="0"/>
    <s v="USD"/>
    <n v="1334622660"/>
    <n v="1330733022"/>
    <b v="0"/>
    <n v="2"/>
    <n v="22.5"/>
    <b v="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6.8631863186318634E-3"/>
    <x v="2"/>
    <x v="0"/>
    <s v="USD"/>
    <n v="1382414340"/>
    <n v="1380559201"/>
    <b v="0"/>
    <n v="3"/>
    <n v="20.333333333333332"/>
    <b v="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x v="5"/>
    <s v="CAD"/>
    <n v="1408213512"/>
    <n v="1405621512"/>
    <b v="0"/>
    <n v="0"/>
    <e v="#DIV/0!"/>
    <b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n v="8.2100000000000006E-2"/>
    <x v="2"/>
    <x v="1"/>
    <s v="GBP"/>
    <n v="1368550060"/>
    <n v="1365958060"/>
    <b v="0"/>
    <n v="49"/>
    <n v="16.755102040816325"/>
    <b v="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6.4102564102564103E-4"/>
    <x v="2"/>
    <x v="0"/>
    <s v="USD"/>
    <n v="1321201327"/>
    <n v="1316013727"/>
    <b v="0"/>
    <n v="1"/>
    <n v="25"/>
    <b v="0"/>
    <s v="film &amp; video/animation"/>
    <x v="0"/>
    <x v="5"/>
  </r>
  <r>
    <n v="460"/>
    <s v="Darwin's Kiss"/>
    <s v="An animated web series about biological evolution gone haywire."/>
    <n v="8500"/>
    <n v="25"/>
    <n v="2.9411764705882353E-3"/>
    <x v="2"/>
    <x v="0"/>
    <s v="USD"/>
    <n v="1401595200"/>
    <n v="1398862875"/>
    <b v="0"/>
    <n v="2"/>
    <n v="12.5"/>
    <b v="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x v="1"/>
    <s v="GBP"/>
    <n v="1370204367"/>
    <n v="1368476367"/>
    <b v="0"/>
    <n v="0"/>
    <e v="#DIV/0!"/>
    <b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n v="0"/>
    <x v="2"/>
    <x v="0"/>
    <s v="USD"/>
    <n v="1312945341"/>
    <n v="1307761341"/>
    <b v="0"/>
    <n v="0"/>
    <e v="#DIV/0!"/>
    <b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n v="2.2727272727272728E-2"/>
    <x v="2"/>
    <x v="0"/>
    <s v="USD"/>
    <n v="1316883753"/>
    <n v="1311699753"/>
    <b v="0"/>
    <n v="11"/>
    <n v="113.63636363636364"/>
    <b v="0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n v="9.9009900990099011E-4"/>
    <x v="2"/>
    <x v="12"/>
    <s v="EUR"/>
    <n v="1463602935"/>
    <n v="1461874935"/>
    <b v="0"/>
    <n v="1"/>
    <n v="1"/>
    <b v="0"/>
    <s v="film &amp; video/animation"/>
    <x v="0"/>
    <x v="5"/>
  </r>
  <r>
    <n v="465"/>
    <s v="&quot;Amp&quot; A Story About a Robot"/>
    <s v="&quot;Amp&quot; is a short film about a robot with needs."/>
    <n v="512"/>
    <n v="138"/>
    <n v="0.26953125"/>
    <x v="2"/>
    <x v="0"/>
    <s v="USD"/>
    <n v="1403837574"/>
    <n v="1402455174"/>
    <b v="0"/>
    <n v="8"/>
    <n v="17.25"/>
    <b v="0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n v="7.6E-3"/>
    <x v="2"/>
    <x v="0"/>
    <s v="USD"/>
    <n v="1347057464"/>
    <n v="1344465464"/>
    <b v="0"/>
    <n v="5"/>
    <n v="15.2"/>
    <b v="0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0.21575"/>
    <x v="2"/>
    <x v="0"/>
    <s v="USD"/>
    <n v="1348849134"/>
    <n v="1344961134"/>
    <b v="0"/>
    <n v="39"/>
    <n v="110.64102564102564"/>
    <b v="0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x v="0"/>
    <s v="USD"/>
    <n v="1341978665"/>
    <n v="1336795283"/>
    <b v="0"/>
    <n v="0"/>
    <e v="#DIV/0!"/>
    <b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n v="0"/>
    <x v="2"/>
    <x v="1"/>
    <s v="GBP"/>
    <n v="1409960724"/>
    <n v="1404776724"/>
    <b v="0"/>
    <n v="0"/>
    <e v="#DIV/0!"/>
    <b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.0200000000000001E-2"/>
    <x v="2"/>
    <x v="0"/>
    <s v="USD"/>
    <n v="1389844800"/>
    <n v="1385524889"/>
    <b v="0"/>
    <n v="2"/>
    <n v="25.5"/>
    <b v="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n v="0.11892727272727273"/>
    <x v="2"/>
    <x v="0"/>
    <s v="USD"/>
    <n v="1397924379"/>
    <n v="1394039979"/>
    <b v="0"/>
    <n v="170"/>
    <n v="38.476470588235294"/>
    <b v="0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0.17624999999999999"/>
    <x v="2"/>
    <x v="0"/>
    <s v="USD"/>
    <n v="1408831718"/>
    <n v="1406239718"/>
    <b v="0"/>
    <n v="5"/>
    <n v="28.2"/>
    <b v="0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2.87E-2"/>
    <x v="2"/>
    <x v="0"/>
    <s v="USD"/>
    <n v="1410972319"/>
    <n v="1408380319"/>
    <b v="0"/>
    <n v="14"/>
    <n v="61.5"/>
    <b v="0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n v="3.0303030303030303E-4"/>
    <x v="2"/>
    <x v="0"/>
    <s v="USD"/>
    <n v="1487318029"/>
    <n v="1484726029"/>
    <b v="0"/>
    <n v="1"/>
    <n v="1"/>
    <b v="0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x v="0"/>
    <s v="USD"/>
    <n v="1430877843"/>
    <n v="1428285843"/>
    <b v="0"/>
    <n v="0"/>
    <e v="#DIV/0!"/>
    <b v="0"/>
    <s v="film &amp; video/animation"/>
    <x v="0"/>
    <x v="5"/>
  </r>
  <r>
    <n v="476"/>
    <s v="Sight Word Music Videos"/>
    <s v="Animated Music Videos that teach kids how to read."/>
    <n v="220000"/>
    <n v="4906.59"/>
    <n v="2.2302681818181819E-2"/>
    <x v="2"/>
    <x v="0"/>
    <s v="USD"/>
    <n v="1401767940"/>
    <n v="1398727441"/>
    <b v="0"/>
    <n v="124"/>
    <n v="39.569274193548388"/>
    <b v="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n v="0"/>
    <x v="2"/>
    <x v="0"/>
    <s v="USD"/>
    <n v="1337371334"/>
    <n v="1332187334"/>
    <b v="0"/>
    <n v="0"/>
    <e v="#DIV/0!"/>
    <b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x v="0"/>
    <s v="USD"/>
    <n v="1427921509"/>
    <n v="1425333109"/>
    <b v="0"/>
    <n v="0"/>
    <e v="#DIV/0!"/>
    <b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n v="0.3256"/>
    <x v="2"/>
    <x v="0"/>
    <s v="USD"/>
    <n v="1416566835"/>
    <n v="1411379235"/>
    <b v="0"/>
    <n v="55"/>
    <n v="88.8"/>
    <b v="0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n v="0.19409999999999999"/>
    <x v="2"/>
    <x v="0"/>
    <s v="USD"/>
    <n v="1376049615"/>
    <n v="1373457615"/>
    <b v="0"/>
    <n v="140"/>
    <n v="55.457142857142856"/>
    <b v="0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n v="6.0999999999999999E-2"/>
    <x v="2"/>
    <x v="0"/>
    <s v="USD"/>
    <n v="1349885289"/>
    <n v="1347293289"/>
    <b v="0"/>
    <n v="21"/>
    <n v="87.142857142857139"/>
    <b v="0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n v="1E-3"/>
    <x v="2"/>
    <x v="0"/>
    <s v="USD"/>
    <n v="1460644440"/>
    <n v="1458336690"/>
    <b v="0"/>
    <n v="1"/>
    <n v="10"/>
    <b v="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0.502"/>
    <x v="2"/>
    <x v="1"/>
    <s v="GBP"/>
    <n v="1359434672"/>
    <n v="1354250672"/>
    <b v="0"/>
    <n v="147"/>
    <n v="51.224489795918366"/>
    <b v="0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1.8625E-3"/>
    <x v="2"/>
    <x v="1"/>
    <s v="GBP"/>
    <n v="1446766372"/>
    <n v="1443220372"/>
    <b v="0"/>
    <n v="11"/>
    <n v="13.545454545454545"/>
    <b v="0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n v="0.21906971229845085"/>
    <x v="2"/>
    <x v="1"/>
    <s v="GBP"/>
    <n v="1368792499"/>
    <n v="1366200499"/>
    <b v="0"/>
    <n v="125"/>
    <n v="66.520080000000007"/>
    <b v="0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9.0909090909090904E-5"/>
    <x v="2"/>
    <x v="2"/>
    <s v="AUD"/>
    <n v="1401662239"/>
    <n v="1399070239"/>
    <b v="0"/>
    <n v="1"/>
    <n v="50"/>
    <b v="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x v="5"/>
    <s v="CAD"/>
    <n v="1482678994"/>
    <n v="1477491394"/>
    <b v="0"/>
    <n v="0"/>
    <e v="#DIV/0!"/>
    <b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n v="0"/>
    <x v="2"/>
    <x v="0"/>
    <s v="USD"/>
    <n v="1483924700"/>
    <n v="1481332700"/>
    <b v="0"/>
    <n v="0"/>
    <e v="#DIV/0!"/>
    <b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n v="2.8667813379201833E-3"/>
    <x v="2"/>
    <x v="0"/>
    <s v="USD"/>
    <n v="1325763180"/>
    <n v="1323084816"/>
    <b v="0"/>
    <n v="3"/>
    <n v="71.666666666666671"/>
    <b v="0"/>
    <s v="film &amp; video/animation"/>
    <x v="0"/>
    <x v="5"/>
  </r>
  <r>
    <n v="490"/>
    <s v="PROJECT IS CANCELLED"/>
    <s v="Cancelled"/>
    <n v="1000"/>
    <n v="0"/>
    <n v="0"/>
    <x v="2"/>
    <x v="0"/>
    <s v="USD"/>
    <n v="1345677285"/>
    <n v="1343085285"/>
    <b v="0"/>
    <n v="0"/>
    <e v="#DIV/0!"/>
    <b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n v="0"/>
    <x v="2"/>
    <x v="0"/>
    <s v="USD"/>
    <n v="1453937699"/>
    <n v="1451345699"/>
    <b v="0"/>
    <n v="0"/>
    <e v="#DIV/0!"/>
    <b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x v="11"/>
    <s v="SEK"/>
    <n v="1476319830"/>
    <n v="1471135830"/>
    <b v="0"/>
    <n v="0"/>
    <e v="#DIV/0!"/>
    <b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x v="1"/>
    <s v="GBP"/>
    <n v="1432142738"/>
    <n v="1429550738"/>
    <b v="0"/>
    <n v="0"/>
    <e v="#DIV/0!"/>
    <b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n v="1.5499999999999999E-3"/>
    <x v="2"/>
    <x v="0"/>
    <s v="USD"/>
    <n v="1404356400"/>
    <n v="1402343765"/>
    <b v="0"/>
    <n v="3"/>
    <n v="10.333333333333334"/>
    <b v="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n v="0"/>
    <x v="2"/>
    <x v="0"/>
    <s v="USD"/>
    <n v="1437076305"/>
    <n v="1434484305"/>
    <b v="0"/>
    <n v="0"/>
    <e v="#DIV/0!"/>
    <b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n v="1.6666666666666667E-5"/>
    <x v="2"/>
    <x v="0"/>
    <s v="USD"/>
    <n v="1392070874"/>
    <n v="1386886874"/>
    <b v="0"/>
    <n v="1"/>
    <n v="1"/>
    <b v="0"/>
    <s v="film &amp; video/animation"/>
    <x v="0"/>
    <x v="5"/>
  </r>
  <r>
    <n v="497"/>
    <s v="Galaxy Probe Kids"/>
    <s v="live-action/animated series pilot."/>
    <n v="4480"/>
    <n v="30"/>
    <n v="6.6964285714285711E-3"/>
    <x v="2"/>
    <x v="0"/>
    <s v="USD"/>
    <n v="1419483600"/>
    <n v="1414889665"/>
    <b v="0"/>
    <n v="3"/>
    <n v="10"/>
    <b v="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n v="4.5985132395404561E-2"/>
    <x v="2"/>
    <x v="0"/>
    <s v="USD"/>
    <n v="1324664249"/>
    <n v="1321035449"/>
    <b v="0"/>
    <n v="22"/>
    <n v="136.09090909090909"/>
    <b v="0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9.5500000000000002E-2"/>
    <x v="2"/>
    <x v="0"/>
    <s v="USD"/>
    <n v="1255381140"/>
    <n v="1250630968"/>
    <b v="0"/>
    <n v="26"/>
    <n v="73.461538461538467"/>
    <b v="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.307692307692308E-2"/>
    <x v="2"/>
    <x v="0"/>
    <s v="USD"/>
    <n v="1273356960"/>
    <n v="1268255751"/>
    <b v="0"/>
    <n v="4"/>
    <n v="53.75"/>
    <b v="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n v="0"/>
    <x v="2"/>
    <x v="0"/>
    <s v="USD"/>
    <n v="1310189851"/>
    <n v="1307597851"/>
    <b v="0"/>
    <n v="0"/>
    <e v="#DIV/0!"/>
    <b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n v="1.15E-2"/>
    <x v="2"/>
    <x v="0"/>
    <s v="USD"/>
    <n v="1332073025"/>
    <n v="1329484625"/>
    <b v="0"/>
    <n v="4"/>
    <n v="57.5"/>
    <b v="0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1.7538461538461537E-2"/>
    <x v="2"/>
    <x v="1"/>
    <s v="GBP"/>
    <n v="1421498303"/>
    <n v="1418906303"/>
    <b v="0"/>
    <n v="9"/>
    <n v="12.666666666666666"/>
    <b v="0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.3673469387755101E-2"/>
    <x v="2"/>
    <x v="0"/>
    <s v="USD"/>
    <n v="1334097387"/>
    <n v="1328916987"/>
    <b v="0"/>
    <n v="5"/>
    <n v="67"/>
    <b v="0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4.3333333333333331E-3"/>
    <x v="2"/>
    <x v="0"/>
    <s v="USD"/>
    <n v="1451010086"/>
    <n v="1447122086"/>
    <b v="0"/>
    <n v="14"/>
    <n v="3.7142857142857144"/>
    <b v="0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n v="1.25E-3"/>
    <x v="2"/>
    <x v="0"/>
    <s v="USD"/>
    <n v="1376140520"/>
    <n v="1373548520"/>
    <b v="0"/>
    <n v="1"/>
    <n v="250"/>
    <b v="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n v="3.2000000000000001E-2"/>
    <x v="2"/>
    <x v="0"/>
    <s v="USD"/>
    <n v="1350687657"/>
    <n v="1346799657"/>
    <b v="0"/>
    <n v="10"/>
    <n v="64"/>
    <b v="0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8.0000000000000002E-3"/>
    <x v="2"/>
    <x v="0"/>
    <s v="USD"/>
    <n v="1337955240"/>
    <n v="1332808501"/>
    <b v="0"/>
    <n v="3"/>
    <n v="133.33333333333334"/>
    <b v="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n v="2E-3"/>
    <x v="2"/>
    <x v="1"/>
    <s v="GBP"/>
    <n v="1435504170"/>
    <n v="1432912170"/>
    <b v="0"/>
    <n v="1"/>
    <n v="10"/>
    <b v="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n v="0"/>
    <x v="2"/>
    <x v="0"/>
    <s v="USD"/>
    <n v="1456805639"/>
    <n v="1454213639"/>
    <b v="0"/>
    <n v="0"/>
    <e v="#DIV/0!"/>
    <b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n v="0.03"/>
    <x v="2"/>
    <x v="0"/>
    <s v="USD"/>
    <n v="1365228982"/>
    <n v="1362640582"/>
    <b v="0"/>
    <n v="5"/>
    <n v="30"/>
    <b v="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n v="1.3749999999999999E-3"/>
    <x v="2"/>
    <x v="0"/>
    <s v="USD"/>
    <n v="1479667727"/>
    <n v="1475776127"/>
    <b v="0"/>
    <n v="2"/>
    <n v="5.5"/>
    <b v="0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n v="0.13924"/>
    <x v="2"/>
    <x v="0"/>
    <s v="USD"/>
    <n v="1471244400"/>
    <n v="1467387705"/>
    <b v="0"/>
    <n v="68"/>
    <n v="102.38235294117646"/>
    <b v="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n v="3.3333333333333333E-2"/>
    <x v="2"/>
    <x v="5"/>
    <s v="CAD"/>
    <n v="1407595447"/>
    <n v="1405003447"/>
    <b v="0"/>
    <n v="3"/>
    <n v="16.666666666666668"/>
    <b v="0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n v="0.25413402061855672"/>
    <x v="2"/>
    <x v="0"/>
    <s v="USD"/>
    <n v="1451389601"/>
    <n v="1447933601"/>
    <b v="0"/>
    <n v="34"/>
    <n v="725.02941176470586"/>
    <b v="0"/>
    <s v="film &amp; video/animation"/>
    <x v="0"/>
    <x v="5"/>
  </r>
  <r>
    <n v="516"/>
    <s v="Shipmates"/>
    <s v="A big brother style comedy animation series starring famous seafarers"/>
    <n v="5000"/>
    <n v="0"/>
    <n v="0"/>
    <x v="2"/>
    <x v="1"/>
    <s v="GBP"/>
    <n v="1432752080"/>
    <n v="1427568080"/>
    <b v="0"/>
    <n v="0"/>
    <e v="#DIV/0!"/>
    <b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.3666666666666667E-2"/>
    <x v="2"/>
    <x v="0"/>
    <s v="USD"/>
    <n v="1486046761"/>
    <n v="1483454761"/>
    <b v="0"/>
    <n v="3"/>
    <n v="68.333333333333329"/>
    <b v="0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x v="0"/>
    <s v="USD"/>
    <n v="1441550760"/>
    <n v="1438958824"/>
    <b v="0"/>
    <n v="0"/>
    <e v="#DIV/0!"/>
    <b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0.22881426547787684"/>
    <x v="2"/>
    <x v="0"/>
    <s v="USD"/>
    <n v="1354699421"/>
    <n v="1352107421"/>
    <b v="0"/>
    <n v="70"/>
    <n v="39.228571428571428"/>
    <b v="0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n v="1.0209999999999999"/>
    <x v="0"/>
    <x v="1"/>
    <s v="GBP"/>
    <n v="1449766261"/>
    <n v="1447174261"/>
    <b v="0"/>
    <n v="34"/>
    <n v="150.14705882352942"/>
    <b v="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.0464"/>
    <x v="0"/>
    <x v="0"/>
    <s v="USD"/>
    <n v="1477976340"/>
    <n v="1475460819"/>
    <b v="0"/>
    <n v="56"/>
    <n v="93.428571428571431"/>
    <b v="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n v="1.1466666666666667"/>
    <x v="0"/>
    <x v="0"/>
    <s v="USD"/>
    <n v="1458518325"/>
    <n v="1456793925"/>
    <b v="0"/>
    <n v="31"/>
    <n v="110.96774193548387"/>
    <b v="1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.206"/>
    <x v="0"/>
    <x v="0"/>
    <s v="USD"/>
    <n v="1442805076"/>
    <n v="1440213076"/>
    <b v="0"/>
    <n v="84"/>
    <n v="71.785714285714292"/>
    <b v="1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n v="1.0867285714285715"/>
    <x v="0"/>
    <x v="1"/>
    <s v="GBP"/>
    <n v="1464801169"/>
    <n v="1462209169"/>
    <b v="0"/>
    <n v="130"/>
    <n v="29.258076923076924"/>
    <b v="1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"/>
    <x v="0"/>
    <x v="0"/>
    <s v="USD"/>
    <n v="1410601041"/>
    <n v="1406713041"/>
    <b v="0"/>
    <n v="12"/>
    <n v="1000"/>
    <b v="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n v="1.1399999999999999"/>
    <x v="0"/>
    <x v="1"/>
    <s v="GBP"/>
    <n v="1438966800"/>
    <n v="1436278344"/>
    <b v="0"/>
    <n v="23"/>
    <n v="74.347826086956516"/>
    <b v="1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n v="1.0085"/>
    <x v="0"/>
    <x v="0"/>
    <s v="USD"/>
    <n v="1487347500"/>
    <n v="1484715366"/>
    <b v="0"/>
    <n v="158"/>
    <n v="63.829113924050631"/>
    <b v="1"/>
    <s v="theater/plays"/>
    <x v="1"/>
    <x v="6"/>
  </r>
  <r>
    <n v="528"/>
    <s v="Devastated No Matter What"/>
    <s v="A Festival Backed Production of a Full-Length Play."/>
    <n v="1150"/>
    <n v="1330"/>
    <n v="1.1565217391304348"/>
    <x v="0"/>
    <x v="0"/>
    <s v="USD"/>
    <n v="1434921600"/>
    <n v="1433109907"/>
    <b v="0"/>
    <n v="30"/>
    <n v="44.333333333333336"/>
    <b v="1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.3041666666666667"/>
    <x v="0"/>
    <x v="5"/>
    <s v="CAD"/>
    <n v="1484110800"/>
    <n v="1482281094"/>
    <b v="0"/>
    <n v="18"/>
    <n v="86.944444444444443"/>
    <b v="1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n v="1.0778267254038179"/>
    <x v="0"/>
    <x v="0"/>
    <s v="USD"/>
    <n v="1435111200"/>
    <n v="1433254268"/>
    <b v="0"/>
    <n v="29"/>
    <n v="126.55172413793103"/>
    <b v="1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"/>
    <x v="0"/>
    <x v="0"/>
    <s v="USD"/>
    <n v="1481957940"/>
    <n v="1478050429"/>
    <b v="0"/>
    <n v="31"/>
    <n v="129.03225806451613"/>
    <b v="1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n v="1.2324999999999999"/>
    <x v="0"/>
    <x v="0"/>
    <s v="USD"/>
    <n v="1463098208"/>
    <n v="1460506208"/>
    <b v="0"/>
    <n v="173"/>
    <n v="71.242774566473983"/>
    <b v="1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n v="1.002"/>
    <x v="0"/>
    <x v="1"/>
    <s v="GBP"/>
    <n v="1463394365"/>
    <n v="1461320765"/>
    <b v="0"/>
    <n v="17"/>
    <n v="117.88235294117646"/>
    <b v="1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.0466666666666666"/>
    <x v="0"/>
    <x v="10"/>
    <s v="NOK"/>
    <n v="1446418800"/>
    <n v="1443036470"/>
    <b v="0"/>
    <n v="48"/>
    <n v="327.08333333333331"/>
    <b v="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n v="1.0249999999999999"/>
    <x v="0"/>
    <x v="1"/>
    <s v="GBP"/>
    <n v="1483707905"/>
    <n v="1481115905"/>
    <b v="0"/>
    <n v="59"/>
    <n v="34.745762711864408"/>
    <b v="1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.1825757575757576"/>
    <x v="0"/>
    <x v="1"/>
    <s v="GBP"/>
    <n v="1438624800"/>
    <n v="1435133807"/>
    <b v="0"/>
    <n v="39"/>
    <n v="100.06410256410257"/>
    <b v="1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.2050000000000001"/>
    <x v="0"/>
    <x v="0"/>
    <s v="USD"/>
    <n v="1446665191"/>
    <n v="1444069591"/>
    <b v="0"/>
    <n v="59"/>
    <n v="40.847457627118644"/>
    <b v="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.0242"/>
    <x v="0"/>
    <x v="0"/>
    <s v="USD"/>
    <n v="1463166263"/>
    <n v="1460574263"/>
    <b v="0"/>
    <n v="60"/>
    <n v="252.01666666666668"/>
    <b v="1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.00644"/>
    <x v="0"/>
    <x v="1"/>
    <s v="GBP"/>
    <n v="1467681107"/>
    <n v="1465866707"/>
    <b v="0"/>
    <n v="20"/>
    <n v="25.161000000000001"/>
    <b v="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n v="6.666666666666667E-5"/>
    <x v="2"/>
    <x v="0"/>
    <s v="USD"/>
    <n v="1423078606"/>
    <n v="1420486606"/>
    <b v="0"/>
    <n v="1"/>
    <n v="1"/>
    <b v="0"/>
    <s v="technology/web"/>
    <x v="2"/>
    <x v="7"/>
  </r>
  <r>
    <n v="541"/>
    <s v="Deviations"/>
    <s v="A website dedicated to local Kink Communities; to find others with matching interests and bring them together."/>
    <n v="4500"/>
    <n v="25"/>
    <n v="5.5555555555555558E-3"/>
    <x v="2"/>
    <x v="0"/>
    <s v="USD"/>
    <n v="1446080834"/>
    <n v="1443488834"/>
    <b v="0"/>
    <n v="1"/>
    <n v="25"/>
    <b v="0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3.9999999999999998E-6"/>
    <x v="2"/>
    <x v="0"/>
    <s v="USD"/>
    <n v="1462293716"/>
    <n v="1457113316"/>
    <b v="0"/>
    <n v="1"/>
    <n v="1"/>
    <b v="0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3.1818181818181819E-3"/>
    <x v="2"/>
    <x v="2"/>
    <s v="AUD"/>
    <n v="1414807962"/>
    <n v="1412215962"/>
    <b v="0"/>
    <n v="2"/>
    <n v="35"/>
    <b v="0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.2E-2"/>
    <x v="2"/>
    <x v="0"/>
    <s v="USD"/>
    <n v="1467647160"/>
    <n v="1465055160"/>
    <b v="0"/>
    <n v="2"/>
    <n v="3"/>
    <b v="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0.27383999999999997"/>
    <x v="2"/>
    <x v="6"/>
    <s v="EUR"/>
    <n v="1447600389"/>
    <n v="1444140789"/>
    <b v="0"/>
    <n v="34"/>
    <n v="402.70588235294116"/>
    <b v="0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8.6666666666666663E-4"/>
    <x v="2"/>
    <x v="0"/>
    <s v="USD"/>
    <n v="1445097715"/>
    <n v="1441209715"/>
    <b v="0"/>
    <n v="2"/>
    <n v="26"/>
    <b v="0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x v="1"/>
    <s v="GBP"/>
    <n v="1455122564"/>
    <n v="1452530564"/>
    <b v="0"/>
    <n v="0"/>
    <e v="#DIV/0!"/>
    <b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8.9999999999999998E-4"/>
    <x v="2"/>
    <x v="1"/>
    <s v="GBP"/>
    <n v="1446154848"/>
    <n v="1443562848"/>
    <b v="0"/>
    <n v="1"/>
    <n v="9"/>
    <b v="0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2.7199999999999998E-2"/>
    <x v="2"/>
    <x v="1"/>
    <s v="GBP"/>
    <n v="1436368622"/>
    <n v="1433776622"/>
    <b v="0"/>
    <n v="8"/>
    <n v="8.5"/>
    <b v="0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7.0000000000000001E-3"/>
    <x v="2"/>
    <x v="5"/>
    <s v="CAD"/>
    <n v="1485838800"/>
    <n v="1484756245"/>
    <b v="0"/>
    <n v="4"/>
    <n v="8.75"/>
    <b v="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.0413333333333331E-2"/>
    <x v="2"/>
    <x v="0"/>
    <s v="USD"/>
    <n v="1438451580"/>
    <n v="1434609424"/>
    <b v="0"/>
    <n v="28"/>
    <n v="135.03571428571428"/>
    <b v="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n v="0"/>
    <x v="2"/>
    <x v="5"/>
    <s v="CAD"/>
    <n v="1452350896"/>
    <n v="1447166896"/>
    <b v="0"/>
    <n v="0"/>
    <e v="#DIV/0!"/>
    <b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n v="4.9199999999999999E-3"/>
    <x v="2"/>
    <x v="0"/>
    <s v="USD"/>
    <n v="1415988991"/>
    <n v="1413393391"/>
    <b v="0"/>
    <n v="6"/>
    <n v="20.5"/>
    <b v="0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0.36589147286821705"/>
    <x v="2"/>
    <x v="0"/>
    <s v="USD"/>
    <n v="1413735972"/>
    <n v="1411143972"/>
    <b v="0"/>
    <n v="22"/>
    <n v="64.36363636363636"/>
    <b v="0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x v="1"/>
    <s v="GBP"/>
    <n v="1465720143"/>
    <n v="1463128143"/>
    <b v="0"/>
    <n v="0"/>
    <e v="#DIV/0!"/>
    <b v="0"/>
    <s v="technology/web"/>
    <x v="2"/>
    <x v="7"/>
  </r>
  <r>
    <n v="556"/>
    <s v="Braille Academy"/>
    <s v="An educational platform for learning Unified English Braille Code"/>
    <n v="8000"/>
    <n v="200"/>
    <n v="2.5000000000000001E-2"/>
    <x v="2"/>
    <x v="0"/>
    <s v="USD"/>
    <n v="1452112717"/>
    <n v="1449520717"/>
    <b v="0"/>
    <n v="1"/>
    <n v="200"/>
    <b v="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9.1066666666666674E-3"/>
    <x v="2"/>
    <x v="12"/>
    <s v="EUR"/>
    <n v="1480721803"/>
    <n v="1478126203"/>
    <b v="0"/>
    <n v="20"/>
    <n v="68.3"/>
    <b v="0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x v="0"/>
    <s v="USD"/>
    <n v="1427227905"/>
    <n v="1424639505"/>
    <b v="0"/>
    <n v="0"/>
    <e v="#DIV/0!"/>
    <b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2.0833333333333335E-4"/>
    <x v="2"/>
    <x v="0"/>
    <s v="USD"/>
    <n v="1449989260"/>
    <n v="1447397260"/>
    <b v="0"/>
    <n v="1"/>
    <n v="50"/>
    <b v="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n v="1.2E-4"/>
    <x v="2"/>
    <x v="5"/>
    <s v="CAD"/>
    <n v="1418841045"/>
    <n v="1416249045"/>
    <b v="0"/>
    <n v="3"/>
    <n v="4"/>
    <b v="0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n v="3.6666666666666666E-3"/>
    <x v="2"/>
    <x v="0"/>
    <s v="USD"/>
    <n v="1445874513"/>
    <n v="1442850513"/>
    <b v="0"/>
    <n v="2"/>
    <n v="27.5"/>
    <b v="0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x v="9"/>
    <s v="EUR"/>
    <n v="1482052815"/>
    <n v="1479460815"/>
    <b v="0"/>
    <n v="0"/>
    <e v="#DIV/0!"/>
    <b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9.0666666666666662E-4"/>
    <x v="2"/>
    <x v="2"/>
    <s v="AUD"/>
    <n v="1424137247"/>
    <n v="1421545247"/>
    <b v="0"/>
    <n v="2"/>
    <n v="34"/>
    <b v="0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n v="5.5555555555555558E-5"/>
    <x v="2"/>
    <x v="6"/>
    <s v="EUR"/>
    <n v="1457822275"/>
    <n v="1455230275"/>
    <b v="0"/>
    <n v="1"/>
    <n v="1"/>
    <b v="0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n v="0"/>
    <x v="2"/>
    <x v="1"/>
    <s v="GBP"/>
    <n v="1436554249"/>
    <n v="1433962249"/>
    <b v="0"/>
    <n v="0"/>
    <e v="#DIV/0!"/>
    <b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n v="2.0000000000000001E-4"/>
    <x v="2"/>
    <x v="0"/>
    <s v="USD"/>
    <n v="1468513533"/>
    <n v="1465921533"/>
    <b v="0"/>
    <n v="1"/>
    <n v="1"/>
    <b v="0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x v="0"/>
    <s v="USD"/>
    <n v="1420143194"/>
    <n v="1417551194"/>
    <b v="0"/>
    <n v="0"/>
    <e v="#DIV/0!"/>
    <b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0.01"/>
    <x v="2"/>
    <x v="4"/>
    <s v="NZD"/>
    <n v="1452942000"/>
    <n v="1449785223"/>
    <b v="0"/>
    <n v="5"/>
    <n v="49"/>
    <b v="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n v="8.0000000000000002E-3"/>
    <x v="2"/>
    <x v="5"/>
    <s v="CAD"/>
    <n v="1451679612"/>
    <n v="1449087612"/>
    <b v="0"/>
    <n v="1"/>
    <n v="20"/>
    <b v="0"/>
    <s v="technology/web"/>
    <x v="2"/>
    <x v="7"/>
  </r>
  <r>
    <n v="570"/>
    <s v="Relaunching in May"/>
    <s v="Humans have AM/FM/Satellite radio, kids have radio Disney, pets have DogCatRadio."/>
    <n v="85000"/>
    <n v="142"/>
    <n v="1.6705882352941177E-3"/>
    <x v="2"/>
    <x v="0"/>
    <s v="USD"/>
    <n v="1455822569"/>
    <n v="1453230569"/>
    <b v="0"/>
    <n v="1"/>
    <n v="142"/>
    <b v="0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n v="4.2399999999999998E-3"/>
    <x v="2"/>
    <x v="0"/>
    <s v="USD"/>
    <n v="1437969540"/>
    <n v="1436297723"/>
    <b v="0"/>
    <n v="2"/>
    <n v="53"/>
    <b v="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x v="0"/>
    <s v="USD"/>
    <n v="1446660688"/>
    <n v="1444065088"/>
    <b v="0"/>
    <n v="0"/>
    <e v="#DIV/0!"/>
    <b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3.892538925389254E-3"/>
    <x v="2"/>
    <x v="0"/>
    <s v="USD"/>
    <n v="1421543520"/>
    <n v="1416445931"/>
    <b v="0"/>
    <n v="9"/>
    <n v="38.444444444444443"/>
    <b v="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n v="7.1556350626118068E-3"/>
    <x v="2"/>
    <x v="1"/>
    <s v="GBP"/>
    <n v="1476873507"/>
    <n v="1474281507"/>
    <b v="0"/>
    <n v="4"/>
    <n v="20"/>
    <b v="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4.3166666666666666E-3"/>
    <x v="2"/>
    <x v="12"/>
    <s v="EUR"/>
    <n v="1434213443"/>
    <n v="1431621443"/>
    <b v="0"/>
    <n v="4"/>
    <n v="64.75"/>
    <b v="0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n v="1.2500000000000001E-5"/>
    <x v="2"/>
    <x v="0"/>
    <s v="USD"/>
    <n v="1427537952"/>
    <n v="1422357552"/>
    <b v="0"/>
    <n v="1"/>
    <n v="1"/>
    <b v="0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n v="2E-3"/>
    <x v="2"/>
    <x v="0"/>
    <s v="USD"/>
    <n v="1463753302"/>
    <n v="1458569302"/>
    <b v="0"/>
    <n v="1"/>
    <n v="10"/>
    <b v="0"/>
    <s v="technology/web"/>
    <x v="2"/>
    <x v="7"/>
  </r>
  <r>
    <n v="578"/>
    <s v="weBuy Crowdsourced Shopping"/>
    <s v="weBuy trade built on technology and Crowd Sourced Power"/>
    <n v="125000"/>
    <n v="14"/>
    <n v="1.12E-4"/>
    <x v="2"/>
    <x v="1"/>
    <s v="GBP"/>
    <n v="1441633993"/>
    <n v="1439560393"/>
    <b v="0"/>
    <n v="7"/>
    <n v="2"/>
    <b v="0"/>
    <s v="technology/web"/>
    <x v="2"/>
    <x v="7"/>
  </r>
  <r>
    <n v="579"/>
    <s v="Course: Learn Cryptography"/>
    <s v="Learn classic and public key cryptography with a full proof-of-concept system in JavaScript."/>
    <n v="12000"/>
    <n v="175"/>
    <n v="1.4583333333333334E-2"/>
    <x v="2"/>
    <x v="0"/>
    <s v="USD"/>
    <n v="1419539223"/>
    <n v="1416947223"/>
    <b v="0"/>
    <n v="5"/>
    <n v="35"/>
    <b v="0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n v="3.3333333333333332E-4"/>
    <x v="2"/>
    <x v="0"/>
    <s v="USD"/>
    <n v="1474580867"/>
    <n v="1471988867"/>
    <b v="0"/>
    <n v="1"/>
    <n v="1"/>
    <b v="0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x v="0"/>
    <s v="USD"/>
    <n v="1438474704"/>
    <n v="1435882704"/>
    <b v="0"/>
    <n v="0"/>
    <e v="#DIV/0!"/>
    <b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x v="0"/>
    <s v="USD"/>
    <n v="1426442400"/>
    <n v="1424454319"/>
    <b v="0"/>
    <n v="0"/>
    <e v="#DIV/0!"/>
    <b v="0"/>
    <s v="technology/web"/>
    <x v="2"/>
    <x v="7"/>
  </r>
  <r>
    <n v="583"/>
    <s v="HackersArchive.com"/>
    <s v="HackersArchive.com will help rid the web of viruses and scams found everywhere else you look!"/>
    <n v="9000"/>
    <n v="1"/>
    <n v="1.1111111111111112E-4"/>
    <x v="2"/>
    <x v="0"/>
    <s v="USD"/>
    <n v="1426800687"/>
    <n v="1424212287"/>
    <b v="0"/>
    <n v="1"/>
    <n v="1"/>
    <b v="0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n v="0.01"/>
    <x v="2"/>
    <x v="0"/>
    <s v="USD"/>
    <n v="1426522316"/>
    <n v="1423933916"/>
    <b v="0"/>
    <n v="2"/>
    <n v="5"/>
    <b v="0"/>
    <s v="technology/web"/>
    <x v="2"/>
    <x v="7"/>
  </r>
  <r>
    <n v="585"/>
    <s v="Link Card"/>
    <s v="SAVE UP TO 40% WHEN YOU SPEND!_x000a__x000a_PRE-ORDER YOUR LINK CARD TODAY"/>
    <n v="9000"/>
    <n v="0"/>
    <n v="0"/>
    <x v="2"/>
    <x v="1"/>
    <s v="GBP"/>
    <n v="1448928000"/>
    <n v="1444123377"/>
    <b v="0"/>
    <n v="0"/>
    <e v="#DIV/0!"/>
    <b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n v="5.5999999999999999E-3"/>
    <x v="2"/>
    <x v="0"/>
    <s v="USD"/>
    <n v="1424032207"/>
    <n v="1421440207"/>
    <b v="0"/>
    <n v="4"/>
    <n v="14"/>
    <b v="0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n v="9.0833333333333335E-2"/>
    <x v="2"/>
    <x v="5"/>
    <s v="CAD"/>
    <n v="1429207833"/>
    <n v="1426615833"/>
    <b v="0"/>
    <n v="7"/>
    <n v="389.28571428571428"/>
    <b v="0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n v="3.3444444444444443E-2"/>
    <x v="2"/>
    <x v="13"/>
    <s v="EUR"/>
    <n v="1479410886"/>
    <n v="1474223286"/>
    <b v="0"/>
    <n v="2"/>
    <n v="150.5"/>
    <b v="0"/>
    <s v="technology/web"/>
    <x v="2"/>
    <x v="7"/>
  </r>
  <r>
    <n v="589"/>
    <s v="Get Neighborly"/>
    <s v="Services closer than you think..."/>
    <n v="7500"/>
    <n v="1"/>
    <n v="1.3333333333333334E-4"/>
    <x v="2"/>
    <x v="0"/>
    <s v="USD"/>
    <n v="1436366699"/>
    <n v="1435070699"/>
    <b v="0"/>
    <n v="1"/>
    <n v="1"/>
    <b v="0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.4600000000000001E-2"/>
    <x v="2"/>
    <x v="1"/>
    <s v="GBP"/>
    <n v="1454936460"/>
    <n v="1452259131"/>
    <b v="0"/>
    <n v="9"/>
    <n v="24.777777777777779"/>
    <b v="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6.0999999999999997E-4"/>
    <x v="2"/>
    <x v="0"/>
    <s v="USD"/>
    <n v="1437570130"/>
    <n v="1434978130"/>
    <b v="0"/>
    <n v="2"/>
    <n v="30.5"/>
    <b v="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n v="3.3333333333333333E-2"/>
    <x v="2"/>
    <x v="0"/>
    <s v="USD"/>
    <n v="1417584860"/>
    <n v="1414992860"/>
    <b v="0"/>
    <n v="1"/>
    <n v="250"/>
    <b v="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0.23"/>
    <x v="2"/>
    <x v="1"/>
    <s v="GBP"/>
    <n v="1428333345"/>
    <n v="1425744945"/>
    <b v="0"/>
    <n v="7"/>
    <n v="16.428571428571427"/>
    <b v="0"/>
    <s v="technology/web"/>
    <x v="2"/>
    <x v="7"/>
  </r>
  <r>
    <n v="594"/>
    <s v="Unleashed Fitness"/>
    <s v="Creating a fitness site that will change the fitness game forever!"/>
    <n v="25000"/>
    <n v="26"/>
    <n v="1.0399999999999999E-3"/>
    <x v="2"/>
    <x v="0"/>
    <s v="USD"/>
    <n v="1460832206"/>
    <n v="1458240206"/>
    <b v="0"/>
    <n v="2"/>
    <n v="13"/>
    <b v="0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n v="4.2599999999999999E-3"/>
    <x v="2"/>
    <x v="0"/>
    <s v="USD"/>
    <n v="1430703638"/>
    <n v="1426815638"/>
    <b v="0"/>
    <n v="8"/>
    <n v="53.25"/>
    <b v="0"/>
    <s v="technology/web"/>
    <x v="2"/>
    <x v="7"/>
  </r>
  <r>
    <n v="596"/>
    <s v="DigitaliBook free library"/>
    <s v="We present digitaibook,com site which can become a free electronic library with your help,"/>
    <n v="20000"/>
    <n v="6"/>
    <n v="2.9999999999999997E-4"/>
    <x v="2"/>
    <x v="0"/>
    <s v="USD"/>
    <n v="1478122292"/>
    <n v="1475530292"/>
    <b v="0"/>
    <n v="2"/>
    <n v="3"/>
    <b v="0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n v="2.6666666666666666E-3"/>
    <x v="2"/>
    <x v="0"/>
    <s v="USD"/>
    <n v="1469980800"/>
    <n v="1466787335"/>
    <b v="0"/>
    <n v="2"/>
    <n v="10"/>
    <b v="0"/>
    <s v="technology/web"/>
    <x v="2"/>
    <x v="7"/>
  </r>
  <r>
    <n v="598"/>
    <s v="Goals not creeds"/>
    <s v="This is a project to create a crowd-funding site for Urantia Book readers worldwide."/>
    <n v="2500"/>
    <n v="850"/>
    <n v="0.34"/>
    <x v="2"/>
    <x v="0"/>
    <s v="USD"/>
    <n v="1417737781"/>
    <n v="1415145781"/>
    <b v="0"/>
    <n v="7"/>
    <n v="121.42857142857143"/>
    <b v="0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n v="6.2E-4"/>
    <x v="2"/>
    <x v="0"/>
    <s v="USD"/>
    <n v="1425827760"/>
    <n v="1423769402"/>
    <b v="0"/>
    <n v="2"/>
    <n v="15.5"/>
    <b v="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n v="0.02"/>
    <x v="1"/>
    <x v="0"/>
    <s v="USD"/>
    <n v="1431198562"/>
    <n v="1426014562"/>
    <b v="0"/>
    <n v="1"/>
    <n v="100"/>
    <b v="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.4E-2"/>
    <x v="1"/>
    <x v="5"/>
    <s v="CAD"/>
    <n v="1419626139"/>
    <n v="1417034139"/>
    <b v="0"/>
    <n v="6"/>
    <n v="23.333333333333332"/>
    <b v="0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x v="0"/>
    <s v="USD"/>
    <n v="1434654215"/>
    <n v="1432062215"/>
    <b v="0"/>
    <n v="0"/>
    <e v="#DIV/0!"/>
    <b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3.9334666666666664E-2"/>
    <x v="1"/>
    <x v="0"/>
    <s v="USD"/>
    <n v="1408029623"/>
    <n v="1405437623"/>
    <b v="0"/>
    <n v="13"/>
    <n v="45.386153846153846"/>
    <b v="0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x v="0"/>
    <s v="USD"/>
    <n v="1409187056"/>
    <n v="1406595056"/>
    <b v="0"/>
    <n v="0"/>
    <e v="#DIV/0!"/>
    <b v="0"/>
    <s v="technology/web"/>
    <x v="2"/>
    <x v="7"/>
  </r>
  <r>
    <n v="605"/>
    <s v="Teach Your Parents iPad (Canceled)"/>
    <s v="An iPad support care package for your parents / seniors."/>
    <n v="5000"/>
    <n v="131"/>
    <n v="2.6200000000000001E-2"/>
    <x v="1"/>
    <x v="0"/>
    <s v="USD"/>
    <n v="1440318908"/>
    <n v="1436430908"/>
    <b v="0"/>
    <n v="8"/>
    <n v="16.375"/>
    <b v="0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2E-3"/>
    <x v="1"/>
    <x v="9"/>
    <s v="EUR"/>
    <n v="1432479600"/>
    <n v="1428507409"/>
    <b v="0"/>
    <n v="1"/>
    <n v="10"/>
    <b v="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x v="0"/>
    <s v="USD"/>
    <n v="1448225336"/>
    <n v="1445629736"/>
    <b v="0"/>
    <n v="0"/>
    <e v="#DIV/0!"/>
    <b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9.7400000000000004E-3"/>
    <x v="1"/>
    <x v="0"/>
    <s v="USD"/>
    <n v="1434405980"/>
    <n v="1431813980"/>
    <b v="0"/>
    <n v="5"/>
    <n v="292.2"/>
    <b v="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n v="6.41025641025641E-3"/>
    <x v="1"/>
    <x v="1"/>
    <s v="GBP"/>
    <n v="1448761744"/>
    <n v="1446166144"/>
    <b v="0"/>
    <n v="1"/>
    <n v="5"/>
    <b v="0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n v="0"/>
    <x v="1"/>
    <x v="0"/>
    <s v="USD"/>
    <n v="1429732586"/>
    <n v="1427140586"/>
    <b v="0"/>
    <n v="0"/>
    <e v="#DIV/0!"/>
    <b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x v="6"/>
    <s v="EUR"/>
    <n v="1453210037"/>
    <n v="1448026037"/>
    <b v="0"/>
    <n v="0"/>
    <e v="#DIV/0!"/>
    <b v="0"/>
    <s v="technology/web"/>
    <x v="2"/>
    <x v="7"/>
  </r>
  <r>
    <n v="612"/>
    <s v="Web Streaming 2.0 (Canceled)"/>
    <s v="A Fast and Reliable new Web platform to stream videos from Internet"/>
    <n v="10000"/>
    <n v="0"/>
    <n v="0"/>
    <x v="1"/>
    <x v="13"/>
    <s v="EUR"/>
    <n v="1472777146"/>
    <n v="1470185146"/>
    <b v="0"/>
    <n v="0"/>
    <e v="#DIV/0!"/>
    <b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0.21363333333333334"/>
    <x v="1"/>
    <x v="0"/>
    <s v="USD"/>
    <n v="1443675540"/>
    <n v="1441022120"/>
    <b v="0"/>
    <n v="121"/>
    <n v="105.93388429752066"/>
    <b v="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x v="0"/>
    <s v="USD"/>
    <n v="1466731740"/>
    <n v="1464139740"/>
    <b v="0"/>
    <n v="0"/>
    <e v="#DIV/0!"/>
    <b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x v="4"/>
    <s v="NZD"/>
    <n v="1443149759"/>
    <n v="1440557759"/>
    <b v="0"/>
    <n v="0"/>
    <e v="#DIV/0!"/>
    <b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x v="6"/>
    <s v="EUR"/>
    <n v="1488013307"/>
    <n v="1485421307"/>
    <b v="0"/>
    <n v="0"/>
    <e v="#DIV/0!"/>
    <b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0.03"/>
    <x v="1"/>
    <x v="1"/>
    <s v="GBP"/>
    <n v="1431072843"/>
    <n v="1427184843"/>
    <b v="0"/>
    <n v="3"/>
    <n v="20"/>
    <b v="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x v="0"/>
    <s v="USD"/>
    <n v="1449689203"/>
    <n v="1447097203"/>
    <b v="0"/>
    <n v="0"/>
    <e v="#DIV/0!"/>
    <b v="0"/>
    <s v="technology/web"/>
    <x v="2"/>
    <x v="7"/>
  </r>
  <r>
    <n v="619"/>
    <s v="Big Data (Canceled)"/>
    <s v="Big Data Sets for researchers interested in improving the quality of life."/>
    <n v="2500000"/>
    <n v="1"/>
    <n v="3.9999999999999998E-7"/>
    <x v="1"/>
    <x v="0"/>
    <s v="USD"/>
    <n v="1416933390"/>
    <n v="1411745790"/>
    <b v="0"/>
    <n v="1"/>
    <n v="1"/>
    <b v="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n v="0.01"/>
    <x v="1"/>
    <x v="5"/>
    <s v="CAD"/>
    <n v="1408986738"/>
    <n v="1405098738"/>
    <b v="0"/>
    <n v="1"/>
    <n v="300"/>
    <b v="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.044E-2"/>
    <x v="1"/>
    <x v="0"/>
    <s v="USD"/>
    <n v="1467934937"/>
    <n v="1465342937"/>
    <b v="0"/>
    <n v="3"/>
    <n v="87"/>
    <b v="0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5.6833333333333333E-2"/>
    <x v="1"/>
    <x v="0"/>
    <s v="USD"/>
    <n v="1467398138"/>
    <n v="1465670138"/>
    <b v="0"/>
    <n v="9"/>
    <n v="37.888888888888886"/>
    <b v="0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x v="2"/>
    <s v="AUD"/>
    <n v="1432771997"/>
    <n v="1430179997"/>
    <b v="0"/>
    <n v="0"/>
    <e v="#DIV/0!"/>
    <b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n v="0"/>
    <x v="1"/>
    <x v="0"/>
    <s v="USD"/>
    <n v="1431647041"/>
    <n v="1429055041"/>
    <b v="0"/>
    <n v="0"/>
    <e v="#DIV/0!"/>
    <b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x v="5"/>
    <s v="CAD"/>
    <n v="1490560177"/>
    <n v="1487971777"/>
    <b v="0"/>
    <n v="0"/>
    <e v="#DIV/0!"/>
    <b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0.17380000000000001"/>
    <x v="1"/>
    <x v="0"/>
    <s v="USD"/>
    <n v="1439644920"/>
    <n v="1436793939"/>
    <b v="0"/>
    <n v="39"/>
    <n v="111.41025641025641"/>
    <b v="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2.0000000000000001E-4"/>
    <x v="1"/>
    <x v="11"/>
    <s v="SEK"/>
    <n v="1457996400"/>
    <n v="1452842511"/>
    <b v="0"/>
    <n v="1"/>
    <n v="90"/>
    <b v="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x v="0"/>
    <s v="USD"/>
    <n v="1405269457"/>
    <n v="1402677457"/>
    <b v="0"/>
    <n v="0"/>
    <e v="#DIV/0!"/>
    <b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1.75E-3"/>
    <x v="1"/>
    <x v="2"/>
    <s v="AUD"/>
    <n v="1463239108"/>
    <n v="1460647108"/>
    <b v="0"/>
    <n v="3"/>
    <n v="116.66666666666667"/>
    <b v="0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n v="8.3340278356529708E-4"/>
    <x v="1"/>
    <x v="0"/>
    <s v="USD"/>
    <n v="1441516200"/>
    <n v="1438959121"/>
    <b v="0"/>
    <n v="1"/>
    <n v="10"/>
    <b v="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n v="1.38E-2"/>
    <x v="1"/>
    <x v="5"/>
    <s v="CAD"/>
    <n v="1464460329"/>
    <n v="1461954729"/>
    <b v="0"/>
    <n v="9"/>
    <n v="76.666666666666671"/>
    <b v="0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n v="0"/>
    <x v="1"/>
    <x v="9"/>
    <s v="EUR"/>
    <n v="1448470165"/>
    <n v="1445874565"/>
    <b v="0"/>
    <n v="0"/>
    <e v="#DIV/0!"/>
    <b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0.1245"/>
    <x v="1"/>
    <x v="0"/>
    <s v="USD"/>
    <n v="1466204400"/>
    <n v="1463469062"/>
    <b v="0"/>
    <n v="25"/>
    <n v="49.8"/>
    <b v="0"/>
    <s v="technology/web"/>
    <x v="2"/>
    <x v="7"/>
  </r>
  <r>
    <n v="634"/>
    <s v="pitchtograndma (Canceled)"/>
    <s v="We help companies to explain what they do in simple, grandma-would-understand terms."/>
    <n v="5000"/>
    <n v="1"/>
    <n v="2.0000000000000001E-4"/>
    <x v="1"/>
    <x v="0"/>
    <s v="USD"/>
    <n v="1424989029"/>
    <n v="1422397029"/>
    <b v="0"/>
    <n v="1"/>
    <n v="1"/>
    <b v="0"/>
    <s v="technology/web"/>
    <x v="2"/>
    <x v="7"/>
  </r>
  <r>
    <n v="635"/>
    <s v="Pleero, A Technology Team Building Website (Canceled)"/>
    <s v="Network used for building technology development teams."/>
    <n v="25000"/>
    <n v="2"/>
    <n v="8.0000000000000007E-5"/>
    <x v="1"/>
    <x v="0"/>
    <s v="USD"/>
    <n v="1428804762"/>
    <n v="1426212762"/>
    <b v="0"/>
    <n v="1"/>
    <n v="2"/>
    <b v="0"/>
    <s v="technology/web"/>
    <x v="2"/>
    <x v="7"/>
  </r>
  <r>
    <n v="636"/>
    <s v="Keto Advice (Canceled)"/>
    <s v="With no central location for keto knowledge, keto advice will be a community run knowledge base."/>
    <n v="2000"/>
    <n v="4"/>
    <n v="2E-3"/>
    <x v="1"/>
    <x v="1"/>
    <s v="GBP"/>
    <n v="1433587620"/>
    <n v="1430996150"/>
    <b v="0"/>
    <n v="1"/>
    <n v="4"/>
    <b v="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x v="1"/>
    <s v="GBP"/>
    <n v="1488063840"/>
    <n v="1485558318"/>
    <b v="0"/>
    <n v="0"/>
    <e v="#DIV/0!"/>
    <b v="0"/>
    <s v="technology/web"/>
    <x v="2"/>
    <x v="7"/>
  </r>
  <r>
    <n v="638"/>
    <s v="W (Canceled)"/>
    <s v="O0"/>
    <n v="200000"/>
    <n v="18"/>
    <n v="9.0000000000000006E-5"/>
    <x v="1"/>
    <x v="12"/>
    <s v="EUR"/>
    <n v="1490447662"/>
    <n v="1485267262"/>
    <b v="0"/>
    <n v="6"/>
    <n v="3"/>
    <b v="0"/>
    <s v="technology/web"/>
    <x v="2"/>
    <x v="7"/>
  </r>
  <r>
    <n v="639"/>
    <s v="Kids Educational Social Media Site (Canceled)"/>
    <s v="Development of a Safe and Educational Social Media site for kids."/>
    <n v="1000000"/>
    <n v="1"/>
    <n v="9.9999999999999995E-7"/>
    <x v="1"/>
    <x v="0"/>
    <s v="USD"/>
    <n v="1413208795"/>
    <n v="1408024795"/>
    <b v="0"/>
    <n v="1"/>
    <n v="1"/>
    <b v="0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.4428571428571428"/>
    <x v="0"/>
    <x v="6"/>
    <s v="EUR"/>
    <n v="1480028400"/>
    <n v="1478685915"/>
    <b v="0"/>
    <n v="2"/>
    <n v="50.5"/>
    <b v="1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.1916249999999999"/>
    <x v="0"/>
    <x v="0"/>
    <s v="USD"/>
    <n v="1439473248"/>
    <n v="1436881248"/>
    <b v="0"/>
    <n v="315"/>
    <n v="151.31746031746033"/>
    <b v="1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.604850000000001"/>
    <x v="0"/>
    <x v="12"/>
    <s v="EUR"/>
    <n v="1439998674"/>
    <n v="1436888274"/>
    <b v="0"/>
    <n v="2174"/>
    <n v="134.3592456301748"/>
    <b v="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n v="1.0580799999999999"/>
    <x v="0"/>
    <x v="0"/>
    <s v="USD"/>
    <n v="1433085875"/>
    <n v="1428333875"/>
    <b v="0"/>
    <n v="152"/>
    <n v="174.02631578947367"/>
    <b v="1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.0011791999999997"/>
    <x v="0"/>
    <x v="0"/>
    <s v="USD"/>
    <n v="1414544400"/>
    <n v="1410883139"/>
    <b v="0"/>
    <n v="1021"/>
    <n v="73.486268364348675"/>
    <b v="1"/>
    <s v="technology/wearables"/>
    <x v="2"/>
    <x v="8"/>
  </r>
  <r>
    <n v="645"/>
    <s v="Carbon Fiber Collar Stays"/>
    <s v="Ever wanted to own something made out of carbon fiber? Now you can!"/>
    <n v="2000"/>
    <n v="5574"/>
    <n v="2.7869999999999999"/>
    <x v="0"/>
    <x v="0"/>
    <s v="USD"/>
    <n v="1470962274"/>
    <n v="1468370274"/>
    <b v="0"/>
    <n v="237"/>
    <n v="23.518987341772153"/>
    <b v="1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.3187625000000001"/>
    <x v="0"/>
    <x v="0"/>
    <s v="USD"/>
    <n v="1407788867"/>
    <n v="1405196867"/>
    <b v="0"/>
    <n v="27"/>
    <n v="39.074444444444445"/>
    <b v="1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.0705"/>
    <x v="0"/>
    <x v="5"/>
    <s v="CAD"/>
    <n v="1458235549"/>
    <n v="1455647149"/>
    <b v="0"/>
    <n v="17"/>
    <n v="125.94117647058823"/>
    <b v="1"/>
    <s v="technology/wearables"/>
    <x v="2"/>
    <x v="8"/>
  </r>
  <r>
    <n v="648"/>
    <s v="Audio Jacket"/>
    <s v="Get ready for the next product that you canâ€™t live without"/>
    <n v="35000"/>
    <n v="44388"/>
    <n v="1.2682285714285715"/>
    <x v="0"/>
    <x v="0"/>
    <s v="USD"/>
    <n v="1413304708"/>
    <n v="1410280708"/>
    <b v="0"/>
    <n v="27"/>
    <n v="1644"/>
    <b v="1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n v="1.3996"/>
    <x v="0"/>
    <x v="0"/>
    <s v="USD"/>
    <n v="1410904413"/>
    <n v="1409090013"/>
    <b v="0"/>
    <n v="82"/>
    <n v="42.670731707317074"/>
    <b v="1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n v="1.1240000000000001"/>
    <x v="0"/>
    <x v="0"/>
    <s v="USD"/>
    <n v="1418953984"/>
    <n v="1413766384"/>
    <b v="0"/>
    <n v="48"/>
    <n v="35.125"/>
    <b v="1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.00528"/>
    <x v="0"/>
    <x v="0"/>
    <s v="USD"/>
    <n v="1418430311"/>
    <n v="1415838311"/>
    <b v="0"/>
    <n v="105"/>
    <n v="239.35238095238094"/>
    <b v="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n v="1.0046666666666666"/>
    <x v="0"/>
    <x v="0"/>
    <s v="USD"/>
    <n v="1480613650"/>
    <n v="1478018050"/>
    <b v="0"/>
    <n v="28"/>
    <n v="107.64285714285714"/>
    <b v="1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.4144600000000001"/>
    <x v="0"/>
    <x v="0"/>
    <s v="USD"/>
    <n v="1440082240"/>
    <n v="1436885440"/>
    <b v="0"/>
    <n v="1107"/>
    <n v="95.830623306233065"/>
    <b v="1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.6729166666666666"/>
    <x v="0"/>
    <x v="0"/>
    <s v="USD"/>
    <n v="1436396313"/>
    <n v="1433804313"/>
    <b v="0"/>
    <n v="1013"/>
    <n v="31.663376110562684"/>
    <b v="1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n v="1.4688749999999999"/>
    <x v="0"/>
    <x v="0"/>
    <s v="USD"/>
    <n v="1426197512"/>
    <n v="1423609112"/>
    <b v="0"/>
    <n v="274"/>
    <n v="42.886861313868614"/>
    <b v="1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.1356000000000002"/>
    <x v="0"/>
    <x v="0"/>
    <s v="USD"/>
    <n v="1460917119"/>
    <n v="1455736719"/>
    <b v="0"/>
    <n v="87"/>
    <n v="122.73563218390805"/>
    <b v="1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.2569999999999999"/>
    <x v="0"/>
    <x v="0"/>
    <s v="USD"/>
    <n v="1450901872"/>
    <n v="1448309872"/>
    <b v="0"/>
    <n v="99"/>
    <n v="190.45454545454547"/>
    <b v="1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.0446206037108834"/>
    <x v="0"/>
    <x v="0"/>
    <s v="USD"/>
    <n v="1437933600"/>
    <n v="1435117889"/>
    <b v="0"/>
    <n v="276"/>
    <n v="109.33695652173913"/>
    <b v="1"/>
    <s v="technology/wearables"/>
    <x v="2"/>
    <x v="8"/>
  </r>
  <r>
    <n v="659"/>
    <s v="Lulu Watch Designs - Apple Watch"/>
    <s v="Sync up your lifestyle"/>
    <n v="3000"/>
    <n v="3017"/>
    <n v="1.0056666666666667"/>
    <x v="0"/>
    <x v="0"/>
    <s v="USD"/>
    <n v="1440339295"/>
    <n v="1437747295"/>
    <b v="0"/>
    <n v="21"/>
    <n v="143.66666666666666"/>
    <b v="1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.058E-2"/>
    <x v="2"/>
    <x v="0"/>
    <s v="USD"/>
    <n v="1415558879"/>
    <n v="1412963279"/>
    <b v="0"/>
    <n v="18"/>
    <n v="84.944444444444443"/>
    <b v="0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n v="9.4999999999999998E-3"/>
    <x v="2"/>
    <x v="0"/>
    <s v="USD"/>
    <n v="1477236559"/>
    <n v="1474644559"/>
    <b v="0"/>
    <n v="9"/>
    <n v="10.555555555555555"/>
    <b v="0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n v="4.0000000000000001E-3"/>
    <x v="2"/>
    <x v="0"/>
    <s v="USD"/>
    <n v="1421404247"/>
    <n v="1418812247"/>
    <b v="0"/>
    <n v="4"/>
    <n v="39"/>
    <b v="0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n v="3.5000000000000001E-3"/>
    <x v="2"/>
    <x v="8"/>
    <s v="DKK"/>
    <n v="1437250456"/>
    <n v="1434658456"/>
    <b v="0"/>
    <n v="7"/>
    <n v="100"/>
    <b v="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n v="7.5333333333333335E-2"/>
    <x v="2"/>
    <x v="0"/>
    <s v="USD"/>
    <n v="1428940775"/>
    <n v="1426348775"/>
    <b v="0"/>
    <n v="29"/>
    <n v="31.172413793103448"/>
    <b v="0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0.18640000000000001"/>
    <x v="2"/>
    <x v="0"/>
    <s v="USD"/>
    <n v="1484327061"/>
    <n v="1479143061"/>
    <b v="0"/>
    <n v="12"/>
    <n v="155.33333333333334"/>
    <b v="0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n v="4.0000000000000003E-5"/>
    <x v="2"/>
    <x v="0"/>
    <s v="USD"/>
    <n v="1408305498"/>
    <n v="1405713498"/>
    <b v="0"/>
    <n v="4"/>
    <n v="2"/>
    <b v="0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n v="0.1002"/>
    <x v="2"/>
    <x v="13"/>
    <s v="EUR"/>
    <n v="1477731463"/>
    <n v="1474275463"/>
    <b v="0"/>
    <n v="28"/>
    <n v="178.92857142857142"/>
    <b v="0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4.5600000000000002E-2"/>
    <x v="2"/>
    <x v="0"/>
    <s v="USD"/>
    <n v="1431374222"/>
    <n v="1427486222"/>
    <b v="0"/>
    <n v="25"/>
    <n v="27.36"/>
    <b v="0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n v="0.21507499999999999"/>
    <x v="2"/>
    <x v="11"/>
    <s v="SEK"/>
    <n v="1467817258"/>
    <n v="1465225258"/>
    <b v="0"/>
    <n v="28"/>
    <n v="1536.25"/>
    <b v="0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0.29276666666666668"/>
    <x v="2"/>
    <x v="13"/>
    <s v="EUR"/>
    <n v="1466323800"/>
    <n v="1463418120"/>
    <b v="0"/>
    <n v="310"/>
    <n v="84.99677419354839"/>
    <b v="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0.39426666666666665"/>
    <x v="2"/>
    <x v="0"/>
    <s v="USD"/>
    <n v="1421208000"/>
    <n v="1418315852"/>
    <b v="0"/>
    <n v="15"/>
    <n v="788.5333333333333"/>
    <b v="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0.21628"/>
    <x v="2"/>
    <x v="0"/>
    <s v="USD"/>
    <n v="1420088340"/>
    <n v="1417410964"/>
    <b v="0"/>
    <n v="215"/>
    <n v="50.29767441860465"/>
    <b v="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n v="2.0500000000000002E-3"/>
    <x v="2"/>
    <x v="0"/>
    <s v="USD"/>
    <n v="1409602217"/>
    <n v="1405714217"/>
    <b v="0"/>
    <n v="3"/>
    <n v="68.333333333333329"/>
    <b v="0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n v="2.9999999999999997E-4"/>
    <x v="2"/>
    <x v="0"/>
    <s v="USD"/>
    <n v="1407811627"/>
    <n v="1402627627"/>
    <b v="0"/>
    <n v="2"/>
    <n v="7.5"/>
    <b v="0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0.14849999999999999"/>
    <x v="2"/>
    <x v="0"/>
    <s v="USD"/>
    <n v="1420095540"/>
    <n v="1417558804"/>
    <b v="0"/>
    <n v="26"/>
    <n v="34.269230769230766"/>
    <b v="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.4710000000000001E-2"/>
    <x v="2"/>
    <x v="5"/>
    <s v="CAD"/>
    <n v="1423333581"/>
    <n v="1420741581"/>
    <b v="0"/>
    <n v="24"/>
    <n v="61.291666666666664"/>
    <b v="0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0.25584000000000001"/>
    <x v="2"/>
    <x v="13"/>
    <s v="EUR"/>
    <n v="1467106895"/>
    <n v="1463218895"/>
    <b v="0"/>
    <n v="96"/>
    <n v="133.25"/>
    <b v="0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3.8206896551724136E-2"/>
    <x v="2"/>
    <x v="0"/>
    <s v="USD"/>
    <n v="1463821338"/>
    <n v="1461229338"/>
    <b v="0"/>
    <n v="17"/>
    <n v="65.17647058823529"/>
    <b v="0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n v="0.15485964912280703"/>
    <x v="2"/>
    <x v="0"/>
    <s v="USD"/>
    <n v="1472920909"/>
    <n v="1467736909"/>
    <b v="0"/>
    <n v="94"/>
    <n v="93.90425531914893"/>
    <b v="0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0.25912000000000002"/>
    <x v="2"/>
    <x v="0"/>
    <s v="USD"/>
    <n v="1410955331"/>
    <n v="1407931331"/>
    <b v="0"/>
    <n v="129"/>
    <n v="150.65116279069767"/>
    <b v="0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4.0000000000000002E-4"/>
    <x v="2"/>
    <x v="0"/>
    <s v="USD"/>
    <n v="1477509604"/>
    <n v="1474917604"/>
    <b v="0"/>
    <n v="1"/>
    <n v="1"/>
    <b v="0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n v="1.06E-3"/>
    <x v="2"/>
    <x v="0"/>
    <s v="USD"/>
    <n v="1489512122"/>
    <n v="1486923722"/>
    <b v="0"/>
    <n v="4"/>
    <n v="13.25"/>
    <b v="0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n v="8.5142857142857138E-3"/>
    <x v="2"/>
    <x v="0"/>
    <s v="USD"/>
    <n v="1477949764"/>
    <n v="1474493764"/>
    <b v="0"/>
    <n v="3"/>
    <n v="99.333333333333329"/>
    <b v="0"/>
    <s v="technology/wearables"/>
    <x v="2"/>
    <x v="8"/>
  </r>
  <r>
    <n v="684"/>
    <s v="Arcus Motion Analyzer | The Versatile Smart Ring"/>
    <s v="Arcus gives your fingers super powers."/>
    <n v="320000"/>
    <n v="23948"/>
    <n v="7.4837500000000001E-2"/>
    <x v="2"/>
    <x v="0"/>
    <s v="USD"/>
    <n v="1406257200"/>
    <n v="1403176891"/>
    <b v="0"/>
    <n v="135"/>
    <n v="177.39259259259259"/>
    <b v="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0.27650000000000002"/>
    <x v="2"/>
    <x v="0"/>
    <s v="USD"/>
    <n v="1421095672"/>
    <n v="1417207672"/>
    <b v="0"/>
    <n v="10"/>
    <n v="55.3"/>
    <b v="0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x v="13"/>
    <s v="EUR"/>
    <n v="1438618170"/>
    <n v="1436026170"/>
    <b v="0"/>
    <n v="0"/>
    <e v="#DIV/0!"/>
    <b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3.5499999999999997E-2"/>
    <x v="2"/>
    <x v="14"/>
    <s v="MXN"/>
    <n v="1486317653"/>
    <n v="1481133653"/>
    <b v="0"/>
    <n v="6"/>
    <n v="591.66666666666663"/>
    <b v="0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0.72989999999999999"/>
    <x v="2"/>
    <x v="0"/>
    <s v="USD"/>
    <n v="1444876253"/>
    <n v="1442284253"/>
    <b v="0"/>
    <n v="36"/>
    <n v="405.5"/>
    <b v="0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0.57648750000000004"/>
    <x v="2"/>
    <x v="0"/>
    <s v="USD"/>
    <n v="1481173140"/>
    <n v="1478016097"/>
    <b v="0"/>
    <n v="336"/>
    <n v="343.14732142857144"/>
    <b v="0"/>
    <s v="technology/wearables"/>
    <x v="2"/>
    <x v="8"/>
  </r>
  <r>
    <n v="690"/>
    <s v="BLOXSHIELD"/>
    <s v="A radiation shield for your fitness tracker, smartwatch or other wearable smart device"/>
    <n v="20000"/>
    <n v="2468"/>
    <n v="0.1234"/>
    <x v="2"/>
    <x v="0"/>
    <s v="USD"/>
    <n v="1473400800"/>
    <n v="1469718841"/>
    <b v="0"/>
    <n v="34"/>
    <n v="72.588235294117652"/>
    <b v="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n v="5.1999999999999998E-3"/>
    <x v="2"/>
    <x v="0"/>
    <s v="USD"/>
    <n v="1435711246"/>
    <n v="1433292046"/>
    <b v="0"/>
    <n v="10"/>
    <n v="26"/>
    <b v="0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6.5299999999999997E-2"/>
    <x v="2"/>
    <x v="1"/>
    <s v="GBP"/>
    <n v="1482397263"/>
    <n v="1479805263"/>
    <b v="0"/>
    <n v="201"/>
    <n v="6.4975124378109452"/>
    <b v="0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n v="0.35338000000000003"/>
    <x v="2"/>
    <x v="0"/>
    <s v="USD"/>
    <n v="1430421827"/>
    <n v="1427829827"/>
    <b v="0"/>
    <n v="296"/>
    <n v="119.38513513513513"/>
    <b v="0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n v="3.933333333333333E-3"/>
    <x v="2"/>
    <x v="0"/>
    <s v="USD"/>
    <n v="1485964559"/>
    <n v="1483372559"/>
    <b v="0"/>
    <n v="7"/>
    <n v="84.285714285714292"/>
    <b v="0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n v="1.06E-2"/>
    <x v="2"/>
    <x v="0"/>
    <s v="USD"/>
    <n v="1414758620"/>
    <n v="1412166620"/>
    <b v="0"/>
    <n v="7"/>
    <n v="90.857142857142861"/>
    <b v="0"/>
    <s v="technology/wearables"/>
    <x v="2"/>
    <x v="8"/>
  </r>
  <r>
    <n v="696"/>
    <s v="trustee"/>
    <s v="Show your fidelity by wearing the Trustee rings! Show where you are (at)!"/>
    <n v="175000"/>
    <n v="1"/>
    <n v="5.7142857142857145E-6"/>
    <x v="2"/>
    <x v="9"/>
    <s v="EUR"/>
    <n v="1406326502"/>
    <n v="1403734502"/>
    <b v="0"/>
    <n v="1"/>
    <n v="1"/>
    <b v="0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0.46379999999999999"/>
    <x v="2"/>
    <x v="12"/>
    <s v="EUR"/>
    <n v="1454502789"/>
    <n v="1453206789"/>
    <b v="0"/>
    <n v="114"/>
    <n v="20.342105263157894"/>
    <b v="0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0.15390000000000001"/>
    <x v="2"/>
    <x v="0"/>
    <s v="USD"/>
    <n v="1411005600"/>
    <n v="1408141245"/>
    <b v="0"/>
    <n v="29"/>
    <n v="530.68965517241384"/>
    <b v="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0.824221076923077"/>
    <x v="2"/>
    <x v="0"/>
    <s v="USD"/>
    <n v="1385136000"/>
    <n v="1381923548"/>
    <b v="0"/>
    <n v="890"/>
    <n v="120.39184269662923"/>
    <b v="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2.6866666666666667E-2"/>
    <x v="2"/>
    <x v="3"/>
    <s v="EUR"/>
    <n v="1484065881"/>
    <n v="1481473881"/>
    <b v="0"/>
    <n v="31"/>
    <n v="13"/>
    <b v="0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0.26600000000000001"/>
    <x v="2"/>
    <x v="1"/>
    <s v="GBP"/>
    <n v="1406130880"/>
    <n v="1403538880"/>
    <b v="0"/>
    <n v="21"/>
    <n v="291.33333333333331"/>
    <b v="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0.30813400000000002"/>
    <x v="2"/>
    <x v="0"/>
    <s v="USD"/>
    <n v="1480011987"/>
    <n v="1477416387"/>
    <b v="0"/>
    <n v="37"/>
    <n v="124.9191891891892"/>
    <b v="0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5.5800000000000002E-2"/>
    <x v="2"/>
    <x v="0"/>
    <s v="USD"/>
    <n v="1485905520"/>
    <n v="1481150949"/>
    <b v="0"/>
    <n v="7"/>
    <n v="119.57142857142857"/>
    <b v="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n v="8.7454545454545458E-3"/>
    <x v="2"/>
    <x v="5"/>
    <s v="CAD"/>
    <n v="1487565468"/>
    <n v="1482381468"/>
    <b v="0"/>
    <n v="4"/>
    <n v="120.25"/>
    <b v="0"/>
    <s v="technology/wearables"/>
    <x v="2"/>
    <x v="8"/>
  </r>
  <r>
    <n v="705"/>
    <s v="SomnoScope"/>
    <s v="The closest thing ever to the Holy Grail of wearables technology"/>
    <n v="100000"/>
    <n v="977"/>
    <n v="9.7699999999999992E-3"/>
    <x v="2"/>
    <x v="9"/>
    <s v="EUR"/>
    <n v="1484999278"/>
    <n v="1482407278"/>
    <b v="0"/>
    <n v="5"/>
    <n v="195.4"/>
    <b v="0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x v="3"/>
    <s v="EUR"/>
    <n v="1481740740"/>
    <n v="1478130783"/>
    <b v="0"/>
    <n v="0"/>
    <e v="#DIV/0!"/>
    <b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0.78927352941176465"/>
    <x v="2"/>
    <x v="1"/>
    <s v="GBP"/>
    <n v="1483286127"/>
    <n v="1479830127"/>
    <b v="0"/>
    <n v="456"/>
    <n v="117.69868421052631"/>
    <b v="0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0.22092500000000001"/>
    <x v="2"/>
    <x v="1"/>
    <s v="GBP"/>
    <n v="1410616600"/>
    <n v="1405432600"/>
    <b v="0"/>
    <n v="369"/>
    <n v="23.948509485094849"/>
    <b v="0"/>
    <s v="technology/wearables"/>
    <x v="2"/>
    <x v="8"/>
  </r>
  <r>
    <n v="709"/>
    <s v="lumiglove"/>
    <s v="A &quot;handheld&quot; light, which eases the way you illuminate objects and/or paths."/>
    <n v="15000"/>
    <n v="61"/>
    <n v="4.0666666666666663E-3"/>
    <x v="2"/>
    <x v="0"/>
    <s v="USD"/>
    <n v="1417741159"/>
    <n v="1415149159"/>
    <b v="0"/>
    <n v="2"/>
    <n v="30.5"/>
    <b v="0"/>
    <s v="technology/wearables"/>
    <x v="2"/>
    <x v="8"/>
  </r>
  <r>
    <n v="710"/>
    <s v="Hate York Shirt 2.0"/>
    <s v="Shirts, so technologically advanced, they connect mentally to their audience upon sight."/>
    <n v="1200"/>
    <n v="0"/>
    <n v="0"/>
    <x v="2"/>
    <x v="5"/>
    <s v="CAD"/>
    <n v="1408495440"/>
    <n v="1405640302"/>
    <b v="0"/>
    <n v="0"/>
    <e v="#DIV/0!"/>
    <b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n v="0.33790999999999999"/>
    <x v="2"/>
    <x v="9"/>
    <s v="EUR"/>
    <n v="1481716868"/>
    <n v="1478257268"/>
    <b v="0"/>
    <n v="338"/>
    <n v="99.973372781065095"/>
    <b v="0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2.1649484536082476E-3"/>
    <x v="2"/>
    <x v="0"/>
    <s v="USD"/>
    <n v="1455466832"/>
    <n v="1452874832"/>
    <b v="0"/>
    <n v="4"/>
    <n v="26.25"/>
    <b v="0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7.9600000000000001E-3"/>
    <x v="2"/>
    <x v="13"/>
    <s v="EUR"/>
    <n v="1465130532"/>
    <n v="1462538532"/>
    <b v="0"/>
    <n v="1"/>
    <n v="199"/>
    <b v="0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n v="0.14993333333333334"/>
    <x v="2"/>
    <x v="0"/>
    <s v="USD"/>
    <n v="1488308082"/>
    <n v="1483124082"/>
    <b v="0"/>
    <n v="28"/>
    <n v="80.321428571428569"/>
    <b v="0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n v="5.0509090909090906E-2"/>
    <x v="2"/>
    <x v="0"/>
    <s v="USD"/>
    <n v="1446693040"/>
    <n v="1443233440"/>
    <b v="0"/>
    <n v="12"/>
    <n v="115.75"/>
    <b v="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n v="0.10214285714285715"/>
    <x v="2"/>
    <x v="0"/>
    <s v="USD"/>
    <n v="1417392000"/>
    <n v="1414511307"/>
    <b v="0"/>
    <n v="16"/>
    <n v="44.6875"/>
    <b v="0"/>
    <s v="technology/wearables"/>
    <x v="2"/>
    <x v="8"/>
  </r>
  <r>
    <n v="717"/>
    <s v="cool air belt"/>
    <s v="Cool air flowing under clothing keeps you cool."/>
    <n v="100000"/>
    <n v="305"/>
    <n v="3.0500000000000002E-3"/>
    <x v="2"/>
    <x v="0"/>
    <s v="USD"/>
    <n v="1409949002"/>
    <n v="1407357002"/>
    <b v="0"/>
    <n v="4"/>
    <n v="76.25"/>
    <b v="0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n v="7.4999999999999997E-3"/>
    <x v="2"/>
    <x v="0"/>
    <s v="USD"/>
    <n v="1487397540"/>
    <n v="1484684247"/>
    <b v="0"/>
    <n v="4"/>
    <n v="22.5"/>
    <b v="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.2933333333333333E-2"/>
    <x v="2"/>
    <x v="0"/>
    <s v="USD"/>
    <n v="1456189076"/>
    <n v="1454979476"/>
    <b v="0"/>
    <n v="10"/>
    <n v="19.399999999999999"/>
    <b v="0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n v="1.4394736842105262"/>
    <x v="0"/>
    <x v="0"/>
    <s v="USD"/>
    <n v="1327851291"/>
    <n v="1325432091"/>
    <b v="0"/>
    <n v="41"/>
    <n v="66.707317073170728"/>
    <b v="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.2210975609756098"/>
    <x v="0"/>
    <x v="0"/>
    <s v="USD"/>
    <n v="1406900607"/>
    <n v="1403012607"/>
    <b v="0"/>
    <n v="119"/>
    <n v="84.142857142857139"/>
    <b v="1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n v="1.3202400000000001"/>
    <x v="0"/>
    <x v="0"/>
    <s v="USD"/>
    <n v="1333909178"/>
    <n v="1331320778"/>
    <b v="0"/>
    <n v="153"/>
    <n v="215.72549019607843"/>
    <b v="1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n v="1.0938000000000001"/>
    <x v="0"/>
    <x v="0"/>
    <s v="USD"/>
    <n v="1438228740"/>
    <n v="1435606549"/>
    <b v="0"/>
    <n v="100"/>
    <n v="54.69"/>
    <b v="1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.0547157142857144"/>
    <x v="0"/>
    <x v="0"/>
    <s v="USD"/>
    <n v="1309447163"/>
    <n v="1306855163"/>
    <b v="0"/>
    <n v="143"/>
    <n v="51.62944055944056"/>
    <b v="1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n v="1.0035000000000001"/>
    <x v="0"/>
    <x v="0"/>
    <s v="USD"/>
    <n v="1450018912"/>
    <n v="1447426912"/>
    <b v="0"/>
    <n v="140"/>
    <n v="143.35714285714286"/>
    <b v="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n v="1.014"/>
    <x v="0"/>
    <x v="0"/>
    <s v="USD"/>
    <n v="1365728487"/>
    <n v="1363136487"/>
    <b v="0"/>
    <n v="35"/>
    <n v="72.428571428571431"/>
    <b v="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.5551428571428572"/>
    <x v="0"/>
    <x v="0"/>
    <s v="USD"/>
    <n v="1358198400"/>
    <n v="1354580949"/>
    <b v="0"/>
    <n v="149"/>
    <n v="36.530201342281877"/>
    <b v="1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n v="1.05566"/>
    <x v="0"/>
    <x v="0"/>
    <s v="USD"/>
    <n v="1313957157"/>
    <n v="1310069157"/>
    <b v="0"/>
    <n v="130"/>
    <n v="60.903461538461535"/>
    <b v="1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n v="1.3065"/>
    <x v="0"/>
    <x v="0"/>
    <s v="USD"/>
    <n v="1348028861"/>
    <n v="1342844861"/>
    <b v="0"/>
    <n v="120"/>
    <n v="43.55"/>
    <b v="1"/>
    <s v="publishing/nonfiction"/>
    <x v="3"/>
    <x v="9"/>
  </r>
  <r>
    <n v="730"/>
    <s v="Encyclopedia of Surfing"/>
    <s v="A Massive but Cheerful Online Digital Archive of Surfing"/>
    <n v="20000"/>
    <n v="26438"/>
    <n v="1.3219000000000001"/>
    <x v="0"/>
    <x v="0"/>
    <s v="USD"/>
    <n v="1323280391"/>
    <n v="1320688391"/>
    <b v="0"/>
    <n v="265"/>
    <n v="99.766037735849054"/>
    <b v="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n v="1.26"/>
    <x v="0"/>
    <x v="0"/>
    <s v="USD"/>
    <n v="1327212000"/>
    <n v="1322852747"/>
    <b v="0"/>
    <n v="71"/>
    <n v="88.732394366197184"/>
    <b v="1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.6"/>
    <x v="0"/>
    <x v="1"/>
    <s v="GBP"/>
    <n v="1380449461"/>
    <n v="1375265461"/>
    <b v="0"/>
    <n v="13"/>
    <n v="4.9230769230769234"/>
    <b v="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.2048000000000001"/>
    <x v="0"/>
    <x v="1"/>
    <s v="GBP"/>
    <n v="1387533892"/>
    <n v="1384941892"/>
    <b v="0"/>
    <n v="169"/>
    <n v="17.822485207100591"/>
    <b v="1"/>
    <s v="publishing/nonfiction"/>
    <x v="3"/>
    <x v="9"/>
  </r>
  <r>
    <n v="734"/>
    <s v="Sideswiped"/>
    <s v="Sideswiped is my story of growing in and trusting God through the mess and mysteries of life."/>
    <n v="8500"/>
    <n v="10670"/>
    <n v="1.2552941176470589"/>
    <x v="0"/>
    <x v="5"/>
    <s v="CAD"/>
    <n v="1431147600"/>
    <n v="1428465420"/>
    <b v="0"/>
    <n v="57"/>
    <n v="187.19298245614036"/>
    <b v="1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n v="1.1440638297872341"/>
    <x v="0"/>
    <x v="0"/>
    <s v="USD"/>
    <n v="1417653540"/>
    <n v="1414975346"/>
    <b v="0"/>
    <n v="229"/>
    <n v="234.80786026200875"/>
    <b v="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n v="3.151388888888889"/>
    <x v="0"/>
    <x v="0"/>
    <s v="USD"/>
    <n v="1385009940"/>
    <n v="1383327440"/>
    <b v="0"/>
    <n v="108"/>
    <n v="105.04629629629629"/>
    <b v="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n v="1.224"/>
    <x v="0"/>
    <x v="0"/>
    <s v="USD"/>
    <n v="1392408000"/>
    <n v="1390890987"/>
    <b v="0"/>
    <n v="108"/>
    <n v="56.666666666666664"/>
    <b v="1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n v="1.0673333333333332"/>
    <x v="0"/>
    <x v="0"/>
    <s v="USD"/>
    <n v="1417409940"/>
    <n v="1414765794"/>
    <b v="0"/>
    <n v="41"/>
    <n v="39.048780487804876"/>
    <b v="1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.5833333333333333"/>
    <x v="0"/>
    <x v="0"/>
    <s v="USD"/>
    <n v="1407758629"/>
    <n v="1404907429"/>
    <b v="0"/>
    <n v="139"/>
    <n v="68.345323741007192"/>
    <b v="1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.0740000000000001"/>
    <x v="0"/>
    <x v="0"/>
    <s v="USD"/>
    <n v="1434857482"/>
    <n v="1433647882"/>
    <b v="0"/>
    <n v="19"/>
    <n v="169.57894736842104"/>
    <b v="1"/>
    <s v="publishing/nonfiction"/>
    <x v="3"/>
    <x v="9"/>
  </r>
  <r>
    <n v="741"/>
    <s v="reVILNA: the vilna ghetto project"/>
    <s v="A revolutionary digital mapping project of the Vilna Ghetto"/>
    <n v="13000"/>
    <n v="13293.8"/>
    <n v="1.0226"/>
    <x v="0"/>
    <x v="0"/>
    <s v="USD"/>
    <n v="1370964806"/>
    <n v="1367940806"/>
    <b v="0"/>
    <n v="94"/>
    <n v="141.42340425531913"/>
    <b v="1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.1071428571428572"/>
    <x v="0"/>
    <x v="0"/>
    <s v="USD"/>
    <n v="1395435712"/>
    <n v="1392847312"/>
    <b v="0"/>
    <n v="23"/>
    <n v="67.391304347826093"/>
    <b v="1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.48"/>
    <x v="0"/>
    <x v="0"/>
    <s v="USD"/>
    <n v="1334610000"/>
    <n v="1332435685"/>
    <b v="0"/>
    <n v="15"/>
    <n v="54.266666666666666"/>
    <b v="1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n v="1.0232000000000001"/>
    <x v="0"/>
    <x v="0"/>
    <s v="USD"/>
    <n v="1355439503"/>
    <n v="1352847503"/>
    <b v="0"/>
    <n v="62"/>
    <n v="82.516129032258064"/>
    <b v="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.7909909909909909"/>
    <x v="0"/>
    <x v="0"/>
    <s v="USD"/>
    <n v="1367588645"/>
    <n v="1364996645"/>
    <b v="0"/>
    <n v="74"/>
    <n v="53.729729729729726"/>
    <b v="1"/>
    <s v="publishing/nonfiction"/>
    <x v="3"/>
    <x v="9"/>
  </r>
  <r>
    <n v="746"/>
    <s v="Attention: People With Body Parts"/>
    <s v="This is a book of letters. Letters to our body parts."/>
    <n v="2987"/>
    <n v="3318"/>
    <n v="1.1108135252761968"/>
    <x v="0"/>
    <x v="0"/>
    <s v="USD"/>
    <n v="1348372740"/>
    <n v="1346806909"/>
    <b v="0"/>
    <n v="97"/>
    <n v="34.206185567010309"/>
    <b v="1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n v="1.0004285714285714"/>
    <x v="0"/>
    <x v="9"/>
    <s v="EUR"/>
    <n v="1421319240"/>
    <n v="1418649019"/>
    <b v="0"/>
    <n v="55"/>
    <n v="127.32727272727273"/>
    <b v="1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n v="1.0024999999999999"/>
    <x v="0"/>
    <x v="0"/>
    <s v="USD"/>
    <n v="1407701966"/>
    <n v="1405109966"/>
    <b v="0"/>
    <n v="44"/>
    <n v="45.56818181818182"/>
    <b v="1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n v="1.0556000000000001"/>
    <x v="0"/>
    <x v="0"/>
    <s v="USD"/>
    <n v="1485642930"/>
    <n v="1483050930"/>
    <b v="0"/>
    <n v="110"/>
    <n v="95.963636363636368"/>
    <b v="1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.0258775877587758"/>
    <x v="0"/>
    <x v="0"/>
    <s v="USD"/>
    <n v="1361739872"/>
    <n v="1359147872"/>
    <b v="0"/>
    <n v="59"/>
    <n v="77.271186440677965"/>
    <b v="1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n v="1.1850000000000001"/>
    <x v="0"/>
    <x v="0"/>
    <s v="USD"/>
    <n v="1312470475"/>
    <n v="1308496075"/>
    <b v="0"/>
    <n v="62"/>
    <n v="57.338709677419352"/>
    <b v="1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.117"/>
    <x v="0"/>
    <x v="2"/>
    <s v="AUD"/>
    <n v="1476615600"/>
    <n v="1474884417"/>
    <b v="0"/>
    <n v="105"/>
    <n v="53.19047619047619"/>
    <b v="1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.28"/>
    <x v="0"/>
    <x v="0"/>
    <s v="USD"/>
    <n v="1423922991"/>
    <n v="1421330991"/>
    <b v="0"/>
    <n v="26"/>
    <n v="492.30769230769232"/>
    <b v="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.0375000000000001"/>
    <x v="0"/>
    <x v="0"/>
    <s v="USD"/>
    <n v="1357408721"/>
    <n v="1354816721"/>
    <b v="0"/>
    <n v="49"/>
    <n v="42.346938775510203"/>
    <b v="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.0190760000000001"/>
    <x v="0"/>
    <x v="0"/>
    <s v="USD"/>
    <n v="1369010460"/>
    <n v="1366381877"/>
    <b v="0"/>
    <n v="68"/>
    <n v="37.466029411764708"/>
    <b v="1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.177142857142857"/>
    <x v="0"/>
    <x v="0"/>
    <s v="USD"/>
    <n v="1303147459"/>
    <n v="1297880659"/>
    <b v="0"/>
    <n v="22"/>
    <n v="37.454545454545453"/>
    <b v="1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.38"/>
    <x v="0"/>
    <x v="0"/>
    <s v="USD"/>
    <n v="1354756714"/>
    <n v="1353547114"/>
    <b v="0"/>
    <n v="18"/>
    <n v="33.055555555555557"/>
    <b v="1"/>
    <s v="publishing/nonfiction"/>
    <x v="3"/>
    <x v="9"/>
  </r>
  <r>
    <n v="758"/>
    <s v="Publish Waiting On Humanity"/>
    <s v="I am publishing my book, Waiting on Humanity and need some finishing funds to do so."/>
    <n v="2500"/>
    <n v="2550"/>
    <n v="1.02"/>
    <x v="0"/>
    <x v="0"/>
    <s v="USD"/>
    <n v="1286568268"/>
    <n v="1283976268"/>
    <b v="0"/>
    <n v="19"/>
    <n v="134.21052631578948"/>
    <b v="1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n v="1.0192000000000001"/>
    <x v="0"/>
    <x v="1"/>
    <s v="GBP"/>
    <n v="1404892539"/>
    <n v="1401436539"/>
    <b v="0"/>
    <n v="99"/>
    <n v="51.474747474747474"/>
    <b v="1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x v="0"/>
    <s v="USD"/>
    <n v="1480188013"/>
    <n v="1477592413"/>
    <b v="0"/>
    <n v="0"/>
    <e v="#DIV/0!"/>
    <b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n v="4.7E-2"/>
    <x v="2"/>
    <x v="0"/>
    <s v="USD"/>
    <n v="1391364126"/>
    <n v="1388772126"/>
    <b v="0"/>
    <n v="6"/>
    <n v="39.166666666666664"/>
    <b v="0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x v="14"/>
    <s v="MXN"/>
    <n v="1480831200"/>
    <n v="1479328570"/>
    <b v="0"/>
    <n v="0"/>
    <e v="#DIV/0!"/>
    <b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n v="1.1655011655011655E-3"/>
    <x v="2"/>
    <x v="1"/>
    <s v="GBP"/>
    <n v="1376563408"/>
    <n v="1373971408"/>
    <b v="0"/>
    <n v="1"/>
    <n v="5"/>
    <b v="0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n v="0"/>
    <x v="2"/>
    <x v="0"/>
    <s v="USD"/>
    <n v="1441858161"/>
    <n v="1439266161"/>
    <b v="0"/>
    <n v="0"/>
    <e v="#DIV/0!"/>
    <b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n v="0.36014285714285715"/>
    <x v="2"/>
    <x v="0"/>
    <s v="USD"/>
    <n v="1413723684"/>
    <n v="1411131684"/>
    <b v="0"/>
    <n v="44"/>
    <n v="57.295454545454547"/>
    <b v="0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x v="5"/>
    <s v="CAD"/>
    <n v="1424112483"/>
    <n v="1421520483"/>
    <b v="0"/>
    <n v="0"/>
    <e v="#DIV/0!"/>
    <b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3.5400000000000001E-2"/>
    <x v="2"/>
    <x v="0"/>
    <s v="USD"/>
    <n v="1432178810"/>
    <n v="1429586810"/>
    <b v="0"/>
    <n v="3"/>
    <n v="59"/>
    <b v="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x v="0"/>
    <s v="USD"/>
    <n v="1387169890"/>
    <n v="1384577890"/>
    <b v="0"/>
    <n v="0"/>
    <e v="#DIV/0!"/>
    <b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n v="0.41399999999999998"/>
    <x v="2"/>
    <x v="0"/>
    <s v="USD"/>
    <n v="1388102094"/>
    <n v="1385510094"/>
    <b v="0"/>
    <n v="52"/>
    <n v="31.846153846153847"/>
    <b v="0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x v="0"/>
    <s v="USD"/>
    <n v="1361750369"/>
    <n v="1358294369"/>
    <b v="0"/>
    <n v="0"/>
    <e v="#DIV/0!"/>
    <b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n v="2.631578947368421E-4"/>
    <x v="2"/>
    <x v="0"/>
    <s v="USD"/>
    <n v="1454183202"/>
    <n v="1449863202"/>
    <b v="0"/>
    <n v="1"/>
    <n v="10"/>
    <b v="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.3333333333333333E-2"/>
    <x v="2"/>
    <x v="0"/>
    <s v="USD"/>
    <n v="1257047940"/>
    <n v="1252718519"/>
    <b v="0"/>
    <n v="1"/>
    <n v="50"/>
    <b v="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n v="8.5129023676509714E-3"/>
    <x v="2"/>
    <x v="1"/>
    <s v="GBP"/>
    <n v="1431298860"/>
    <n v="1428341985"/>
    <b v="0"/>
    <n v="2"/>
    <n v="16"/>
    <b v="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0.70199999999999996"/>
    <x v="2"/>
    <x v="0"/>
    <s v="USD"/>
    <n v="1393181018"/>
    <n v="1390589018"/>
    <b v="0"/>
    <n v="9"/>
    <n v="39"/>
    <b v="0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n v="1.7000000000000001E-2"/>
    <x v="2"/>
    <x v="0"/>
    <s v="USD"/>
    <n v="1323998795"/>
    <n v="1321406795"/>
    <b v="0"/>
    <n v="5"/>
    <n v="34"/>
    <b v="0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n v="0.51400000000000001"/>
    <x v="2"/>
    <x v="0"/>
    <s v="USD"/>
    <n v="1444539600"/>
    <n v="1441297645"/>
    <b v="0"/>
    <n v="57"/>
    <n v="63.122807017543863"/>
    <b v="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7.0000000000000001E-3"/>
    <x v="2"/>
    <x v="0"/>
    <s v="USD"/>
    <n v="1375313577"/>
    <n v="1372721577"/>
    <b v="0"/>
    <n v="3"/>
    <n v="7"/>
    <b v="0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n v="4.0000000000000001E-3"/>
    <x v="2"/>
    <x v="0"/>
    <s v="USD"/>
    <n v="1398876680"/>
    <n v="1396284680"/>
    <b v="0"/>
    <n v="1"/>
    <n v="2"/>
    <b v="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n v="2.6666666666666668E-2"/>
    <x v="2"/>
    <x v="0"/>
    <s v="USD"/>
    <n v="1287115200"/>
    <n v="1284567905"/>
    <b v="0"/>
    <n v="6"/>
    <n v="66.666666666666671"/>
    <b v="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n v="1.04"/>
    <x v="0"/>
    <x v="0"/>
    <s v="USD"/>
    <n v="1304439025"/>
    <n v="1301847025"/>
    <b v="0"/>
    <n v="27"/>
    <n v="38.518518518518519"/>
    <b v="1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n v="1.3315375"/>
    <x v="0"/>
    <x v="0"/>
    <s v="USD"/>
    <n v="1370649674"/>
    <n v="1368057674"/>
    <b v="0"/>
    <n v="25"/>
    <n v="42.609200000000001"/>
    <b v="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n v="1"/>
    <x v="0"/>
    <x v="0"/>
    <s v="USD"/>
    <n v="1345918302"/>
    <n v="1343326302"/>
    <b v="0"/>
    <n v="14"/>
    <n v="50"/>
    <b v="1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.4813333333333334"/>
    <x v="0"/>
    <x v="0"/>
    <s v="USD"/>
    <n v="1335564000"/>
    <n v="1332182049"/>
    <b v="0"/>
    <n v="35"/>
    <n v="63.485714285714288"/>
    <b v="1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.0249999999999999"/>
    <x v="0"/>
    <x v="0"/>
    <s v="USD"/>
    <n v="1395023719"/>
    <n v="1391571319"/>
    <b v="0"/>
    <n v="10"/>
    <n v="102.5"/>
    <b v="1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n v="1.8062799999999999"/>
    <x v="0"/>
    <x v="0"/>
    <s v="USD"/>
    <n v="1362060915"/>
    <n v="1359468915"/>
    <b v="0"/>
    <n v="29"/>
    <n v="31.142758620689655"/>
    <b v="1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n v="1.4279999999999999"/>
    <x v="0"/>
    <x v="0"/>
    <s v="USD"/>
    <n v="1336751220"/>
    <n v="1331774434"/>
    <b v="0"/>
    <n v="44"/>
    <n v="162.27272727272728"/>
    <b v="1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n v="1.1416666666666666"/>
    <x v="0"/>
    <x v="0"/>
    <s v="USD"/>
    <n v="1383318226"/>
    <n v="1380726226"/>
    <b v="0"/>
    <n v="17"/>
    <n v="80.588235294117652"/>
    <b v="1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n v="2.03505"/>
    <x v="0"/>
    <x v="0"/>
    <s v="USD"/>
    <n v="1341633540"/>
    <n v="1338336588"/>
    <b v="0"/>
    <n v="34"/>
    <n v="59.85441176470588"/>
    <b v="1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.0941176470588236"/>
    <x v="0"/>
    <x v="0"/>
    <s v="USD"/>
    <n v="1358755140"/>
    <n v="1357187280"/>
    <b v="0"/>
    <n v="14"/>
    <n v="132.85714285714286"/>
    <b v="1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.443746"/>
    <x v="0"/>
    <x v="0"/>
    <s v="USD"/>
    <n v="1359680939"/>
    <n v="1357088939"/>
    <b v="0"/>
    <n v="156"/>
    <n v="92.547820512820508"/>
    <b v="1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.0386666666666666"/>
    <x v="0"/>
    <x v="0"/>
    <s v="USD"/>
    <n v="1384322340"/>
    <n v="1381430646"/>
    <b v="0"/>
    <n v="128"/>
    <n v="60.859375"/>
    <b v="1"/>
    <s v="music/rock"/>
    <x v="4"/>
    <x v="11"/>
  </r>
  <r>
    <n v="792"/>
    <s v="&quot;Believable Lies&quot; - The Album"/>
    <s v="Rock n' Roll about the intersection of lies and belief: the Believable Lie."/>
    <n v="2500"/>
    <n v="2511.11"/>
    <n v="1.0044440000000001"/>
    <x v="0"/>
    <x v="0"/>
    <s v="USD"/>
    <n v="1383861483"/>
    <n v="1381265883"/>
    <b v="0"/>
    <n v="60"/>
    <n v="41.851833333333339"/>
    <b v="1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.0277927272727272"/>
    <x v="0"/>
    <x v="0"/>
    <s v="USD"/>
    <n v="1372827540"/>
    <n v="1371491244"/>
    <b v="0"/>
    <n v="32"/>
    <n v="88.325937499999995"/>
    <b v="1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n v="1.0531250000000001"/>
    <x v="0"/>
    <x v="0"/>
    <s v="USD"/>
    <n v="1315242360"/>
    <n v="1310438737"/>
    <b v="0"/>
    <n v="53"/>
    <n v="158.96226415094338"/>
    <b v="1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.1178571428571429"/>
    <x v="0"/>
    <x v="0"/>
    <s v="USD"/>
    <n v="1333774740"/>
    <n v="1330094566"/>
    <b v="0"/>
    <n v="184"/>
    <n v="85.054347826086953"/>
    <b v="1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n v="1.0135000000000001"/>
    <x v="0"/>
    <x v="0"/>
    <s v="USD"/>
    <n v="1379279400"/>
    <n v="1376687485"/>
    <b v="0"/>
    <n v="90"/>
    <n v="112.61111111111111"/>
    <b v="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n v="1.0753333333333333"/>
    <x v="0"/>
    <x v="0"/>
    <s v="USD"/>
    <n v="1335672000"/>
    <n v="1332978688"/>
    <b v="0"/>
    <n v="71"/>
    <n v="45.436619718309856"/>
    <b v="1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n v="1.1488571428571428"/>
    <x v="0"/>
    <x v="0"/>
    <s v="USD"/>
    <n v="1412086187"/>
    <n v="1409494187"/>
    <b v="0"/>
    <n v="87"/>
    <n v="46.218390804597703"/>
    <b v="1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.0002"/>
    <x v="0"/>
    <x v="0"/>
    <s v="USD"/>
    <n v="1335542446"/>
    <n v="1332950446"/>
    <b v="0"/>
    <n v="28"/>
    <n v="178.60714285714286"/>
    <b v="1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n v="1.5213333333333334"/>
    <x v="0"/>
    <x v="1"/>
    <s v="GBP"/>
    <n v="1410431054"/>
    <n v="1407839054"/>
    <b v="0"/>
    <n v="56"/>
    <n v="40.75"/>
    <b v="1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n v="1.1152149999999998"/>
    <x v="0"/>
    <x v="0"/>
    <s v="USD"/>
    <n v="1309547120"/>
    <n v="1306955120"/>
    <b v="0"/>
    <n v="51"/>
    <n v="43.733921568627444"/>
    <b v="1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.0133333333333334"/>
    <x v="0"/>
    <x v="0"/>
    <s v="USD"/>
    <n v="1347854700"/>
    <n v="1343867524"/>
    <b v="0"/>
    <n v="75"/>
    <n v="81.066666666666663"/>
    <b v="1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.232608695652174"/>
    <x v="0"/>
    <x v="0"/>
    <s v="USD"/>
    <n v="1306630800"/>
    <n v="1304376478"/>
    <b v="0"/>
    <n v="38"/>
    <n v="74.60526315789474"/>
    <b v="1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"/>
    <x v="0"/>
    <x v="0"/>
    <s v="USD"/>
    <n v="1311393540"/>
    <n v="1309919526"/>
    <b v="0"/>
    <n v="18"/>
    <n v="305.55555555555554"/>
    <b v="1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.05"/>
    <x v="0"/>
    <x v="0"/>
    <s v="USD"/>
    <n v="1310857200"/>
    <n v="1306525512"/>
    <b v="0"/>
    <n v="54"/>
    <n v="58.333333333333336"/>
    <b v="1"/>
    <s v="music/rock"/>
    <x v="4"/>
    <x v="11"/>
  </r>
  <r>
    <n v="806"/>
    <s v="Golden Animals NEW Album!"/>
    <s v="Help Golden Animals finish their NEW Album!"/>
    <n v="8000"/>
    <n v="8355"/>
    <n v="1.0443750000000001"/>
    <x v="0"/>
    <x v="0"/>
    <s v="USD"/>
    <n v="1315413339"/>
    <n v="1312821339"/>
    <b v="0"/>
    <n v="71"/>
    <n v="117.67605633802818"/>
    <b v="1"/>
    <s v="music/rock"/>
    <x v="4"/>
    <x v="11"/>
  </r>
  <r>
    <n v="807"/>
    <s v="Sic Vita - New EP Release - 2017"/>
    <s v="Join the Sic Vita family and lend a hand as we create a new album!"/>
    <n v="4000"/>
    <n v="4205"/>
    <n v="1.05125"/>
    <x v="0"/>
    <x v="0"/>
    <s v="USD"/>
    <n v="1488333600"/>
    <n v="1485270311"/>
    <b v="0"/>
    <n v="57"/>
    <n v="73.771929824561397"/>
    <b v="1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"/>
    <x v="0"/>
    <x v="5"/>
    <s v="CAD"/>
    <n v="1419224340"/>
    <n v="1416363886"/>
    <b v="0"/>
    <n v="43"/>
    <n v="104.65116279069767"/>
    <b v="1"/>
    <s v="music/rock"/>
    <x v="4"/>
    <x v="11"/>
  </r>
  <r>
    <n v="809"/>
    <s v="Peter's New Album!!"/>
    <s v="Acknowledged songwriter looking to record album of new songs to secure a Publishing Contract"/>
    <n v="4000"/>
    <n v="4151"/>
    <n v="1.03775"/>
    <x v="0"/>
    <x v="0"/>
    <s v="USD"/>
    <n v="1390161630"/>
    <n v="1387569630"/>
    <b v="0"/>
    <n v="52"/>
    <n v="79.82692307692308"/>
    <b v="1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.05"/>
    <x v="0"/>
    <x v="0"/>
    <s v="USD"/>
    <n v="1346462462"/>
    <n v="1343870462"/>
    <b v="0"/>
    <n v="27"/>
    <n v="58.333333333333336"/>
    <b v="1"/>
    <s v="music/rock"/>
    <x v="4"/>
    <x v="11"/>
  </r>
  <r>
    <n v="811"/>
    <s v="Love Water Tour"/>
    <s v="We need your financial support to cover the tour costs!  (Sound, lights, travel, stage design)"/>
    <n v="1000"/>
    <n v="1040"/>
    <n v="1.04"/>
    <x v="0"/>
    <x v="0"/>
    <s v="USD"/>
    <n v="1373475120"/>
    <n v="1371569202"/>
    <b v="0"/>
    <n v="12"/>
    <n v="86.666666666666671"/>
    <b v="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.5183333333333333"/>
    <x v="0"/>
    <x v="0"/>
    <s v="USD"/>
    <n v="1362146280"/>
    <n v="1357604752"/>
    <b v="0"/>
    <n v="33"/>
    <n v="27.606060606060606"/>
    <b v="1"/>
    <s v="music/rock"/>
    <x v="4"/>
    <x v="11"/>
  </r>
  <r>
    <n v="813"/>
    <s v="Rules of Civility and Decent Behavior"/>
    <s v="A pre order campaign to fund the pressing of our second full length vinyl LP"/>
    <n v="1500"/>
    <n v="2399.94"/>
    <n v="1.59996"/>
    <x v="0"/>
    <x v="0"/>
    <s v="USD"/>
    <n v="1342825365"/>
    <n v="1340233365"/>
    <b v="0"/>
    <n v="96"/>
    <n v="24.999375000000001"/>
    <b v="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n v="1.2729999999999999"/>
    <x v="0"/>
    <x v="0"/>
    <s v="USD"/>
    <n v="1306865040"/>
    <n v="1305568201"/>
    <b v="0"/>
    <n v="28"/>
    <n v="45.464285714285715"/>
    <b v="1"/>
    <s v="music/rock"/>
    <x v="4"/>
    <x v="11"/>
  </r>
  <r>
    <n v="815"/>
    <s v="Some Late Help for The Early Reset"/>
    <s v="Be a part of helping The Early Reset finish their new 7 song EP."/>
    <n v="4000"/>
    <n v="4280"/>
    <n v="1.07"/>
    <x v="0"/>
    <x v="0"/>
    <s v="USD"/>
    <n v="1414879303"/>
    <n v="1412287303"/>
    <b v="0"/>
    <n v="43"/>
    <n v="99.534883720930239"/>
    <b v="1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n v="1.1512214285714286"/>
    <x v="0"/>
    <x v="0"/>
    <s v="USD"/>
    <n v="1365489000"/>
    <n v="1362776043"/>
    <b v="0"/>
    <n v="205"/>
    <n v="39.31"/>
    <b v="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.3711066666666665"/>
    <x v="0"/>
    <x v="0"/>
    <s v="USD"/>
    <n v="1331441940"/>
    <n v="1326810211"/>
    <b v="0"/>
    <n v="23"/>
    <n v="89.419999999999987"/>
    <b v="1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.5571428571428572"/>
    <x v="0"/>
    <x v="0"/>
    <s v="USD"/>
    <n v="1344358860"/>
    <n v="1343682681"/>
    <b v="0"/>
    <n v="19"/>
    <n v="28.684210526315791"/>
    <b v="1"/>
    <s v="music/rock"/>
    <x v="4"/>
    <x v="11"/>
  </r>
  <r>
    <n v="819"/>
    <s v="Winter Tour"/>
    <s v="We are touring the Southeast in support of our new EP"/>
    <n v="400"/>
    <n v="435"/>
    <n v="1.0874999999999999"/>
    <x v="0"/>
    <x v="0"/>
    <s v="USD"/>
    <n v="1387601040"/>
    <n v="1386806254"/>
    <b v="0"/>
    <n v="14"/>
    <n v="31.071428571428573"/>
    <b v="1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n v="1.3405"/>
    <x v="0"/>
    <x v="0"/>
    <s v="USD"/>
    <n v="1402290000"/>
    <n v="1399666342"/>
    <b v="0"/>
    <n v="38"/>
    <n v="70.55263157894737"/>
    <b v="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"/>
    <x v="0"/>
    <x v="0"/>
    <s v="USD"/>
    <n v="1430712060"/>
    <n v="1427753265"/>
    <b v="0"/>
    <n v="78"/>
    <n v="224.12820512820514"/>
    <b v="1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n v="1.1916666666666667"/>
    <x v="0"/>
    <x v="0"/>
    <s v="USD"/>
    <n v="1349477050"/>
    <n v="1346885050"/>
    <b v="0"/>
    <n v="69"/>
    <n v="51.811594202898547"/>
    <b v="1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n v="1.7949999999999999"/>
    <x v="0"/>
    <x v="0"/>
    <s v="USD"/>
    <n v="1427062852"/>
    <n v="1424474452"/>
    <b v="0"/>
    <n v="33"/>
    <n v="43.515151515151516"/>
    <b v="1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.3438124999999999"/>
    <x v="0"/>
    <x v="0"/>
    <s v="USD"/>
    <n v="1271573940"/>
    <n v="1268459318"/>
    <b v="0"/>
    <n v="54"/>
    <n v="39.816666666666663"/>
    <b v="1"/>
    <s v="music/rock"/>
    <x v="4"/>
    <x v="11"/>
  </r>
  <r>
    <n v="825"/>
    <s v="KILL FREEMAN"/>
    <s v="Kickstarting Kill Freeman independently. Help fund the New Record, Video and Live Shows."/>
    <n v="12500"/>
    <n v="12554"/>
    <n v="1.0043200000000001"/>
    <x v="0"/>
    <x v="0"/>
    <s v="USD"/>
    <n v="1351495284"/>
    <n v="1349335284"/>
    <b v="0"/>
    <n v="99"/>
    <n v="126.8080808080808"/>
    <b v="1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n v="1.0145454545454546"/>
    <x v="0"/>
    <x v="0"/>
    <s v="USD"/>
    <n v="1332719730"/>
    <n v="1330908930"/>
    <b v="0"/>
    <n v="49"/>
    <n v="113.87755102040816"/>
    <b v="1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.0333333333333334"/>
    <x v="0"/>
    <x v="0"/>
    <s v="USD"/>
    <n v="1329248940"/>
    <n v="1326972107"/>
    <b v="0"/>
    <n v="11"/>
    <n v="28.181818181818183"/>
    <b v="1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.07"/>
    <x v="0"/>
    <x v="0"/>
    <s v="USD"/>
    <n v="1340641440"/>
    <n v="1339549982"/>
    <b v="0"/>
    <n v="38"/>
    <n v="36.60526315789474"/>
    <b v="1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n v="1.04"/>
    <x v="0"/>
    <x v="1"/>
    <s v="GBP"/>
    <n v="1468437240"/>
    <n v="1463253240"/>
    <b v="0"/>
    <n v="16"/>
    <n v="32.5"/>
    <b v="1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n v="1.0783333333333334"/>
    <x v="0"/>
    <x v="0"/>
    <s v="USD"/>
    <n v="1363952225"/>
    <n v="1361363825"/>
    <b v="0"/>
    <n v="32"/>
    <n v="60.65625"/>
    <b v="1"/>
    <s v="music/rock"/>
    <x v="4"/>
    <x v="11"/>
  </r>
  <r>
    <n v="831"/>
    <s v="Let The 7Horse Run!"/>
    <s v="7Horse is a new band with a self-funded album and a show they want to rock in your town!"/>
    <n v="1500"/>
    <n v="3500"/>
    <n v="2.3333333333333335"/>
    <x v="0"/>
    <x v="0"/>
    <s v="USD"/>
    <n v="1335540694"/>
    <n v="1332948694"/>
    <b v="0"/>
    <n v="20"/>
    <n v="175"/>
    <b v="1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.0060706666666666"/>
    <x v="0"/>
    <x v="0"/>
    <s v="USD"/>
    <n v="1327133580"/>
    <n v="1321978335"/>
    <b v="0"/>
    <n v="154"/>
    <n v="97.993896103896105"/>
    <b v="1"/>
    <s v="music/rock"/>
    <x v="4"/>
    <x v="11"/>
  </r>
  <r>
    <n v="833"/>
    <s v="Ragman Rolls"/>
    <s v="This is an American rock album."/>
    <n v="6000"/>
    <n v="6100"/>
    <n v="1.0166666666666666"/>
    <x v="0"/>
    <x v="0"/>
    <s v="USD"/>
    <n v="1397941475"/>
    <n v="1395349475"/>
    <b v="0"/>
    <n v="41"/>
    <n v="148.78048780487805"/>
    <b v="1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n v="1.3101818181818181"/>
    <x v="0"/>
    <x v="0"/>
    <s v="USD"/>
    <n v="1372651140"/>
    <n v="1369770292"/>
    <b v="0"/>
    <n v="75"/>
    <n v="96.08"/>
    <b v="1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.1725000000000001"/>
    <x v="0"/>
    <x v="0"/>
    <s v="USD"/>
    <n v="1337396400"/>
    <n v="1333709958"/>
    <b v="0"/>
    <n v="40"/>
    <n v="58.625"/>
    <b v="1"/>
    <s v="music/rock"/>
    <x v="4"/>
    <x v="11"/>
  </r>
  <r>
    <n v="836"/>
    <s v="DESMADRE Full Album + Press Kit"/>
    <s v="An album you can bring home to mom."/>
    <n v="5000"/>
    <n v="5046.5200000000004"/>
    <n v="1.009304"/>
    <x v="0"/>
    <x v="0"/>
    <s v="USD"/>
    <n v="1381108918"/>
    <n v="1378516918"/>
    <b v="0"/>
    <n v="46"/>
    <n v="109.70695652173914"/>
    <b v="1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n v="1.218"/>
    <x v="0"/>
    <x v="0"/>
    <s v="USD"/>
    <n v="1398988662"/>
    <n v="1396396662"/>
    <b v="0"/>
    <n v="62"/>
    <n v="49.112903225806448"/>
    <b v="1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.454"/>
    <x v="0"/>
    <x v="0"/>
    <s v="USD"/>
    <n v="1326835985"/>
    <n v="1324243985"/>
    <b v="0"/>
    <n v="61"/>
    <n v="47.672131147540981"/>
    <b v="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n v="1.166166"/>
    <x v="0"/>
    <x v="0"/>
    <s v="USD"/>
    <n v="1348337956"/>
    <n v="1345745956"/>
    <b v="0"/>
    <n v="96"/>
    <n v="60.737812499999997"/>
    <b v="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n v="1.2041660000000001"/>
    <x v="0"/>
    <x v="0"/>
    <s v="USD"/>
    <n v="1474694787"/>
    <n v="1472102787"/>
    <b v="0"/>
    <n v="190"/>
    <n v="63.37715789473684"/>
    <b v="1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.0132000000000001"/>
    <x v="0"/>
    <x v="0"/>
    <s v="USD"/>
    <n v="1415653663"/>
    <n v="1413058063"/>
    <b v="1"/>
    <n v="94"/>
    <n v="53.893617021276597"/>
    <b v="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.0431999999999999"/>
    <x v="0"/>
    <x v="5"/>
    <s v="CAD"/>
    <n v="1381723140"/>
    <n v="1378735983"/>
    <b v="1"/>
    <n v="39"/>
    <n v="66.871794871794876"/>
    <b v="1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n v="2.6713333333333331"/>
    <x v="0"/>
    <x v="0"/>
    <s v="USD"/>
    <n v="1481184000"/>
    <n v="1479708680"/>
    <b v="0"/>
    <n v="127"/>
    <n v="63.102362204724407"/>
    <b v="1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.9413333333333334"/>
    <x v="0"/>
    <x v="0"/>
    <s v="USD"/>
    <n v="1414817940"/>
    <n v="1411489552"/>
    <b v="1"/>
    <n v="159"/>
    <n v="36.628930817610062"/>
    <b v="1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n v="1.203802"/>
    <x v="0"/>
    <x v="0"/>
    <s v="USD"/>
    <n v="1473047940"/>
    <n v="1469595396"/>
    <b v="0"/>
    <n v="177"/>
    <n v="34.005706214689269"/>
    <b v="1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n v="1.2200090909090908"/>
    <x v="0"/>
    <x v="1"/>
    <s v="GBP"/>
    <n v="1394460000"/>
    <n v="1393233855"/>
    <b v="0"/>
    <n v="47"/>
    <n v="28.553404255319148"/>
    <b v="1"/>
    <s v="music/metal"/>
    <x v="4"/>
    <x v="12"/>
  </r>
  <r>
    <n v="847"/>
    <s v="CENTROPYMUSIC"/>
    <s v="MUSIC WITH MEANING!  MUSIC THAT MATTERS!!!"/>
    <n v="10"/>
    <n v="10"/>
    <n v="1"/>
    <x v="0"/>
    <x v="0"/>
    <s v="USD"/>
    <n v="1436555376"/>
    <n v="1433963376"/>
    <b v="0"/>
    <n v="1"/>
    <n v="10"/>
    <b v="1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n v="1"/>
    <x v="0"/>
    <x v="0"/>
    <s v="USD"/>
    <n v="1429038033"/>
    <n v="1426446033"/>
    <b v="0"/>
    <n v="16"/>
    <n v="18.75"/>
    <b v="1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.1990000000000001"/>
    <x v="0"/>
    <x v="0"/>
    <s v="USD"/>
    <n v="1426473264"/>
    <n v="1424057664"/>
    <b v="0"/>
    <n v="115"/>
    <n v="41.704347826086959"/>
    <b v="1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n v="1.55175"/>
    <x v="0"/>
    <x v="0"/>
    <s v="USD"/>
    <n v="1461560340"/>
    <n v="1458762717"/>
    <b v="0"/>
    <n v="133"/>
    <n v="46.669172932330824"/>
    <b v="1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n v="1.3045"/>
    <x v="0"/>
    <x v="6"/>
    <s v="EUR"/>
    <n v="1469994300"/>
    <n v="1464815253"/>
    <b v="0"/>
    <n v="70"/>
    <n v="37.271428571428572"/>
    <b v="1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n v="1.0497142857142858"/>
    <x v="0"/>
    <x v="0"/>
    <s v="USD"/>
    <n v="1477342800"/>
    <n v="1476386395"/>
    <b v="0"/>
    <n v="62"/>
    <n v="59.258064516129032"/>
    <b v="1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n v="1"/>
    <x v="0"/>
    <x v="0"/>
    <s v="USD"/>
    <n v="1424116709"/>
    <n v="1421524709"/>
    <b v="0"/>
    <n v="10"/>
    <n v="30"/>
    <b v="1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n v="1.1822050359712231"/>
    <x v="0"/>
    <x v="0"/>
    <s v="USD"/>
    <n v="1482901546"/>
    <n v="1480309546"/>
    <b v="0"/>
    <n v="499"/>
    <n v="65.8623246492986"/>
    <b v="1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n v="1.0344827586206897"/>
    <x v="0"/>
    <x v="0"/>
    <s v="USD"/>
    <n v="1469329217"/>
    <n v="1466737217"/>
    <b v="0"/>
    <n v="47"/>
    <n v="31.914893617021278"/>
    <b v="1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.1800000000000002"/>
    <x v="0"/>
    <x v="12"/>
    <s v="EUR"/>
    <n v="1477422000"/>
    <n v="1472282956"/>
    <b v="0"/>
    <n v="28"/>
    <n v="19.464285714285715"/>
    <b v="1"/>
    <s v="music/metal"/>
    <x v="4"/>
    <x v="12"/>
  </r>
  <r>
    <n v="857"/>
    <s v="A Reason To Breathe - DEBUT ALBUM"/>
    <s v="Modern Post-Hardcore/Electro music (Hardstyle, EDM, Trap, Dubstep, Dembow, House)."/>
    <n v="1200"/>
    <n v="1200"/>
    <n v="1"/>
    <x v="0"/>
    <x v="3"/>
    <s v="EUR"/>
    <n v="1448463431"/>
    <n v="1444831031"/>
    <b v="0"/>
    <n v="24"/>
    <n v="50"/>
    <b v="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.4400583333333332"/>
    <x v="0"/>
    <x v="1"/>
    <s v="GBP"/>
    <n v="1429138740"/>
    <n v="1426528418"/>
    <b v="0"/>
    <n v="76"/>
    <n v="22.737763157894737"/>
    <b v="1"/>
    <s v="music/metal"/>
    <x v="4"/>
    <x v="12"/>
  </r>
  <r>
    <n v="859"/>
    <s v="Rise With Us Campaign"/>
    <s v="We are heading to the studio to create our second album and we want you to be right there with us!"/>
    <n v="4000"/>
    <n v="4187"/>
    <n v="1.0467500000000001"/>
    <x v="0"/>
    <x v="0"/>
    <s v="USD"/>
    <n v="1433376000"/>
    <n v="1430768468"/>
    <b v="0"/>
    <n v="98"/>
    <n v="42.724489795918366"/>
    <b v="1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0.18142857142857144"/>
    <x v="2"/>
    <x v="0"/>
    <s v="USD"/>
    <n v="1385123713"/>
    <n v="1382528113"/>
    <b v="0"/>
    <n v="48"/>
    <n v="52.916666666666664"/>
    <b v="0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.2444444444444444E-2"/>
    <x v="2"/>
    <x v="0"/>
    <s v="USD"/>
    <n v="1474067404"/>
    <n v="1471475404"/>
    <b v="0"/>
    <n v="2"/>
    <n v="50.5"/>
    <b v="0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n v="3.3999999999999998E-3"/>
    <x v="2"/>
    <x v="1"/>
    <s v="GBP"/>
    <n v="1384179548"/>
    <n v="1381583948"/>
    <b v="0"/>
    <n v="4"/>
    <n v="42.5"/>
    <b v="0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n v="4.4999999999999998E-2"/>
    <x v="2"/>
    <x v="0"/>
    <s v="USD"/>
    <n v="1329014966"/>
    <n v="1326422966"/>
    <b v="0"/>
    <n v="5"/>
    <n v="18"/>
    <b v="0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0.41538461538461541"/>
    <x v="2"/>
    <x v="0"/>
    <s v="USD"/>
    <n v="1381917540"/>
    <n v="1379990038"/>
    <b v="0"/>
    <n v="79"/>
    <n v="34.177215189873415"/>
    <b v="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.0454545454545454E-2"/>
    <x v="2"/>
    <x v="0"/>
    <s v="USD"/>
    <n v="1358361197"/>
    <n v="1353177197"/>
    <b v="0"/>
    <n v="2"/>
    <n v="22.5"/>
    <b v="0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n v="0.18285714285714286"/>
    <x v="2"/>
    <x v="0"/>
    <s v="USD"/>
    <n v="1425136200"/>
    <n v="1421853518"/>
    <b v="0"/>
    <n v="11"/>
    <n v="58.18181818181818"/>
    <b v="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0.2402"/>
    <x v="2"/>
    <x v="0"/>
    <s v="USD"/>
    <n v="1259643540"/>
    <n v="1254450706"/>
    <b v="0"/>
    <n v="11"/>
    <n v="109.18181818181819"/>
    <b v="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1.1111111111111111E-3"/>
    <x v="2"/>
    <x v="0"/>
    <s v="USD"/>
    <n v="1389055198"/>
    <n v="1386463198"/>
    <b v="0"/>
    <n v="1"/>
    <n v="50"/>
    <b v="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n v="0.11818181818181818"/>
    <x v="2"/>
    <x v="0"/>
    <s v="USD"/>
    <n v="1365448657"/>
    <n v="1362860257"/>
    <b v="0"/>
    <n v="3"/>
    <n v="346.66666666666669"/>
    <b v="0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3.0999999999999999E-3"/>
    <x v="2"/>
    <x v="1"/>
    <s v="GBP"/>
    <n v="1377995523"/>
    <n v="1375403523"/>
    <b v="0"/>
    <n v="5"/>
    <n v="12.4"/>
    <b v="0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.4166666666666669E-2"/>
    <x v="2"/>
    <x v="0"/>
    <s v="USD"/>
    <n v="1385735295"/>
    <n v="1383139695"/>
    <b v="0"/>
    <n v="12"/>
    <n v="27.083333333333332"/>
    <b v="0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n v="8.1250000000000003E-3"/>
    <x v="2"/>
    <x v="0"/>
    <s v="USD"/>
    <n v="1299786527"/>
    <n v="1295898527"/>
    <b v="0"/>
    <n v="2"/>
    <n v="32.5"/>
    <b v="0"/>
    <s v="music/jazz"/>
    <x v="4"/>
    <x v="13"/>
  </r>
  <r>
    <n v="873"/>
    <s v="The Dreamer-An Original Jazz CD"/>
    <s v="Fall in love with &quot;The Dreamer&quot;, new original music from trumpeter Freddie Dunn!"/>
    <n v="3500"/>
    <n v="45"/>
    <n v="1.2857142857142857E-2"/>
    <x v="2"/>
    <x v="0"/>
    <s v="USD"/>
    <n v="1352610040"/>
    <n v="1349150440"/>
    <b v="0"/>
    <n v="5"/>
    <n v="9"/>
    <b v="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n v="0.24333333333333335"/>
    <x v="2"/>
    <x v="0"/>
    <s v="USD"/>
    <n v="1367676034"/>
    <n v="1365084034"/>
    <b v="0"/>
    <n v="21"/>
    <n v="34.761904761904759"/>
    <b v="0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x v="0"/>
    <s v="USD"/>
    <n v="1442856131"/>
    <n v="1441128131"/>
    <b v="0"/>
    <n v="0"/>
    <e v="#DIV/0!"/>
    <b v="0"/>
    <s v="music/jazz"/>
    <x v="4"/>
    <x v="13"/>
  </r>
  <r>
    <n v="876"/>
    <s v="Sound Of Dobells"/>
    <s v="What was the greatest record shop ever?  DOBELLS!"/>
    <n v="3152"/>
    <n v="1286"/>
    <n v="0.40799492385786801"/>
    <x v="2"/>
    <x v="1"/>
    <s v="GBP"/>
    <n v="1359978927"/>
    <n v="1357127727"/>
    <b v="0"/>
    <n v="45"/>
    <n v="28.577777777777779"/>
    <b v="0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n v="0.67549999999999999"/>
    <x v="2"/>
    <x v="0"/>
    <s v="USD"/>
    <n v="1387479360"/>
    <n v="1384887360"/>
    <b v="0"/>
    <n v="29"/>
    <n v="46.586206896551722"/>
    <b v="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n v="1.2999999999999999E-2"/>
    <x v="2"/>
    <x v="0"/>
    <s v="USD"/>
    <n v="1293082524"/>
    <n v="1290490524"/>
    <b v="0"/>
    <n v="2"/>
    <n v="32.5"/>
    <b v="0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0.30666666666666664"/>
    <x v="2"/>
    <x v="0"/>
    <s v="USD"/>
    <n v="1338321305"/>
    <n v="1336506905"/>
    <b v="0"/>
    <n v="30"/>
    <n v="21.466666666666665"/>
    <b v="0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n v="2.9894179894179893E-2"/>
    <x v="2"/>
    <x v="0"/>
    <s v="USD"/>
    <n v="1351582938"/>
    <n v="1348731738"/>
    <b v="0"/>
    <n v="8"/>
    <n v="14.125"/>
    <b v="0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n v="8.0000000000000002E-3"/>
    <x v="2"/>
    <x v="0"/>
    <s v="USD"/>
    <n v="1326520886"/>
    <n v="1322632886"/>
    <b v="0"/>
    <n v="1"/>
    <n v="30"/>
    <b v="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0.20133333333333334"/>
    <x v="2"/>
    <x v="0"/>
    <s v="USD"/>
    <n v="1315341550"/>
    <n v="1312490350"/>
    <b v="0"/>
    <n v="14"/>
    <n v="21.571428571428573"/>
    <b v="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n v="0.4002"/>
    <x v="2"/>
    <x v="0"/>
    <s v="USD"/>
    <n v="1456957635"/>
    <n v="1451773635"/>
    <b v="0"/>
    <n v="24"/>
    <n v="83.375"/>
    <b v="0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n v="0.01"/>
    <x v="2"/>
    <x v="0"/>
    <s v="USD"/>
    <n v="1336789860"/>
    <n v="1331666146"/>
    <b v="0"/>
    <n v="2"/>
    <n v="10"/>
    <b v="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n v="0.75"/>
    <x v="2"/>
    <x v="0"/>
    <s v="USD"/>
    <n v="1483137311"/>
    <n v="1481322911"/>
    <b v="0"/>
    <n v="21"/>
    <n v="35.714285714285715"/>
    <b v="0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n v="0.41"/>
    <x v="2"/>
    <x v="0"/>
    <s v="USD"/>
    <n v="1473972813"/>
    <n v="1471812813"/>
    <b v="0"/>
    <n v="7"/>
    <n v="29.285714285714285"/>
    <b v="0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x v="0"/>
    <s v="USD"/>
    <n v="1338159655"/>
    <n v="1335567655"/>
    <b v="0"/>
    <n v="0"/>
    <e v="#DIV/0!"/>
    <b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n v="7.1999999999999995E-2"/>
    <x v="2"/>
    <x v="0"/>
    <s v="USD"/>
    <n v="1314856800"/>
    <n v="1311789885"/>
    <b v="0"/>
    <n v="4"/>
    <n v="18"/>
    <b v="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.4412800000000005E-2"/>
    <x v="2"/>
    <x v="0"/>
    <s v="USD"/>
    <n v="1412534943"/>
    <n v="1409942943"/>
    <b v="0"/>
    <n v="32"/>
    <n v="73.760000000000005"/>
    <b v="0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.1666666666666664E-2"/>
    <x v="2"/>
    <x v="0"/>
    <s v="USD"/>
    <n v="1385055979"/>
    <n v="1382460379"/>
    <b v="0"/>
    <n v="4"/>
    <n v="31.25"/>
    <b v="0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n v="3.2500000000000001E-2"/>
    <x v="2"/>
    <x v="0"/>
    <s v="USD"/>
    <n v="1408581930"/>
    <n v="1405989930"/>
    <b v="0"/>
    <n v="9"/>
    <n v="28.888888888888889"/>
    <b v="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0.40749999999999997"/>
    <x v="2"/>
    <x v="0"/>
    <s v="USD"/>
    <n v="1280635200"/>
    <n v="1273121283"/>
    <b v="0"/>
    <n v="17"/>
    <n v="143.8235294117647"/>
    <b v="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n v="0.1"/>
    <x v="2"/>
    <x v="0"/>
    <s v="USD"/>
    <n v="1427920363"/>
    <n v="1425331963"/>
    <b v="0"/>
    <n v="5"/>
    <n v="40"/>
    <b v="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0.39169999999999999"/>
    <x v="2"/>
    <x v="0"/>
    <s v="USD"/>
    <n v="1465169610"/>
    <n v="1462577610"/>
    <b v="0"/>
    <n v="53"/>
    <n v="147.81132075471697"/>
    <b v="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.4375000000000001E-2"/>
    <x v="2"/>
    <x v="0"/>
    <s v="USD"/>
    <n v="1287975829"/>
    <n v="1284087829"/>
    <b v="0"/>
    <n v="7"/>
    <n v="27.857142857142858"/>
    <b v="0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n v="0.4"/>
    <x v="2"/>
    <x v="0"/>
    <s v="USD"/>
    <n v="1440734400"/>
    <n v="1438549026"/>
    <b v="0"/>
    <n v="72"/>
    <n v="44.444444444444443"/>
    <b v="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x v="0"/>
    <s v="USD"/>
    <n v="1354123908"/>
    <n v="1351528308"/>
    <b v="0"/>
    <n v="0"/>
    <e v="#DIV/0!"/>
    <b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n v="2.8000000000000001E-2"/>
    <x v="2"/>
    <x v="0"/>
    <s v="USD"/>
    <n v="1326651110"/>
    <n v="1322763110"/>
    <b v="0"/>
    <n v="2"/>
    <n v="35"/>
    <b v="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n v="0.37333333333333335"/>
    <x v="2"/>
    <x v="0"/>
    <s v="USD"/>
    <n v="1306549362"/>
    <n v="1302661362"/>
    <b v="0"/>
    <n v="8"/>
    <n v="35"/>
    <b v="0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n v="4.1999999999999997E-3"/>
    <x v="2"/>
    <x v="0"/>
    <s v="USD"/>
    <n v="1459365802"/>
    <n v="1456777402"/>
    <b v="0"/>
    <n v="2"/>
    <n v="10.5"/>
    <b v="0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x v="0"/>
    <s v="USD"/>
    <n v="1276024260"/>
    <n v="1272050914"/>
    <b v="0"/>
    <n v="0"/>
    <e v="#DIV/0!"/>
    <b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n v="3.0000000000000001E-3"/>
    <x v="2"/>
    <x v="0"/>
    <s v="USD"/>
    <n v="1409412600"/>
    <n v="1404947422"/>
    <b v="0"/>
    <n v="3"/>
    <n v="30"/>
    <b v="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n v="3.2000000000000001E-2"/>
    <x v="2"/>
    <x v="0"/>
    <s v="USD"/>
    <n v="1348367100"/>
    <n v="1346180780"/>
    <b v="0"/>
    <n v="4"/>
    <n v="40"/>
    <b v="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n v="3.0200000000000001E-3"/>
    <x v="2"/>
    <x v="0"/>
    <s v="USD"/>
    <n v="1451786137"/>
    <n v="1449194137"/>
    <b v="0"/>
    <n v="3"/>
    <n v="50.333333333333336"/>
    <b v="0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n v="3.0153846153846153E-2"/>
    <x v="2"/>
    <x v="0"/>
    <s v="USD"/>
    <n v="1295847926"/>
    <n v="1290663926"/>
    <b v="0"/>
    <n v="6"/>
    <n v="32.666666666666664"/>
    <b v="0"/>
    <s v="music/jazz"/>
    <x v="4"/>
    <x v="13"/>
  </r>
  <r>
    <n v="906"/>
    <s v="24th Music Presents Channeling Motown (Live)"/>
    <s v="The DMV's most respected saxophonist pay tribute to Motown."/>
    <n v="15000"/>
    <n v="0"/>
    <n v="0"/>
    <x v="2"/>
    <x v="0"/>
    <s v="USD"/>
    <n v="1394681590"/>
    <n v="1392093190"/>
    <b v="0"/>
    <n v="0"/>
    <e v="#DIV/0!"/>
    <b v="0"/>
    <s v="music/jazz"/>
    <x v="4"/>
    <x v="13"/>
  </r>
  <r>
    <n v="907"/>
    <s v="Greg Chambers Saxophone CD"/>
    <s v="Greg Chambers' self-titled CD needs support for post production, replication, and promotion."/>
    <n v="2900"/>
    <n v="0"/>
    <n v="0"/>
    <x v="2"/>
    <x v="0"/>
    <s v="USD"/>
    <n v="1315715823"/>
    <n v="1313123823"/>
    <b v="0"/>
    <n v="0"/>
    <e v="#DIV/0!"/>
    <b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n v="0"/>
    <x v="2"/>
    <x v="0"/>
    <s v="USD"/>
    <n v="1280206740"/>
    <n v="1276283655"/>
    <b v="0"/>
    <n v="0"/>
    <e v="#DIV/0!"/>
    <b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.2500000000000001E-2"/>
    <x v="2"/>
    <x v="0"/>
    <s v="USD"/>
    <n v="1343016000"/>
    <n v="1340296440"/>
    <b v="0"/>
    <n v="8"/>
    <n v="65"/>
    <b v="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n v="0.22363636363636363"/>
    <x v="2"/>
    <x v="1"/>
    <s v="GBP"/>
    <n v="1488546319"/>
    <n v="1483362319"/>
    <b v="0"/>
    <n v="5"/>
    <n v="24.6"/>
    <b v="0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x v="0"/>
    <s v="USD"/>
    <n v="1390522045"/>
    <n v="1388707645"/>
    <b v="0"/>
    <n v="0"/>
    <e v="#DIV/0!"/>
    <b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n v="8.5714285714285719E-3"/>
    <x v="2"/>
    <x v="0"/>
    <s v="USD"/>
    <n v="1355197047"/>
    <n v="1350009447"/>
    <b v="0"/>
    <n v="2"/>
    <n v="15"/>
    <b v="0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6.6066666666666662E-2"/>
    <x v="2"/>
    <x v="0"/>
    <s v="USD"/>
    <n v="1336188019"/>
    <n v="1333596019"/>
    <b v="0"/>
    <n v="24"/>
    <n v="82.583333333333329"/>
    <b v="0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n v="0"/>
    <x v="2"/>
    <x v="0"/>
    <s v="USD"/>
    <n v="1345918747"/>
    <n v="1343326747"/>
    <b v="0"/>
    <n v="0"/>
    <e v="#DIV/0!"/>
    <b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n v="5.7692307692307696E-2"/>
    <x v="2"/>
    <x v="0"/>
    <s v="USD"/>
    <n v="1330577940"/>
    <n v="1327853914"/>
    <b v="0"/>
    <n v="9"/>
    <n v="41.666666666666664"/>
    <b v="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x v="0"/>
    <s v="USD"/>
    <n v="1287723600"/>
    <n v="1284409734"/>
    <b v="0"/>
    <n v="0"/>
    <e v="#DIV/0!"/>
    <b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6.0000000000000001E-3"/>
    <x v="2"/>
    <x v="0"/>
    <s v="USD"/>
    <n v="1405305000"/>
    <n v="1402612730"/>
    <b v="0"/>
    <n v="1"/>
    <n v="30"/>
    <b v="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.0256410256410255E-2"/>
    <x v="2"/>
    <x v="1"/>
    <s v="GBP"/>
    <n v="1417474761"/>
    <n v="1414879161"/>
    <b v="0"/>
    <n v="10"/>
    <n v="19.600000000000001"/>
    <b v="0"/>
    <s v="music/jazz"/>
    <x v="4"/>
    <x v="13"/>
  </r>
  <r>
    <n v="919"/>
    <s v="Jazz CD:  Out of The Blue"/>
    <s v="Cool jazz with a New Orleans flavor."/>
    <n v="20000"/>
    <n v="100"/>
    <n v="5.0000000000000001E-3"/>
    <x v="2"/>
    <x v="0"/>
    <s v="USD"/>
    <n v="1355930645"/>
    <n v="1352906645"/>
    <b v="0"/>
    <n v="1"/>
    <n v="100"/>
    <b v="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x v="0"/>
    <s v="USD"/>
    <n v="1384448822"/>
    <n v="1381853222"/>
    <b v="0"/>
    <n v="0"/>
    <e v="#DIV/0!"/>
    <b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0.309"/>
    <x v="2"/>
    <x v="0"/>
    <s v="USD"/>
    <n v="1323666376"/>
    <n v="1320033976"/>
    <b v="0"/>
    <n v="20"/>
    <n v="231.75"/>
    <b v="0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n v="0.21037037037037037"/>
    <x v="2"/>
    <x v="0"/>
    <s v="USD"/>
    <n v="1412167393"/>
    <n v="1409143393"/>
    <b v="0"/>
    <n v="30"/>
    <n v="189.33333333333334"/>
    <b v="0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.1999999999999999E-2"/>
    <x v="2"/>
    <x v="0"/>
    <s v="USD"/>
    <n v="1416614523"/>
    <n v="1414018923"/>
    <b v="0"/>
    <n v="6"/>
    <n v="55"/>
    <b v="0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n v="0.109"/>
    <x v="2"/>
    <x v="0"/>
    <s v="USD"/>
    <n v="1360795069"/>
    <n v="1358203069"/>
    <b v="0"/>
    <n v="15"/>
    <n v="21.8"/>
    <b v="0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n v="2.6666666666666668E-2"/>
    <x v="2"/>
    <x v="0"/>
    <s v="USD"/>
    <n v="1385590111"/>
    <n v="1382994511"/>
    <b v="0"/>
    <n v="5"/>
    <n v="32"/>
    <b v="0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x v="0"/>
    <s v="USD"/>
    <n v="1278628800"/>
    <n v="1276043330"/>
    <b v="0"/>
    <n v="0"/>
    <e v="#DIV/0!"/>
    <b v="0"/>
    <s v="music/jazz"/>
    <x v="4"/>
    <x v="13"/>
  </r>
  <r>
    <n v="927"/>
    <s v="JETRO DA SILVA FUNK PROJECT"/>
    <s v="Studio CD/DVD Solo project of Pianist &amp; Keyboardist Jetro da Silva"/>
    <n v="20000"/>
    <n v="0"/>
    <n v="0"/>
    <x v="2"/>
    <x v="0"/>
    <s v="USD"/>
    <n v="1337024695"/>
    <n v="1334432695"/>
    <b v="0"/>
    <n v="0"/>
    <e v="#DIV/0!"/>
    <b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n v="0.10862068965517241"/>
    <x v="2"/>
    <x v="0"/>
    <s v="USD"/>
    <n v="1353196800"/>
    <n v="1348864913"/>
    <b v="0"/>
    <n v="28"/>
    <n v="56.25"/>
    <b v="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x v="0"/>
    <s v="USD"/>
    <n v="1333946569"/>
    <n v="1331358169"/>
    <b v="0"/>
    <n v="0"/>
    <e v="#DIV/0!"/>
    <b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0.38333333333333336"/>
    <x v="2"/>
    <x v="0"/>
    <s v="USD"/>
    <n v="1277501520"/>
    <n v="1273874306"/>
    <b v="0"/>
    <n v="5"/>
    <n v="69"/>
    <b v="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6.5500000000000003E-2"/>
    <x v="2"/>
    <x v="1"/>
    <s v="GBP"/>
    <n v="1395007200"/>
    <n v="1392021502"/>
    <b v="0"/>
    <n v="7"/>
    <n v="18.714285714285715"/>
    <b v="0"/>
    <s v="music/jazz"/>
    <x v="4"/>
    <x v="13"/>
  </r>
  <r>
    <n v="932"/>
    <s v="Mandy Harvey Christmas Album"/>
    <s v="Help me to create my 3rd album, a Christmas CD with 16 Holiday/Original favorites!"/>
    <n v="9500"/>
    <n v="1381"/>
    <n v="0.14536842105263159"/>
    <x v="2"/>
    <x v="0"/>
    <s v="USD"/>
    <n v="1363990545"/>
    <n v="1360106145"/>
    <b v="0"/>
    <n v="30"/>
    <n v="46.033333333333331"/>
    <b v="0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0.06"/>
    <x v="2"/>
    <x v="0"/>
    <s v="USD"/>
    <n v="1399867409"/>
    <n v="1394683409"/>
    <b v="0"/>
    <n v="2"/>
    <n v="60"/>
    <b v="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n v="0.30399999999999999"/>
    <x v="2"/>
    <x v="5"/>
    <s v="CAD"/>
    <n v="1399183200"/>
    <n v="1396633284"/>
    <b v="0"/>
    <n v="30"/>
    <n v="50.666666666666664"/>
    <b v="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n v="1.4285714285714285E-2"/>
    <x v="2"/>
    <x v="0"/>
    <s v="USD"/>
    <n v="1454054429"/>
    <n v="1451462429"/>
    <b v="0"/>
    <n v="2"/>
    <n v="25"/>
    <b v="0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x v="0"/>
    <s v="USD"/>
    <n v="1326916800"/>
    <n v="1323131689"/>
    <b v="0"/>
    <n v="0"/>
    <e v="#DIV/0!"/>
    <b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.1428571428571429E-2"/>
    <x v="2"/>
    <x v="0"/>
    <s v="USD"/>
    <n v="1383509357"/>
    <n v="1380913757"/>
    <b v="0"/>
    <n v="2"/>
    <n v="20"/>
    <b v="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n v="3.5714285714285713E-3"/>
    <x v="2"/>
    <x v="0"/>
    <s v="USD"/>
    <n v="1346585448"/>
    <n v="1343993448"/>
    <b v="0"/>
    <n v="1"/>
    <n v="25"/>
    <b v="0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.4545454545454545E-2"/>
    <x v="2"/>
    <x v="0"/>
    <s v="USD"/>
    <n v="1372622280"/>
    <n v="1369246738"/>
    <b v="0"/>
    <n v="2"/>
    <n v="20"/>
    <b v="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0.17155555555555554"/>
    <x v="2"/>
    <x v="0"/>
    <s v="USD"/>
    <n v="1439251926"/>
    <n v="1435363926"/>
    <b v="0"/>
    <n v="14"/>
    <n v="110.28571428571429"/>
    <b v="0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.3220000000000001E-2"/>
    <x v="2"/>
    <x v="0"/>
    <s v="USD"/>
    <n v="1486693145"/>
    <n v="1484101145"/>
    <b v="0"/>
    <n v="31"/>
    <n v="37.451612903225808"/>
    <b v="0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8.9066666666666669E-2"/>
    <x v="2"/>
    <x v="0"/>
    <s v="USD"/>
    <n v="1455826460"/>
    <n v="1452716060"/>
    <b v="0"/>
    <n v="16"/>
    <n v="41.75"/>
    <b v="0"/>
    <s v="technology/wearables"/>
    <x v="2"/>
    <x v="8"/>
  </r>
  <r>
    <n v="943"/>
    <s v="SleepMode"/>
    <s v="A mask for home or travel that will give you the best, undisturbed sleep of your life."/>
    <n v="3000"/>
    <n v="289"/>
    <n v="9.633333333333334E-2"/>
    <x v="2"/>
    <x v="0"/>
    <s v="USD"/>
    <n v="1480438905"/>
    <n v="1477843305"/>
    <b v="0"/>
    <n v="12"/>
    <n v="24.083333333333332"/>
    <b v="0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n v="0.13325999999999999"/>
    <x v="2"/>
    <x v="0"/>
    <s v="USD"/>
    <n v="1460988000"/>
    <n v="1458050450"/>
    <b v="0"/>
    <n v="96"/>
    <n v="69.40625"/>
    <b v="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n v="2.4840000000000001E-2"/>
    <x v="2"/>
    <x v="6"/>
    <s v="EUR"/>
    <n v="1487462340"/>
    <n v="1482958626"/>
    <b v="0"/>
    <n v="16"/>
    <n v="155.25"/>
    <b v="0"/>
    <s v="technology/wearables"/>
    <x v="2"/>
    <x v="8"/>
  </r>
  <r>
    <n v="946"/>
    <s v="OmniTrade Apron"/>
    <s v="Soft edged-Hard working. The perfect wearable organization for the home and professional shop."/>
    <n v="15000"/>
    <n v="286"/>
    <n v="1.9066666666666666E-2"/>
    <x v="2"/>
    <x v="0"/>
    <s v="USD"/>
    <n v="1473444048"/>
    <n v="1470852048"/>
    <b v="0"/>
    <n v="5"/>
    <n v="57.2"/>
    <b v="0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x v="0"/>
    <s v="USD"/>
    <n v="1467312306"/>
    <n v="1462128306"/>
    <b v="0"/>
    <n v="0"/>
    <e v="#DIV/0!"/>
    <b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n v="0.12"/>
    <x v="2"/>
    <x v="9"/>
    <s v="EUR"/>
    <n v="1457812364"/>
    <n v="1455220364"/>
    <b v="0"/>
    <n v="8"/>
    <n v="60"/>
    <b v="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n v="1.3650000000000001E-2"/>
    <x v="2"/>
    <x v="12"/>
    <s v="EUR"/>
    <n v="1456016576"/>
    <n v="1450832576"/>
    <b v="0"/>
    <n v="7"/>
    <n v="39"/>
    <b v="0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n v="0.28039999999999998"/>
    <x v="2"/>
    <x v="5"/>
    <s v="CAD"/>
    <n v="1453053661"/>
    <n v="1450461661"/>
    <b v="0"/>
    <n v="24"/>
    <n v="58.416666666666664"/>
    <b v="0"/>
    <s v="technology/wearables"/>
    <x v="2"/>
    <x v="8"/>
  </r>
  <r>
    <n v="951"/>
    <s v="Smart Harness"/>
    <s v="Revolutionizing the way we walk our dogs!"/>
    <n v="50000"/>
    <n v="19195"/>
    <n v="0.38390000000000002"/>
    <x v="2"/>
    <x v="0"/>
    <s v="USD"/>
    <n v="1465054872"/>
    <n v="1461166872"/>
    <b v="0"/>
    <n v="121"/>
    <n v="158.63636363636363"/>
    <b v="0"/>
    <s v="technology/wearables"/>
    <x v="2"/>
    <x v="8"/>
  </r>
  <r>
    <n v="952"/>
    <s v="Audionoggin - Join the Earvolution"/>
    <s v="Audionoggin: Wireless personal surround sound for the athlete in everyone."/>
    <n v="49000"/>
    <n v="19572"/>
    <n v="0.39942857142857141"/>
    <x v="2"/>
    <x v="0"/>
    <s v="USD"/>
    <n v="1479483812"/>
    <n v="1476888212"/>
    <b v="0"/>
    <n v="196"/>
    <n v="99.857142857142861"/>
    <b v="0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8.3999999999999995E-3"/>
    <x v="2"/>
    <x v="0"/>
    <s v="USD"/>
    <n v="1422158199"/>
    <n v="1419566199"/>
    <b v="0"/>
    <n v="5"/>
    <n v="25.2"/>
    <b v="0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0.43406666666666666"/>
    <x v="2"/>
    <x v="0"/>
    <s v="USD"/>
    <n v="1440100839"/>
    <n v="1436472039"/>
    <b v="0"/>
    <n v="73"/>
    <n v="89.191780821917803"/>
    <b v="0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5.6613333333333335E-2"/>
    <x v="2"/>
    <x v="0"/>
    <s v="USD"/>
    <n v="1473750300"/>
    <n v="1470294300"/>
    <b v="0"/>
    <n v="93"/>
    <n v="182.6236559139785"/>
    <b v="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n v="1.7219999999999999E-2"/>
    <x v="2"/>
    <x v="0"/>
    <s v="USD"/>
    <n v="1430081759"/>
    <n v="1424901359"/>
    <b v="0"/>
    <n v="17"/>
    <n v="50.647058823529413"/>
    <b v="0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n v="1.9416666666666665E-2"/>
    <x v="2"/>
    <x v="0"/>
    <s v="USD"/>
    <n v="1479392133"/>
    <n v="1476710133"/>
    <b v="0"/>
    <n v="7"/>
    <n v="33.285714285714285"/>
    <b v="0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0.11328275684711328"/>
    <x v="2"/>
    <x v="0"/>
    <s v="USD"/>
    <n v="1428641940"/>
    <n v="1426792563"/>
    <b v="0"/>
    <n v="17"/>
    <n v="51.823529411764703"/>
    <b v="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0.3886"/>
    <x v="2"/>
    <x v="0"/>
    <s v="USD"/>
    <n v="1421640665"/>
    <n v="1419048665"/>
    <b v="0"/>
    <n v="171"/>
    <n v="113.62573099415205"/>
    <b v="0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0.46100628930817611"/>
    <x v="2"/>
    <x v="0"/>
    <s v="USD"/>
    <n v="1489500155"/>
    <n v="1485874955"/>
    <b v="0"/>
    <n v="188"/>
    <n v="136.46276595744681"/>
    <b v="0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n v="0.42188421052631581"/>
    <x v="2"/>
    <x v="0"/>
    <s v="USD"/>
    <n v="1487617200"/>
    <n v="1483634335"/>
    <b v="0"/>
    <n v="110"/>
    <n v="364.35454545454547"/>
    <b v="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0.2848"/>
    <x v="2"/>
    <x v="0"/>
    <s v="USD"/>
    <n v="1455210353"/>
    <n v="1451927153"/>
    <b v="0"/>
    <n v="37"/>
    <n v="19.243243243243242"/>
    <b v="0"/>
    <s v="technology/wearables"/>
    <x v="2"/>
    <x v="8"/>
  </r>
  <r>
    <n v="963"/>
    <s v="The Ultimate Learning Center"/>
    <s v="WE are molding an educated, motivated, non violent GENERATION!"/>
    <n v="35000"/>
    <n v="377"/>
    <n v="1.0771428571428571E-2"/>
    <x v="2"/>
    <x v="0"/>
    <s v="USD"/>
    <n v="1476717319"/>
    <n v="1473693319"/>
    <b v="0"/>
    <n v="9"/>
    <n v="41.888888888888886"/>
    <b v="0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7.9909090909090902E-3"/>
    <x v="2"/>
    <x v="5"/>
    <s v="CAD"/>
    <n v="1441119919"/>
    <n v="1437663919"/>
    <b v="0"/>
    <n v="29"/>
    <n v="30.310344827586206"/>
    <b v="0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.192E-2"/>
    <x v="2"/>
    <x v="0"/>
    <s v="USD"/>
    <n v="1477454340"/>
    <n v="1474676646"/>
    <b v="0"/>
    <n v="6"/>
    <n v="49.666666666666664"/>
    <b v="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n v="0.14799999999999999"/>
    <x v="2"/>
    <x v="0"/>
    <s v="USD"/>
    <n v="1475766932"/>
    <n v="1473174932"/>
    <b v="0"/>
    <n v="30"/>
    <n v="59.2"/>
    <b v="0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n v="0.17810000000000001"/>
    <x v="2"/>
    <x v="0"/>
    <s v="USD"/>
    <n v="1461301574"/>
    <n v="1456121174"/>
    <b v="0"/>
    <n v="81"/>
    <n v="43.97530864197531"/>
    <b v="0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.325E-2"/>
    <x v="2"/>
    <x v="0"/>
    <s v="USD"/>
    <n v="1408134034"/>
    <n v="1405542034"/>
    <b v="0"/>
    <n v="4"/>
    <n v="26.5"/>
    <b v="0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n v="0.46666666666666667"/>
    <x v="2"/>
    <x v="14"/>
    <s v="MXN"/>
    <n v="1486624607"/>
    <n v="1483773407"/>
    <b v="0"/>
    <n v="11"/>
    <n v="1272.7272727272727"/>
    <b v="0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0.4592"/>
    <x v="2"/>
    <x v="5"/>
    <s v="CAD"/>
    <n v="1485147540"/>
    <n v="1481951853"/>
    <b v="0"/>
    <n v="14"/>
    <n v="164"/>
    <b v="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2.2599999999999999E-3"/>
    <x v="2"/>
    <x v="0"/>
    <s v="USD"/>
    <n v="1433178060"/>
    <n v="1429290060"/>
    <b v="0"/>
    <n v="5"/>
    <n v="45.2"/>
    <b v="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0.34625"/>
    <x v="2"/>
    <x v="0"/>
    <s v="USD"/>
    <n v="1409813940"/>
    <n v="1407271598"/>
    <b v="0"/>
    <n v="45"/>
    <n v="153.88888888888889"/>
    <b v="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.0549999999999999E-2"/>
    <x v="2"/>
    <x v="0"/>
    <s v="USD"/>
    <n v="1447032093"/>
    <n v="1441844493"/>
    <b v="0"/>
    <n v="8"/>
    <n v="51.375"/>
    <b v="0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n v="5.5999999999999999E-3"/>
    <x v="2"/>
    <x v="0"/>
    <s v="USD"/>
    <n v="1458925156"/>
    <n v="1456336756"/>
    <b v="0"/>
    <n v="3"/>
    <n v="93.333333333333329"/>
    <b v="0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2.6069999999999999E-2"/>
    <x v="2"/>
    <x v="0"/>
    <s v="USD"/>
    <n v="1467132185"/>
    <n v="1461948185"/>
    <b v="0"/>
    <n v="24"/>
    <n v="108.625"/>
    <b v="0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1.9259999999999999E-2"/>
    <x v="2"/>
    <x v="2"/>
    <s v="AUD"/>
    <n v="1439515497"/>
    <n v="1435627497"/>
    <b v="0"/>
    <n v="18"/>
    <n v="160.5"/>
    <b v="0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0.33666666666666667"/>
    <x v="2"/>
    <x v="15"/>
    <s v="EUR"/>
    <n v="1456094197"/>
    <n v="1453502197"/>
    <b v="0"/>
    <n v="12"/>
    <n v="75.75"/>
    <b v="0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n v="0.5626326718299024"/>
    <x v="2"/>
    <x v="11"/>
    <s v="SEK"/>
    <n v="1456385101"/>
    <n v="1453793101"/>
    <b v="0"/>
    <n v="123"/>
    <n v="790.83739837398377"/>
    <b v="0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0.82817600000000002"/>
    <x v="2"/>
    <x v="0"/>
    <s v="USD"/>
    <n v="1466449140"/>
    <n v="1463392828"/>
    <b v="0"/>
    <n v="96"/>
    <n v="301.93916666666667"/>
    <b v="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0.14860000000000001"/>
    <x v="2"/>
    <x v="0"/>
    <s v="USD"/>
    <n v="1417387322"/>
    <n v="1413495722"/>
    <b v="0"/>
    <n v="31"/>
    <n v="47.935483870967744"/>
    <b v="0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1.2375123751237513E-4"/>
    <x v="2"/>
    <x v="0"/>
    <s v="USD"/>
    <n v="1407624222"/>
    <n v="1405032222"/>
    <b v="0"/>
    <n v="4"/>
    <n v="2.75"/>
    <b v="0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n v="1.7142857142857143E-4"/>
    <x v="2"/>
    <x v="0"/>
    <s v="USD"/>
    <n v="1475431486"/>
    <n v="1472839486"/>
    <b v="0"/>
    <n v="3"/>
    <n v="1"/>
    <b v="0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0.2950613611721471"/>
    <x v="2"/>
    <x v="3"/>
    <s v="EUR"/>
    <n v="1471985640"/>
    <n v="1469289685"/>
    <b v="0"/>
    <n v="179"/>
    <n v="171.79329608938548"/>
    <b v="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.06E-2"/>
    <x v="2"/>
    <x v="0"/>
    <s v="USD"/>
    <n v="1427507208"/>
    <n v="1424918808"/>
    <b v="0"/>
    <n v="3"/>
    <n v="35.333333333333336"/>
    <b v="0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.2933333333333327E-2"/>
    <x v="2"/>
    <x v="12"/>
    <s v="EUR"/>
    <n v="1451602800"/>
    <n v="1449011610"/>
    <b v="0"/>
    <n v="23"/>
    <n v="82.086956521739125"/>
    <b v="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0.1275"/>
    <x v="2"/>
    <x v="1"/>
    <s v="GBP"/>
    <n v="1452384000"/>
    <n v="1447698300"/>
    <b v="0"/>
    <n v="23"/>
    <n v="110.8695652173913"/>
    <b v="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n v="0.13220000000000001"/>
    <x v="2"/>
    <x v="9"/>
    <s v="EUR"/>
    <n v="1403507050"/>
    <n v="1400051050"/>
    <b v="0"/>
    <n v="41"/>
    <n v="161.21951219512195"/>
    <b v="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x v="13"/>
    <s v="EUR"/>
    <n v="1475310825"/>
    <n v="1472718825"/>
    <b v="0"/>
    <n v="0"/>
    <e v="#DIV/0!"/>
    <b v="0"/>
    <s v="technology/wearables"/>
    <x v="2"/>
    <x v="8"/>
  </r>
  <r>
    <n v="989"/>
    <s v="Power Rope"/>
    <s v="The most useful phone charger you will ever buy"/>
    <n v="10000"/>
    <n v="1677"/>
    <n v="0.16769999999999999"/>
    <x v="2"/>
    <x v="0"/>
    <s v="USD"/>
    <n v="1475101495"/>
    <n v="1472509495"/>
    <b v="0"/>
    <n v="32"/>
    <n v="52.40625"/>
    <b v="0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1.0399999999999999E-3"/>
    <x v="2"/>
    <x v="0"/>
    <s v="USD"/>
    <n v="1409770164"/>
    <n v="1407178164"/>
    <b v="0"/>
    <n v="2"/>
    <n v="13"/>
    <b v="0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.24E-2"/>
    <x v="2"/>
    <x v="1"/>
    <s v="GBP"/>
    <n v="1468349460"/>
    <n v="1466186988"/>
    <b v="0"/>
    <n v="7"/>
    <n v="30.285714285714285"/>
    <b v="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n v="4.6699999999999997E-3"/>
    <x v="2"/>
    <x v="0"/>
    <s v="USD"/>
    <n v="1462655519"/>
    <n v="1457475119"/>
    <b v="0"/>
    <n v="4"/>
    <n v="116.75"/>
    <b v="0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0.25087142857142858"/>
    <x v="2"/>
    <x v="0"/>
    <s v="USD"/>
    <n v="1478926800"/>
    <n v="1476054568"/>
    <b v="0"/>
    <n v="196"/>
    <n v="89.59693877551021"/>
    <b v="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.3345000000000001E-2"/>
    <x v="2"/>
    <x v="0"/>
    <s v="USD"/>
    <n v="1417388340"/>
    <n v="1412835530"/>
    <b v="0"/>
    <n v="11"/>
    <n v="424.45454545454544"/>
    <b v="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.2599999999999998E-2"/>
    <x v="2"/>
    <x v="0"/>
    <s v="USD"/>
    <n v="1417276800"/>
    <n v="1415140480"/>
    <b v="0"/>
    <n v="9"/>
    <n v="80.666666666666671"/>
    <b v="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n v="1.6250000000000001E-2"/>
    <x v="2"/>
    <x v="0"/>
    <s v="USD"/>
    <n v="1406474820"/>
    <n v="1403902060"/>
    <b v="0"/>
    <n v="5"/>
    <n v="13"/>
    <b v="0"/>
    <s v="technology/wearables"/>
    <x v="2"/>
    <x v="8"/>
  </r>
  <r>
    <n v="997"/>
    <s v="iPhanny"/>
    <s v="The iPhanny keeps your iPhone 6 safe from bending in those dangerous pants pockets."/>
    <n v="5000"/>
    <n v="65"/>
    <n v="1.2999999999999999E-2"/>
    <x v="2"/>
    <x v="0"/>
    <s v="USD"/>
    <n v="1417145297"/>
    <n v="1414549697"/>
    <b v="0"/>
    <n v="8"/>
    <n v="8.125"/>
    <b v="0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n v="0.58558333333333334"/>
    <x v="2"/>
    <x v="5"/>
    <s v="CAD"/>
    <n v="1447909401"/>
    <n v="1444017801"/>
    <b v="0"/>
    <n v="229"/>
    <n v="153.42794759825327"/>
    <b v="0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n v="7.7886666666666673E-2"/>
    <x v="2"/>
    <x v="5"/>
    <s v="CAD"/>
    <n v="1415865720"/>
    <n v="1413270690"/>
    <b v="0"/>
    <n v="40"/>
    <n v="292.07499999999999"/>
    <b v="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.2157147647256063E-2"/>
    <x v="1"/>
    <x v="0"/>
    <s v="USD"/>
    <n v="1489537560"/>
    <n v="1484357160"/>
    <b v="0"/>
    <n v="6"/>
    <n v="3304"/>
    <b v="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.04"/>
    <x v="1"/>
    <x v="1"/>
    <s v="GBP"/>
    <n v="1485796613"/>
    <n v="1481908613"/>
    <b v="0"/>
    <n v="4"/>
    <n v="1300"/>
    <b v="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0.29602960296029601"/>
    <x v="1"/>
    <x v="0"/>
    <s v="USD"/>
    <n v="1450331940"/>
    <n v="1447777514"/>
    <b v="0"/>
    <n v="22"/>
    <n v="134.54545454545453"/>
    <b v="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n v="0.16055"/>
    <x v="1"/>
    <x v="6"/>
    <s v="EUR"/>
    <n v="1489680061"/>
    <n v="1487091661"/>
    <b v="0"/>
    <n v="15"/>
    <n v="214.06666666666666"/>
    <b v="0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n v="0.82208000000000003"/>
    <x v="1"/>
    <x v="0"/>
    <s v="USD"/>
    <n v="1455814827"/>
    <n v="1453222827"/>
    <b v="0"/>
    <n v="95"/>
    <n v="216.33684210526314"/>
    <b v="0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n v="0.75051000000000001"/>
    <x v="1"/>
    <x v="0"/>
    <s v="USD"/>
    <n v="1446217183"/>
    <n v="1443538783"/>
    <b v="0"/>
    <n v="161"/>
    <n v="932.31055900621118"/>
    <b v="0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n v="5.8500000000000003E-2"/>
    <x v="1"/>
    <x v="0"/>
    <s v="USD"/>
    <n v="1418368260"/>
    <n v="1417654672"/>
    <b v="0"/>
    <n v="8"/>
    <n v="29.25"/>
    <b v="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n v="0.44319999999999998"/>
    <x v="1"/>
    <x v="0"/>
    <s v="USD"/>
    <n v="1481727623"/>
    <n v="1478095223"/>
    <b v="0"/>
    <n v="76"/>
    <n v="174.94736842105263"/>
    <b v="0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2.6737967914438501E-3"/>
    <x v="1"/>
    <x v="14"/>
    <s v="MXN"/>
    <n v="1482953115"/>
    <n v="1480361115"/>
    <b v="0"/>
    <n v="1"/>
    <n v="250"/>
    <b v="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0.1313"/>
    <x v="1"/>
    <x v="0"/>
    <s v="USD"/>
    <n v="1466346646"/>
    <n v="1463754646"/>
    <b v="0"/>
    <n v="101"/>
    <n v="65"/>
    <b v="0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1.9088937093275488E-3"/>
    <x v="1"/>
    <x v="0"/>
    <s v="USD"/>
    <n v="1473044340"/>
    <n v="1468180462"/>
    <b v="0"/>
    <n v="4"/>
    <n v="55"/>
    <b v="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3.7499999999999999E-3"/>
    <x v="1"/>
    <x v="0"/>
    <s v="USD"/>
    <n v="1418938395"/>
    <n v="1415050395"/>
    <b v="0"/>
    <n v="1"/>
    <n v="75"/>
    <b v="0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.35021"/>
    <x v="1"/>
    <x v="0"/>
    <s v="USD"/>
    <n v="1485254052"/>
    <n v="1481366052"/>
    <b v="0"/>
    <n v="775"/>
    <n v="1389.3561935483872"/>
    <b v="0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0.34527999999999998"/>
    <x v="1"/>
    <x v="0"/>
    <s v="USD"/>
    <n v="1451419200"/>
    <n v="1449000056"/>
    <b v="0"/>
    <n v="90"/>
    <n v="95.911111111111111"/>
    <b v="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n v="0.30599999999999999"/>
    <x v="1"/>
    <x v="0"/>
    <s v="USD"/>
    <n v="1420070615"/>
    <n v="1415750615"/>
    <b v="0"/>
    <n v="16"/>
    <n v="191.25"/>
    <b v="0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n v="2.6666666666666668E-2"/>
    <x v="1"/>
    <x v="16"/>
    <s v="CHF"/>
    <n v="1448489095"/>
    <n v="1445893495"/>
    <b v="0"/>
    <n v="6"/>
    <n v="40"/>
    <b v="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2.8420000000000001E-2"/>
    <x v="1"/>
    <x v="0"/>
    <s v="USD"/>
    <n v="1459992856"/>
    <n v="1456108456"/>
    <b v="0"/>
    <n v="38"/>
    <n v="74.78947368421052"/>
    <b v="0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0.22878799999999999"/>
    <x v="1"/>
    <x v="0"/>
    <s v="USD"/>
    <n v="1448125935"/>
    <n v="1444666335"/>
    <b v="0"/>
    <n v="355"/>
    <n v="161.11830985915492"/>
    <b v="0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n v="3.1050000000000001E-2"/>
    <x v="1"/>
    <x v="0"/>
    <s v="USD"/>
    <n v="1468496933"/>
    <n v="1465904933"/>
    <b v="0"/>
    <n v="7"/>
    <n v="88.714285714285708"/>
    <b v="0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n v="0.47333333333333333"/>
    <x v="1"/>
    <x v="0"/>
    <s v="USD"/>
    <n v="1423092149"/>
    <n v="1420500149"/>
    <b v="0"/>
    <n v="400"/>
    <n v="53.25"/>
    <b v="0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.0554838709677421"/>
    <x v="0"/>
    <x v="5"/>
    <s v="CAD"/>
    <n v="1433206020"/>
    <n v="1430617209"/>
    <b v="0"/>
    <n v="30"/>
    <n v="106.2"/>
    <b v="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n v="3.5180366666666667"/>
    <x v="0"/>
    <x v="0"/>
    <s v="USD"/>
    <n v="1445054400"/>
    <n v="1443074571"/>
    <b v="1"/>
    <n v="478"/>
    <n v="22.079728033472804"/>
    <b v="1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n v="1.149"/>
    <x v="0"/>
    <x v="0"/>
    <s v="USD"/>
    <n v="1431876677"/>
    <n v="1429284677"/>
    <b v="1"/>
    <n v="74"/>
    <n v="31.054054054054053"/>
    <b v="1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n v="2.3715000000000002"/>
    <x v="0"/>
    <x v="1"/>
    <s v="GBP"/>
    <n v="1434837861"/>
    <n v="1432245861"/>
    <b v="0"/>
    <n v="131"/>
    <n v="36.206106870229007"/>
    <b v="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n v="1.1863774999999999"/>
    <x v="0"/>
    <x v="11"/>
    <s v="SEK"/>
    <n v="1454248563"/>
    <n v="1451656563"/>
    <b v="1"/>
    <n v="61"/>
    <n v="388.9762295081967"/>
    <b v="1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n v="1.099283142857143"/>
    <x v="0"/>
    <x v="0"/>
    <s v="USD"/>
    <n v="1426532437"/>
    <n v="1423944037"/>
    <b v="1"/>
    <n v="1071"/>
    <n v="71.848571428571432"/>
    <b v="1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.0000828571428571"/>
    <x v="0"/>
    <x v="1"/>
    <s v="GBP"/>
    <n v="1459414016"/>
    <n v="1456480016"/>
    <b v="1"/>
    <n v="122"/>
    <n v="57.381803278688523"/>
    <b v="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.0309292094387414"/>
    <x v="0"/>
    <x v="0"/>
    <s v="USD"/>
    <n v="1414025347"/>
    <n v="1411433347"/>
    <b v="1"/>
    <n v="111"/>
    <n v="69.666666666666671"/>
    <b v="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.1727000000000001"/>
    <x v="0"/>
    <x v="1"/>
    <s v="GBP"/>
    <n v="1488830400"/>
    <n v="1484924605"/>
    <b v="1"/>
    <n v="255"/>
    <n v="45.988235294117644"/>
    <b v="1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n v="1.1175999999999999"/>
    <x v="0"/>
    <x v="11"/>
    <s v="SEK"/>
    <n v="1428184740"/>
    <n v="1423501507"/>
    <b v="0"/>
    <n v="141"/>
    <n v="79.262411347517727"/>
    <b v="1"/>
    <s v="music/electronic music"/>
    <x v="4"/>
    <x v="15"/>
  </r>
  <r>
    <n v="1030"/>
    <s v="The Gothsicles - I FEEL SICLE"/>
    <s v="Help fund the latest Gothsicles mega-album, I FEEL SICLE!"/>
    <n v="2000"/>
    <n v="6842"/>
    <n v="3.4209999999999998"/>
    <x v="0"/>
    <x v="0"/>
    <s v="USD"/>
    <n v="1473680149"/>
    <n v="1472470549"/>
    <b v="0"/>
    <n v="159"/>
    <n v="43.031446540880502"/>
    <b v="1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n v="1.0740000000000001"/>
    <x v="0"/>
    <x v="0"/>
    <s v="USD"/>
    <n v="1450290010"/>
    <n v="1447698010"/>
    <b v="0"/>
    <n v="99"/>
    <n v="108.48484848484848"/>
    <b v="1"/>
    <s v="music/electronic music"/>
    <x v="4"/>
    <x v="15"/>
  </r>
  <r>
    <n v="1032"/>
    <s v="Phantom Ship / Coastal (Album Preorder)"/>
    <s v="Ideal for living rooms and open spaces."/>
    <n v="5400"/>
    <n v="5858.84"/>
    <n v="1.0849703703703704"/>
    <x v="0"/>
    <x v="0"/>
    <s v="USD"/>
    <n v="1466697625"/>
    <n v="1464105625"/>
    <b v="0"/>
    <n v="96"/>
    <n v="61.029583333333335"/>
    <b v="1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.0286144578313252"/>
    <x v="0"/>
    <x v="1"/>
    <s v="GBP"/>
    <n v="1481564080"/>
    <n v="1479144880"/>
    <b v="0"/>
    <n v="27"/>
    <n v="50.592592592592595"/>
    <b v="1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.3000180000000001"/>
    <x v="0"/>
    <x v="0"/>
    <s v="USD"/>
    <n v="1470369540"/>
    <n v="1467604804"/>
    <b v="0"/>
    <n v="166"/>
    <n v="39.157168674698795"/>
    <b v="1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.0765217391304347"/>
    <x v="0"/>
    <x v="0"/>
    <s v="USD"/>
    <n v="1423668220"/>
    <n v="1421076220"/>
    <b v="0"/>
    <n v="76"/>
    <n v="65.15789473684211"/>
    <b v="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n v="1.1236044444444444"/>
    <x v="0"/>
    <x v="0"/>
    <s v="USD"/>
    <n v="1357545600"/>
    <n v="1354790790"/>
    <b v="0"/>
    <n v="211"/>
    <n v="23.963127962085309"/>
    <b v="1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.0209999999999999"/>
    <x v="0"/>
    <x v="0"/>
    <s v="USD"/>
    <n v="1431925200"/>
    <n v="1429991062"/>
    <b v="0"/>
    <n v="21"/>
    <n v="48.61904761904762"/>
    <b v="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.4533333333333334"/>
    <x v="0"/>
    <x v="0"/>
    <s v="USD"/>
    <n v="1458362023"/>
    <n v="1455773623"/>
    <b v="0"/>
    <n v="61"/>
    <n v="35.73770491803279"/>
    <b v="1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.282"/>
    <x v="0"/>
    <x v="0"/>
    <s v="USD"/>
    <n v="1481615940"/>
    <n v="1479436646"/>
    <b v="0"/>
    <n v="30"/>
    <n v="21.366666666666667"/>
    <b v="1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2.9411764705882353E-3"/>
    <x v="1"/>
    <x v="0"/>
    <s v="USD"/>
    <n v="1472317209"/>
    <n v="1469725209"/>
    <b v="0"/>
    <n v="1"/>
    <n v="250"/>
    <b v="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n v="0"/>
    <x v="1"/>
    <x v="0"/>
    <s v="USD"/>
    <n v="1406769992"/>
    <n v="1405041992"/>
    <b v="0"/>
    <n v="0"/>
    <e v="#DIV/0!"/>
    <b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n v="1.5384615384615385E-2"/>
    <x v="1"/>
    <x v="0"/>
    <s v="USD"/>
    <n v="1410516000"/>
    <n v="1406824948"/>
    <b v="0"/>
    <n v="1"/>
    <n v="10"/>
    <b v="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n v="8.5370000000000001E-2"/>
    <x v="1"/>
    <x v="0"/>
    <s v="USD"/>
    <n v="1432101855"/>
    <n v="1429509855"/>
    <b v="0"/>
    <n v="292"/>
    <n v="29.236301369863014"/>
    <b v="0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n v="8.571428571428571E-4"/>
    <x v="1"/>
    <x v="0"/>
    <s v="USD"/>
    <n v="1425587220"/>
    <n v="1420668801"/>
    <b v="0"/>
    <n v="2"/>
    <n v="3"/>
    <b v="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n v="2.6599999999999999E-2"/>
    <x v="1"/>
    <x v="0"/>
    <s v="USD"/>
    <n v="1408827550"/>
    <n v="1406235550"/>
    <b v="0"/>
    <n v="8"/>
    <n v="33.25"/>
    <b v="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x v="12"/>
    <s v="EUR"/>
    <n v="1451161560"/>
    <n v="1447273560"/>
    <b v="0"/>
    <n v="0"/>
    <e v="#DIV/0!"/>
    <b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n v="5.0000000000000001E-4"/>
    <x v="1"/>
    <x v="0"/>
    <s v="USD"/>
    <n v="1415219915"/>
    <n v="1412624315"/>
    <b v="0"/>
    <n v="1"/>
    <n v="1"/>
    <b v="0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.4133333333333333E-2"/>
    <x v="1"/>
    <x v="0"/>
    <s v="USD"/>
    <n v="1474766189"/>
    <n v="1471310189"/>
    <b v="0"/>
    <n v="4"/>
    <n v="53"/>
    <b v="0"/>
    <s v="journalism/audio"/>
    <x v="5"/>
    <x v="16"/>
  </r>
  <r>
    <n v="1049"/>
    <s v="J1 (Canceled)"/>
    <s v="------"/>
    <n v="12000"/>
    <n v="0"/>
    <n v="0"/>
    <x v="1"/>
    <x v="0"/>
    <s v="USD"/>
    <n v="1455272445"/>
    <n v="1452680445"/>
    <b v="0"/>
    <n v="0"/>
    <e v="#DIV/0!"/>
    <b v="0"/>
    <s v="journalism/audio"/>
    <x v="5"/>
    <x v="16"/>
  </r>
  <r>
    <n v="1050"/>
    <s v="The (Secular) Barbershop Podcast (Canceled)"/>
    <s v="Secularism is on the rise and I hear you.Talk to me."/>
    <n v="2500"/>
    <n v="0"/>
    <n v="0"/>
    <x v="1"/>
    <x v="0"/>
    <s v="USD"/>
    <n v="1442257677"/>
    <n v="1439665677"/>
    <b v="0"/>
    <n v="0"/>
    <e v="#DIV/0!"/>
    <b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x v="0"/>
    <s v="USD"/>
    <n v="1409098825"/>
    <n v="1406679625"/>
    <b v="0"/>
    <n v="0"/>
    <e v="#DIV/0!"/>
    <b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x v="0"/>
    <s v="USD"/>
    <n v="1465243740"/>
    <n v="1461438495"/>
    <b v="0"/>
    <n v="0"/>
    <e v="#DIV/0!"/>
    <b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n v="0.01"/>
    <x v="1"/>
    <x v="0"/>
    <s v="USD"/>
    <n v="1488773332"/>
    <n v="1486613332"/>
    <b v="0"/>
    <n v="1"/>
    <n v="15"/>
    <b v="0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x v="0"/>
    <s v="USD"/>
    <n v="1407708000"/>
    <n v="1405110399"/>
    <b v="0"/>
    <n v="0"/>
    <e v="#DIV/0!"/>
    <b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x v="0"/>
    <s v="USD"/>
    <n v="1457394545"/>
    <n v="1454802545"/>
    <b v="0"/>
    <n v="0"/>
    <e v="#DIV/0!"/>
    <b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x v="0"/>
    <s v="USD"/>
    <n v="1429892177"/>
    <n v="1424711777"/>
    <b v="0"/>
    <n v="0"/>
    <e v="#DIV/0!"/>
    <b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n v="0"/>
    <x v="1"/>
    <x v="0"/>
    <s v="USD"/>
    <n v="1480888483"/>
    <n v="1478292883"/>
    <b v="0"/>
    <n v="0"/>
    <e v="#DIV/0!"/>
    <b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x v="0"/>
    <s v="USD"/>
    <n v="1427328000"/>
    <n v="1423777043"/>
    <b v="0"/>
    <n v="0"/>
    <e v="#DIV/0!"/>
    <b v="0"/>
    <s v="journalism/audio"/>
    <x v="5"/>
    <x v="16"/>
  </r>
  <r>
    <n v="1059"/>
    <s v="Voice Over Artist (Canceled)"/>
    <s v="Turning myself into a vocal artist."/>
    <n v="1100"/>
    <n v="0"/>
    <n v="0"/>
    <x v="1"/>
    <x v="0"/>
    <s v="USD"/>
    <n v="1426269456"/>
    <n v="1423681056"/>
    <b v="0"/>
    <n v="0"/>
    <e v="#DIV/0!"/>
    <b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n v="0.01"/>
    <x v="1"/>
    <x v="0"/>
    <s v="USD"/>
    <n v="1429134893"/>
    <n v="1426542893"/>
    <b v="0"/>
    <n v="1"/>
    <n v="50"/>
    <b v="0"/>
    <s v="journalism/audio"/>
    <x v="5"/>
    <x v="16"/>
  </r>
  <r>
    <n v="1061"/>
    <s v="Chat Box 23 (Canceled)"/>
    <s v="T.O., Adi &amp; Mercedes discuss their point of views, women's issues &amp; Hollywood Hotties."/>
    <n v="4000"/>
    <n v="0"/>
    <n v="0"/>
    <x v="1"/>
    <x v="0"/>
    <s v="USD"/>
    <n v="1462150800"/>
    <n v="1456987108"/>
    <b v="0"/>
    <n v="0"/>
    <e v="#DIV/0!"/>
    <b v="0"/>
    <s v="journalism/audio"/>
    <x v="5"/>
    <x v="16"/>
  </r>
  <r>
    <n v="1062"/>
    <s v="RETURNING AT A LATER DATE"/>
    <s v="SEE US ON PATREON www.badgirlartwork.com"/>
    <n v="199"/>
    <n v="190"/>
    <n v="0.95477386934673369"/>
    <x v="1"/>
    <x v="0"/>
    <s v="USD"/>
    <n v="1468351341"/>
    <n v="1467746541"/>
    <b v="0"/>
    <n v="4"/>
    <n v="47.5"/>
    <b v="0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x v="0"/>
    <s v="USD"/>
    <n v="1472604262"/>
    <n v="1470012262"/>
    <b v="0"/>
    <n v="0"/>
    <e v="#DIV/0!"/>
    <b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8.9744444444444446E-2"/>
    <x v="2"/>
    <x v="0"/>
    <s v="USD"/>
    <n v="1373174903"/>
    <n v="1369286903"/>
    <b v="0"/>
    <n v="123"/>
    <n v="65.666666666666671"/>
    <b v="0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2.7E-2"/>
    <x v="2"/>
    <x v="2"/>
    <s v="AUD"/>
    <n v="1392800922"/>
    <n v="1390381722"/>
    <b v="0"/>
    <n v="5"/>
    <n v="16.2"/>
    <b v="0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n v="3.3673333333333333E-2"/>
    <x v="2"/>
    <x v="0"/>
    <s v="USD"/>
    <n v="1375657582"/>
    <n v="1371769582"/>
    <b v="0"/>
    <n v="148"/>
    <n v="34.128378378378379"/>
    <b v="0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n v="0.26"/>
    <x v="2"/>
    <x v="0"/>
    <s v="USD"/>
    <n v="1387657931"/>
    <n v="1385065931"/>
    <b v="0"/>
    <n v="10"/>
    <n v="13"/>
    <b v="0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n v="1.5E-3"/>
    <x v="2"/>
    <x v="0"/>
    <s v="USD"/>
    <n v="1460274864"/>
    <n v="1457686464"/>
    <b v="0"/>
    <n v="4"/>
    <n v="11.25"/>
    <b v="0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n v="0.38636363636363635"/>
    <x v="2"/>
    <x v="0"/>
    <s v="USD"/>
    <n v="1385447459"/>
    <n v="1382679059"/>
    <b v="0"/>
    <n v="21"/>
    <n v="40.476190476190474"/>
    <b v="0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7.0000000000000001E-3"/>
    <x v="2"/>
    <x v="0"/>
    <s v="USD"/>
    <n v="1349050622"/>
    <n v="1347322622"/>
    <b v="0"/>
    <n v="2"/>
    <n v="35"/>
    <b v="0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n v="0"/>
    <x v="2"/>
    <x v="10"/>
    <s v="NOK"/>
    <n v="1447787093"/>
    <n v="1445191493"/>
    <b v="0"/>
    <n v="0"/>
    <e v="#DIV/0!"/>
    <b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n v="6.8000000000000005E-4"/>
    <x v="2"/>
    <x v="0"/>
    <s v="USD"/>
    <n v="1391630297"/>
    <n v="1389038297"/>
    <b v="0"/>
    <n v="4"/>
    <n v="12.75"/>
    <b v="0"/>
    <s v="games/video games"/>
    <x v="6"/>
    <x v="17"/>
  </r>
  <r>
    <n v="1073"/>
    <s v="Rainbow Ball to the Iphone"/>
    <s v="We want to bring our Game Rainbow Ball to the iphone and to do that we need a little help"/>
    <n v="750"/>
    <n v="10"/>
    <n v="1.3333333333333334E-2"/>
    <x v="2"/>
    <x v="0"/>
    <s v="USD"/>
    <n v="1318806541"/>
    <n v="1316214541"/>
    <b v="0"/>
    <n v="1"/>
    <n v="10"/>
    <b v="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n v="6.3092592592592589E-2"/>
    <x v="2"/>
    <x v="0"/>
    <s v="USD"/>
    <n v="1388808545"/>
    <n v="1386216545"/>
    <b v="0"/>
    <n v="30"/>
    <n v="113.56666666666666"/>
    <b v="0"/>
    <s v="games/video games"/>
    <x v="6"/>
    <x v="17"/>
  </r>
  <r>
    <n v="1075"/>
    <s v="Towers Of The Apocalypse"/>
    <s v="Fully 3D, post Apocalyptic themed tower defense video game. New take on the genre."/>
    <n v="1000"/>
    <n v="45"/>
    <n v="4.4999999999999998E-2"/>
    <x v="2"/>
    <x v="0"/>
    <s v="USD"/>
    <n v="1336340516"/>
    <n v="1333748516"/>
    <b v="0"/>
    <n v="3"/>
    <n v="15"/>
    <b v="0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n v="0.62765333333333329"/>
    <x v="2"/>
    <x v="0"/>
    <s v="USD"/>
    <n v="1410426250"/>
    <n v="1405674250"/>
    <b v="0"/>
    <n v="975"/>
    <n v="48.281025641025643"/>
    <b v="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n v="0.29376000000000002"/>
    <x v="2"/>
    <x v="0"/>
    <s v="USD"/>
    <n v="1452744011"/>
    <n v="1450152011"/>
    <b v="0"/>
    <n v="167"/>
    <n v="43.976047904191617"/>
    <b v="0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7.4999999999999997E-2"/>
    <x v="2"/>
    <x v="0"/>
    <s v="USD"/>
    <n v="1311309721"/>
    <n v="1307421721"/>
    <b v="0"/>
    <n v="5"/>
    <n v="9"/>
    <b v="0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n v="2.6076923076923077E-2"/>
    <x v="2"/>
    <x v="12"/>
    <s v="EUR"/>
    <n v="1463232936"/>
    <n v="1461072936"/>
    <b v="0"/>
    <n v="18"/>
    <n v="37.666666666666664"/>
    <b v="0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n v="9.1050000000000006E-2"/>
    <x v="2"/>
    <x v="0"/>
    <s v="USD"/>
    <n v="1399778333"/>
    <n v="1397186333"/>
    <b v="0"/>
    <n v="98"/>
    <n v="18.581632653061224"/>
    <b v="0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n v="1.7647058823529413E-4"/>
    <x v="2"/>
    <x v="0"/>
    <s v="USD"/>
    <n v="1422483292"/>
    <n v="1419891292"/>
    <b v="0"/>
    <n v="4"/>
    <n v="3"/>
    <b v="0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n v="5.5999999999999999E-3"/>
    <x v="2"/>
    <x v="0"/>
    <s v="USD"/>
    <n v="1344635088"/>
    <n v="1342043088"/>
    <b v="0"/>
    <n v="3"/>
    <n v="18.666666666666668"/>
    <b v="0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8.2000000000000007E-3"/>
    <x v="2"/>
    <x v="5"/>
    <s v="CAD"/>
    <n v="1406994583"/>
    <n v="1401810583"/>
    <b v="0"/>
    <n v="1"/>
    <n v="410"/>
    <b v="0"/>
    <s v="games/video games"/>
    <x v="6"/>
    <x v="17"/>
  </r>
  <r>
    <n v="1084"/>
    <s v="My own channel"/>
    <s v="I want to start my own channel for gaming"/>
    <n v="550"/>
    <n v="0"/>
    <n v="0"/>
    <x v="2"/>
    <x v="0"/>
    <s v="USD"/>
    <n v="1407534804"/>
    <n v="1404942804"/>
    <b v="0"/>
    <n v="0"/>
    <e v="#DIV/0!"/>
    <b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n v="3.4200000000000001E-2"/>
    <x v="2"/>
    <x v="5"/>
    <s v="CAD"/>
    <n v="1457967975"/>
    <n v="1455379575"/>
    <b v="0"/>
    <n v="9"/>
    <n v="114"/>
    <b v="0"/>
    <s v="games/video games"/>
    <x v="6"/>
    <x v="17"/>
  </r>
  <r>
    <n v="1086"/>
    <s v="Cyber Universe Online"/>
    <s v="Humanity's future in the Galaxy"/>
    <n v="18000"/>
    <n v="15"/>
    <n v="8.3333333333333339E-4"/>
    <x v="2"/>
    <x v="0"/>
    <s v="USD"/>
    <n v="1408913291"/>
    <n v="1406321291"/>
    <b v="0"/>
    <n v="2"/>
    <n v="7.5"/>
    <b v="0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n v="0"/>
    <x v="2"/>
    <x v="0"/>
    <s v="USD"/>
    <n v="1402852087"/>
    <n v="1400260087"/>
    <b v="0"/>
    <n v="0"/>
    <e v="#DIV/0!"/>
    <b v="0"/>
    <s v="games/video games"/>
    <x v="6"/>
    <x v="17"/>
  </r>
  <r>
    <n v="1088"/>
    <s v="Still Alive"/>
    <s v="A fresh twist on survival games. Intense, high-stakes 30 minute rounds for up to 10 players."/>
    <n v="45000"/>
    <n v="6382.34"/>
    <n v="0.14182977777777778"/>
    <x v="2"/>
    <x v="0"/>
    <s v="USD"/>
    <n v="1398366667"/>
    <n v="1395774667"/>
    <b v="0"/>
    <n v="147"/>
    <n v="43.41727891156463"/>
    <b v="0"/>
    <s v="games/video games"/>
    <x v="6"/>
    <x v="17"/>
  </r>
  <r>
    <n v="1089"/>
    <s v="Farabel"/>
    <s v="Farabel is a single player turn-based fantasy strategy game for Mac/PC/Linux"/>
    <n v="15000"/>
    <n v="1174"/>
    <n v="7.8266666666666665E-2"/>
    <x v="2"/>
    <x v="6"/>
    <s v="EUR"/>
    <n v="1435293175"/>
    <n v="1432701175"/>
    <b v="0"/>
    <n v="49"/>
    <n v="23.959183673469386"/>
    <b v="0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n v="3.8464497269020693E-4"/>
    <x v="2"/>
    <x v="2"/>
    <s v="AUD"/>
    <n v="1432873653"/>
    <n v="1430281653"/>
    <b v="0"/>
    <n v="1"/>
    <n v="5"/>
    <b v="0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0.125"/>
    <x v="2"/>
    <x v="1"/>
    <s v="GBP"/>
    <n v="1460313672"/>
    <n v="1457725272"/>
    <b v="0"/>
    <n v="2"/>
    <n v="12.5"/>
    <b v="0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.0500000000000001E-2"/>
    <x v="2"/>
    <x v="0"/>
    <s v="USD"/>
    <n v="1357432638"/>
    <n v="1354840638"/>
    <b v="0"/>
    <n v="7"/>
    <n v="3"/>
    <b v="0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0.14083333333333334"/>
    <x v="2"/>
    <x v="5"/>
    <s v="CAD"/>
    <n v="1455232937"/>
    <n v="1453936937"/>
    <b v="0"/>
    <n v="4"/>
    <n v="10.5625"/>
    <b v="0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n v="0.18300055555555556"/>
    <x v="2"/>
    <x v="0"/>
    <s v="USD"/>
    <n v="1318180033"/>
    <n v="1315588033"/>
    <b v="0"/>
    <n v="27"/>
    <n v="122.00037037037038"/>
    <b v="0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n v="5.0347999999999997E-2"/>
    <x v="2"/>
    <x v="0"/>
    <s v="USD"/>
    <n v="1377867220"/>
    <n v="1375275220"/>
    <b v="0"/>
    <n v="94"/>
    <n v="267.80851063829789"/>
    <b v="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0.17933333333333334"/>
    <x v="2"/>
    <x v="0"/>
    <s v="USD"/>
    <n v="1412393400"/>
    <n v="1409747154"/>
    <b v="0"/>
    <n v="29"/>
    <n v="74.206896551724142"/>
    <b v="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n v="4.6999999999999999E-4"/>
    <x v="2"/>
    <x v="0"/>
    <s v="USD"/>
    <n v="1393786877"/>
    <n v="1390330877"/>
    <b v="0"/>
    <n v="7"/>
    <n v="6.7142857142857144"/>
    <b v="0"/>
    <s v="games/video games"/>
    <x v="6"/>
    <x v="17"/>
  </r>
  <r>
    <n v="1098"/>
    <s v="Kick, Punch... Fireball"/>
    <s v="Kick, Punch... Fireball is an FPS type arena game set inside the fantasy world."/>
    <n v="25000"/>
    <n v="1803"/>
    <n v="7.2120000000000004E-2"/>
    <x v="2"/>
    <x v="0"/>
    <s v="USD"/>
    <n v="1397413095"/>
    <n v="1394821095"/>
    <b v="0"/>
    <n v="22"/>
    <n v="81.954545454545453"/>
    <b v="0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n v="5.0000000000000001E-3"/>
    <x v="2"/>
    <x v="1"/>
    <s v="GBP"/>
    <n v="1431547468"/>
    <n v="1428955468"/>
    <b v="0"/>
    <n v="1"/>
    <n v="25"/>
    <b v="0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n v="2.5000000000000001E-2"/>
    <x v="2"/>
    <x v="12"/>
    <s v="EUR"/>
    <n v="1455417571"/>
    <n v="1452825571"/>
    <b v="0"/>
    <n v="10"/>
    <n v="10"/>
    <b v="0"/>
    <s v="games/video games"/>
    <x v="6"/>
    <x v="17"/>
  </r>
  <r>
    <n v="1101"/>
    <s v="Strain Wars"/>
    <s v="Different strains of marijuana leafs battling to the death to see which one is the top strain."/>
    <n v="100000"/>
    <n v="41"/>
    <n v="4.0999999999999999E-4"/>
    <x v="2"/>
    <x v="0"/>
    <s v="USD"/>
    <n v="1468519920"/>
    <n v="1466188338"/>
    <b v="0"/>
    <n v="6"/>
    <n v="6.833333333333333"/>
    <b v="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n v="5.3124999999999999E-2"/>
    <x v="2"/>
    <x v="0"/>
    <s v="USD"/>
    <n v="1386568740"/>
    <n v="1383095125"/>
    <b v="0"/>
    <n v="24"/>
    <n v="17.708333333333332"/>
    <b v="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n v="1.6199999999999999E-2"/>
    <x v="2"/>
    <x v="0"/>
    <s v="USD"/>
    <n v="1466227190"/>
    <n v="1461043190"/>
    <b v="0"/>
    <n v="15"/>
    <n v="16.2"/>
    <b v="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n v="4.9516666666666667E-2"/>
    <x v="2"/>
    <x v="1"/>
    <s v="GBP"/>
    <n v="1402480221"/>
    <n v="1399888221"/>
    <b v="0"/>
    <n v="37"/>
    <n v="80.297297297297291"/>
    <b v="0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n v="1.5900000000000001E-3"/>
    <x v="2"/>
    <x v="0"/>
    <s v="USD"/>
    <n v="1395627327"/>
    <n v="1393038927"/>
    <b v="0"/>
    <n v="20"/>
    <n v="71.55"/>
    <b v="0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n v="0.41249999999999998"/>
    <x v="2"/>
    <x v="0"/>
    <s v="USD"/>
    <n v="1333557975"/>
    <n v="1330969575"/>
    <b v="0"/>
    <n v="7"/>
    <n v="23.571428571428573"/>
    <b v="0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x v="0"/>
    <s v="USD"/>
    <n v="1406148024"/>
    <n v="1403556024"/>
    <b v="0"/>
    <n v="0"/>
    <e v="#DIV/0!"/>
    <b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n v="2.93E-2"/>
    <x v="2"/>
    <x v="0"/>
    <s v="USD"/>
    <n v="1334326635"/>
    <n v="1329146235"/>
    <b v="0"/>
    <n v="21"/>
    <n v="34.88095238095238"/>
    <b v="0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4.4999999999999997E-3"/>
    <x v="2"/>
    <x v="0"/>
    <s v="USD"/>
    <n v="1479495790"/>
    <n v="1476900190"/>
    <b v="0"/>
    <n v="3"/>
    <n v="15"/>
    <b v="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n v="5.1000000000000004E-3"/>
    <x v="2"/>
    <x v="0"/>
    <s v="USD"/>
    <n v="1354919022"/>
    <n v="1352327022"/>
    <b v="0"/>
    <n v="11"/>
    <n v="23.181818181818183"/>
    <b v="0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n v="4.0000000000000002E-4"/>
    <x v="2"/>
    <x v="0"/>
    <s v="USD"/>
    <n v="1452228790"/>
    <n v="1449636790"/>
    <b v="0"/>
    <n v="1"/>
    <n v="1"/>
    <b v="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n v="0.35537409090909089"/>
    <x v="2"/>
    <x v="0"/>
    <s v="USD"/>
    <n v="1421656200"/>
    <n v="1416507211"/>
    <b v="0"/>
    <n v="312"/>
    <n v="100.23371794871794"/>
    <b v="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n v="5.0000000000000001E-3"/>
    <x v="2"/>
    <x v="1"/>
    <s v="GBP"/>
    <n v="1408058820"/>
    <n v="1405466820"/>
    <b v="0"/>
    <n v="1"/>
    <n v="5"/>
    <b v="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n v="1.6666666666666668E-3"/>
    <x v="2"/>
    <x v="1"/>
    <s v="GBP"/>
    <n v="1381306687"/>
    <n v="1378714687"/>
    <b v="0"/>
    <n v="3"/>
    <n v="3.3333333333333335"/>
    <b v="0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1.325E-3"/>
    <x v="2"/>
    <x v="0"/>
    <s v="USD"/>
    <n v="1459352495"/>
    <n v="1456764095"/>
    <b v="0"/>
    <n v="4"/>
    <n v="13.25"/>
    <b v="0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n v="3.5704000000000004E-4"/>
    <x v="2"/>
    <x v="0"/>
    <s v="USD"/>
    <n v="1339273208"/>
    <n v="1334089208"/>
    <b v="0"/>
    <n v="10"/>
    <n v="17.852"/>
    <b v="0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n v="8.3000000000000004E-2"/>
    <x v="2"/>
    <x v="12"/>
    <s v="EUR"/>
    <n v="1451053313"/>
    <n v="1448461313"/>
    <b v="0"/>
    <n v="8"/>
    <n v="10.375"/>
    <b v="0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.4222222222222221E-2"/>
    <x v="2"/>
    <x v="2"/>
    <s v="AUD"/>
    <n v="1396666779"/>
    <n v="1394078379"/>
    <b v="0"/>
    <n v="3"/>
    <n v="36.333333333333336"/>
    <b v="0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2.3809523809523812E-3"/>
    <x v="2"/>
    <x v="0"/>
    <s v="USD"/>
    <n v="1396810864"/>
    <n v="1395687664"/>
    <b v="0"/>
    <n v="1"/>
    <n v="5"/>
    <b v="0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n v="0"/>
    <x v="2"/>
    <x v="0"/>
    <s v="USD"/>
    <n v="1319835400"/>
    <n v="1315947400"/>
    <b v="0"/>
    <n v="0"/>
    <e v="#DIV/0!"/>
    <b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n v="1.16E-4"/>
    <x v="2"/>
    <x v="0"/>
    <s v="USD"/>
    <n v="1457904316"/>
    <n v="1455315916"/>
    <b v="0"/>
    <n v="5"/>
    <n v="5.8"/>
    <b v="0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x v="1"/>
    <s v="GBP"/>
    <n v="1369932825"/>
    <n v="1368723225"/>
    <b v="0"/>
    <n v="0"/>
    <e v="#DIV/0!"/>
    <b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n v="2.2000000000000001E-3"/>
    <x v="2"/>
    <x v="0"/>
    <s v="USD"/>
    <n v="1397910848"/>
    <n v="1395318848"/>
    <b v="0"/>
    <n v="3"/>
    <n v="3.6666666666666665"/>
    <b v="0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4.7222222222222223E-3"/>
    <x v="2"/>
    <x v="0"/>
    <s v="USD"/>
    <n v="1430409651"/>
    <n v="1427817651"/>
    <b v="0"/>
    <n v="7"/>
    <n v="60.714285714285715"/>
    <b v="0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x v="1"/>
    <s v="GBP"/>
    <n v="1443193130"/>
    <n v="1438009130"/>
    <b v="0"/>
    <n v="0"/>
    <e v="#DIV/0!"/>
    <b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n v="5.0000000000000001E-3"/>
    <x v="2"/>
    <x v="0"/>
    <s v="USD"/>
    <n v="1468482694"/>
    <n v="1465890694"/>
    <b v="0"/>
    <n v="2"/>
    <n v="5"/>
    <b v="0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n v="1.6714285714285713E-2"/>
    <x v="2"/>
    <x v="0"/>
    <s v="USD"/>
    <n v="1416000600"/>
    <n v="1413318600"/>
    <b v="0"/>
    <n v="23"/>
    <n v="25.434782608695652"/>
    <b v="0"/>
    <s v="games/mobile games"/>
    <x v="6"/>
    <x v="18"/>
  </r>
  <r>
    <n v="1128"/>
    <s v="Flying Turds"/>
    <s v="#havingfunFTW"/>
    <n v="1000"/>
    <n v="1"/>
    <n v="1E-3"/>
    <x v="2"/>
    <x v="1"/>
    <s v="GBP"/>
    <n v="1407425717"/>
    <n v="1404833717"/>
    <b v="0"/>
    <n v="1"/>
    <n v="1"/>
    <b v="0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n v="1.0499999999999999E-3"/>
    <x v="2"/>
    <x v="0"/>
    <s v="USD"/>
    <n v="1465107693"/>
    <n v="1462515693"/>
    <b v="0"/>
    <n v="2"/>
    <n v="10.5"/>
    <b v="0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n v="2.2000000000000001E-3"/>
    <x v="2"/>
    <x v="0"/>
    <s v="USD"/>
    <n v="1416963300"/>
    <n v="1411775700"/>
    <b v="0"/>
    <n v="3"/>
    <n v="3.6666666666666665"/>
    <b v="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x v="2"/>
    <s v="AUD"/>
    <n v="1450993668"/>
    <n v="1448401668"/>
    <b v="0"/>
    <n v="0"/>
    <e v="#DIV/0!"/>
    <b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n v="0.14380000000000001"/>
    <x v="2"/>
    <x v="5"/>
    <s v="CAD"/>
    <n v="1483238771"/>
    <n v="1480646771"/>
    <b v="0"/>
    <n v="13"/>
    <n v="110.61538461538461"/>
    <b v="0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n v="6.6666666666666671E-3"/>
    <x v="2"/>
    <x v="1"/>
    <s v="GBP"/>
    <n v="1406799981"/>
    <n v="1404207981"/>
    <b v="0"/>
    <n v="1"/>
    <n v="20"/>
    <b v="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n v="4.0000000000000003E-5"/>
    <x v="2"/>
    <x v="2"/>
    <s v="AUD"/>
    <n v="1417235580"/>
    <n v="1416034228"/>
    <b v="0"/>
    <n v="1"/>
    <n v="1"/>
    <b v="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n v="0.05"/>
    <x v="2"/>
    <x v="12"/>
    <s v="EUR"/>
    <n v="1470527094"/>
    <n v="1467935094"/>
    <b v="0"/>
    <n v="1"/>
    <n v="50"/>
    <b v="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.4439140811455853E-2"/>
    <x v="2"/>
    <x v="6"/>
    <s v="EUR"/>
    <n v="1450541229"/>
    <n v="1447949229"/>
    <b v="0"/>
    <n v="6"/>
    <n v="45"/>
    <b v="0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0.39500000000000002"/>
    <x v="2"/>
    <x v="0"/>
    <s v="USD"/>
    <n v="1461440421"/>
    <n v="1458848421"/>
    <b v="0"/>
    <n v="39"/>
    <n v="253.2051282051282"/>
    <b v="0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3.5714285714285713E-3"/>
    <x v="2"/>
    <x v="0"/>
    <s v="USD"/>
    <n v="1485035131"/>
    <n v="1483307131"/>
    <b v="0"/>
    <n v="4"/>
    <n v="31.25"/>
    <b v="0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n v="6.2500000000000001E-4"/>
    <x v="2"/>
    <x v="0"/>
    <s v="USD"/>
    <n v="1420100426"/>
    <n v="1417508426"/>
    <b v="0"/>
    <n v="1"/>
    <n v="5"/>
    <b v="0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n v="0"/>
    <x v="2"/>
    <x v="1"/>
    <s v="GBP"/>
    <n v="1438859121"/>
    <n v="1436267121"/>
    <b v="0"/>
    <n v="0"/>
    <e v="#DIV/0!"/>
    <b v="0"/>
    <s v="games/mobile games"/>
    <x v="6"/>
    <x v="18"/>
  </r>
  <r>
    <n v="1141"/>
    <s v="Arena Z - Zombie Survival"/>
    <s v="I think this will be a great game!"/>
    <n v="500"/>
    <n v="0"/>
    <n v="0"/>
    <x v="2"/>
    <x v="12"/>
    <s v="EUR"/>
    <n v="1436460450"/>
    <n v="1433868450"/>
    <b v="0"/>
    <n v="0"/>
    <e v="#DIV/0!"/>
    <b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x v="0"/>
    <s v="USD"/>
    <n v="1424131727"/>
    <n v="1421539727"/>
    <b v="0"/>
    <n v="0"/>
    <e v="#DIV/0!"/>
    <b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n v="4.1333333333333335E-3"/>
    <x v="2"/>
    <x v="0"/>
    <s v="USD"/>
    <n v="1450327126"/>
    <n v="1447735126"/>
    <b v="0"/>
    <n v="8"/>
    <n v="23.25"/>
    <b v="0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x v="0"/>
    <s v="USD"/>
    <n v="1430281320"/>
    <n v="1427689320"/>
    <b v="0"/>
    <n v="0"/>
    <e v="#DIV/0!"/>
    <b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n v="1.25E-3"/>
    <x v="2"/>
    <x v="0"/>
    <s v="USD"/>
    <n v="1412272592"/>
    <n v="1407088592"/>
    <b v="0"/>
    <n v="1"/>
    <n v="100"/>
    <b v="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n v="8.8333333333333333E-2"/>
    <x v="2"/>
    <x v="0"/>
    <s v="USD"/>
    <n v="1399071173"/>
    <n v="1395787973"/>
    <b v="0"/>
    <n v="12"/>
    <n v="44.166666666666664"/>
    <b v="0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n v="0"/>
    <x v="2"/>
    <x v="5"/>
    <s v="CAD"/>
    <n v="1413760783"/>
    <n v="1408576783"/>
    <b v="0"/>
    <n v="0"/>
    <e v="#DIV/0!"/>
    <b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n v="4.8666666666666667E-3"/>
    <x v="2"/>
    <x v="0"/>
    <s v="USD"/>
    <n v="1480568781"/>
    <n v="1477973181"/>
    <b v="0"/>
    <n v="3"/>
    <n v="24.333333333333332"/>
    <b v="0"/>
    <s v="food/food trucks"/>
    <x v="7"/>
    <x v="19"/>
  </r>
  <r>
    <n v="1149"/>
    <s v="The Floridian Food Truck"/>
    <s v="Bringing culturally diverse Floridian cuisine to the people!"/>
    <n v="50000"/>
    <n v="75"/>
    <n v="1.5E-3"/>
    <x v="2"/>
    <x v="0"/>
    <s v="USD"/>
    <n v="1466096566"/>
    <n v="1463504566"/>
    <b v="0"/>
    <n v="2"/>
    <n v="37.5"/>
    <b v="0"/>
    <s v="food/food trucks"/>
    <x v="7"/>
    <x v="19"/>
  </r>
  <r>
    <n v="1150"/>
    <s v="Chef Po's Food Truck"/>
    <s v="Bringing delicious authentic and fusion Taiwanese Food to the West Coast."/>
    <n v="2500"/>
    <n v="252"/>
    <n v="0.1008"/>
    <x v="2"/>
    <x v="0"/>
    <s v="USD"/>
    <n v="1452293675"/>
    <n v="1447109675"/>
    <b v="0"/>
    <n v="6"/>
    <n v="42"/>
    <b v="0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x v="0"/>
    <s v="USD"/>
    <n v="1441592863"/>
    <n v="1439000863"/>
    <b v="0"/>
    <n v="0"/>
    <e v="#DIV/0!"/>
    <b v="0"/>
    <s v="food/food trucks"/>
    <x v="7"/>
    <x v="19"/>
  </r>
  <r>
    <n v="1152"/>
    <s v="Peruvian King Food Truck"/>
    <s v="Peruvian food truck with an LA twist."/>
    <n v="16000"/>
    <n v="911"/>
    <n v="5.6937500000000002E-2"/>
    <x v="2"/>
    <x v="0"/>
    <s v="USD"/>
    <n v="1431709312"/>
    <n v="1429117312"/>
    <b v="0"/>
    <n v="15"/>
    <n v="60.733333333333334"/>
    <b v="0"/>
    <s v="food/food trucks"/>
    <x v="7"/>
    <x v="19"/>
  </r>
  <r>
    <n v="1153"/>
    <s v="The Cold Spot Mobile Trailer"/>
    <s v="A mobile concession trailer for snow cones, ice cream, smoothies and more"/>
    <n v="8000"/>
    <n v="50"/>
    <n v="6.2500000000000003E-3"/>
    <x v="2"/>
    <x v="0"/>
    <s v="USD"/>
    <n v="1434647305"/>
    <n v="1432055305"/>
    <b v="0"/>
    <n v="1"/>
    <n v="50"/>
    <b v="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n v="6.5000000000000002E-2"/>
    <x v="2"/>
    <x v="0"/>
    <s v="USD"/>
    <n v="1441507006"/>
    <n v="1438915006"/>
    <b v="0"/>
    <n v="3"/>
    <n v="108.33333333333333"/>
    <b v="0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n v="7.5199999999999998E-3"/>
    <x v="2"/>
    <x v="0"/>
    <s v="USD"/>
    <n v="1408040408"/>
    <n v="1405448408"/>
    <b v="0"/>
    <n v="8"/>
    <n v="23.5"/>
    <b v="0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n v="0"/>
    <x v="2"/>
    <x v="0"/>
    <s v="USD"/>
    <n v="1424742162"/>
    <n v="1422150162"/>
    <b v="0"/>
    <n v="0"/>
    <e v="#DIV/0!"/>
    <b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1.5100000000000001E-2"/>
    <x v="2"/>
    <x v="0"/>
    <s v="USD"/>
    <n v="1417795480"/>
    <n v="1412607880"/>
    <b v="0"/>
    <n v="3"/>
    <n v="50.333333333333336"/>
    <b v="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4.6666666666666671E-3"/>
    <x v="2"/>
    <x v="0"/>
    <s v="USD"/>
    <n v="1418091128"/>
    <n v="1415499128"/>
    <b v="0"/>
    <n v="3"/>
    <n v="11.666666666666666"/>
    <b v="0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n v="0"/>
    <x v="2"/>
    <x v="0"/>
    <s v="USD"/>
    <n v="1435679100"/>
    <n v="1433006765"/>
    <b v="0"/>
    <n v="0"/>
    <e v="#DIV/0!"/>
    <b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3.85E-2"/>
    <x v="2"/>
    <x v="0"/>
    <s v="USD"/>
    <n v="1427510586"/>
    <n v="1424922186"/>
    <b v="0"/>
    <n v="19"/>
    <n v="60.789473684210527"/>
    <b v="0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x v="0"/>
    <s v="USD"/>
    <n v="1432047989"/>
    <n v="1430233589"/>
    <b v="0"/>
    <n v="0"/>
    <e v="#DIV/0!"/>
    <b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n v="5.8333333333333338E-4"/>
    <x v="2"/>
    <x v="0"/>
    <s v="USD"/>
    <n v="1411662264"/>
    <n v="1408983864"/>
    <b v="0"/>
    <n v="2"/>
    <n v="17.5"/>
    <b v="0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x v="0"/>
    <s v="USD"/>
    <n v="1407604920"/>
    <n v="1405012920"/>
    <b v="0"/>
    <n v="0"/>
    <e v="#DIV/0!"/>
    <b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x v="0"/>
    <s v="USD"/>
    <n v="1466270582"/>
    <n v="1463678582"/>
    <b v="0"/>
    <n v="0"/>
    <e v="#DIV/0!"/>
    <b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0.20705000000000001"/>
    <x v="2"/>
    <x v="0"/>
    <s v="USD"/>
    <n v="1404623330"/>
    <n v="1401685730"/>
    <b v="0"/>
    <n v="25"/>
    <n v="82.82"/>
    <b v="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0.19139999999999999"/>
    <x v="2"/>
    <x v="0"/>
    <s v="USD"/>
    <n v="1435291200"/>
    <n v="1432640342"/>
    <b v="0"/>
    <n v="8"/>
    <n v="358.875"/>
    <b v="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n v="1.6316666666666667E-2"/>
    <x v="2"/>
    <x v="0"/>
    <s v="USD"/>
    <n v="1410543495"/>
    <n v="1407865095"/>
    <b v="0"/>
    <n v="16"/>
    <n v="61.1875"/>
    <b v="0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n v="5.6666666666666664E-2"/>
    <x v="2"/>
    <x v="0"/>
    <s v="USD"/>
    <n v="1474507065"/>
    <n v="1471915065"/>
    <b v="0"/>
    <n v="3"/>
    <n v="340"/>
    <b v="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n v="1.6999999999999999E-3"/>
    <x v="2"/>
    <x v="0"/>
    <s v="USD"/>
    <n v="1424593763"/>
    <n v="1422001763"/>
    <b v="0"/>
    <n v="3"/>
    <n v="5.666666666666667"/>
    <b v="0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n v="4.0000000000000001E-3"/>
    <x v="2"/>
    <x v="1"/>
    <s v="GBP"/>
    <n v="1433021171"/>
    <n v="1430429171"/>
    <b v="0"/>
    <n v="2"/>
    <n v="50"/>
    <b v="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n v="1E-3"/>
    <x v="2"/>
    <x v="0"/>
    <s v="USD"/>
    <n v="1415909927"/>
    <n v="1414351127"/>
    <b v="0"/>
    <n v="1"/>
    <n v="25"/>
    <b v="0"/>
    <s v="food/food trucks"/>
    <x v="7"/>
    <x v="19"/>
  </r>
  <r>
    <n v="1172"/>
    <s v="let your dayz take you to the dogs."/>
    <s v="Bringing YOUR favorite dog recipes to the streets."/>
    <n v="9000"/>
    <n v="0"/>
    <n v="0"/>
    <x v="2"/>
    <x v="0"/>
    <s v="USD"/>
    <n v="1408551752"/>
    <n v="1405959752"/>
    <b v="0"/>
    <n v="0"/>
    <e v="#DIV/0!"/>
    <b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2.4000000000000001E-4"/>
    <x v="2"/>
    <x v="0"/>
    <s v="USD"/>
    <n v="1438576057"/>
    <n v="1435552057"/>
    <b v="0"/>
    <n v="1"/>
    <n v="30"/>
    <b v="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n v="5.906666666666667E-2"/>
    <x v="2"/>
    <x v="0"/>
    <s v="USD"/>
    <n v="1462738327"/>
    <n v="1460146327"/>
    <b v="0"/>
    <n v="19"/>
    <n v="46.631578947368418"/>
    <b v="0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n v="2.9250000000000002E-2"/>
    <x v="2"/>
    <x v="0"/>
    <s v="USD"/>
    <n v="1436981339"/>
    <n v="1434389339"/>
    <b v="0"/>
    <n v="9"/>
    <n v="65"/>
    <b v="0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n v="5.7142857142857142E-5"/>
    <x v="2"/>
    <x v="2"/>
    <s v="AUD"/>
    <n v="1488805200"/>
    <n v="1484094498"/>
    <b v="0"/>
    <n v="1"/>
    <n v="10"/>
    <b v="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x v="1"/>
    <s v="GBP"/>
    <n v="1413388296"/>
    <n v="1410796296"/>
    <b v="0"/>
    <n v="0"/>
    <e v="#DIV/0!"/>
    <b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n v="6.666666666666667E-5"/>
    <x v="2"/>
    <x v="0"/>
    <s v="USD"/>
    <n v="1408225452"/>
    <n v="1405633452"/>
    <b v="0"/>
    <n v="1"/>
    <n v="5"/>
    <b v="0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n v="5.3333333333333337E-2"/>
    <x v="2"/>
    <x v="5"/>
    <s v="CAD"/>
    <n v="1446052627"/>
    <n v="1443460627"/>
    <b v="0"/>
    <n v="5"/>
    <n v="640"/>
    <b v="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n v="0.11749999999999999"/>
    <x v="2"/>
    <x v="0"/>
    <s v="USD"/>
    <n v="1403983314"/>
    <n v="1400786514"/>
    <b v="0"/>
    <n v="85"/>
    <n v="69.117647058823536"/>
    <b v="0"/>
    <s v="food/food trucks"/>
    <x v="7"/>
    <x v="19"/>
  </r>
  <r>
    <n v="1181"/>
    <s v="Gringo Loco Tacos Food Truck"/>
    <s v="Bringing the best tacos to the streets of Chicago!"/>
    <n v="50000"/>
    <n v="4"/>
    <n v="8.0000000000000007E-5"/>
    <x v="2"/>
    <x v="0"/>
    <s v="USD"/>
    <n v="1425197321"/>
    <n v="1422605321"/>
    <b v="0"/>
    <n v="3"/>
    <n v="1.3333333333333333"/>
    <b v="0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n v="4.2000000000000003E-2"/>
    <x v="2"/>
    <x v="0"/>
    <s v="USD"/>
    <n v="1484239320"/>
    <n v="1482609088"/>
    <b v="0"/>
    <n v="4"/>
    <n v="10.5"/>
    <b v="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n v="0.04"/>
    <x v="2"/>
    <x v="0"/>
    <s v="USD"/>
    <n v="1478059140"/>
    <n v="1476391223"/>
    <b v="0"/>
    <n v="3"/>
    <n v="33.333333333333336"/>
    <b v="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n v="1.0493636363636363"/>
    <x v="0"/>
    <x v="1"/>
    <s v="GBP"/>
    <n v="1486391011"/>
    <n v="1483712611"/>
    <b v="0"/>
    <n v="375"/>
    <n v="61.562666666666665"/>
    <b v="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n v="1.0544"/>
    <x v="0"/>
    <x v="0"/>
    <s v="USD"/>
    <n v="1433736000"/>
    <n v="1430945149"/>
    <b v="0"/>
    <n v="111"/>
    <n v="118.73873873873873"/>
    <b v="1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.0673333333333332"/>
    <x v="0"/>
    <x v="1"/>
    <s v="GBP"/>
    <n v="1433198520"/>
    <n v="1430340195"/>
    <b v="0"/>
    <n v="123"/>
    <n v="65.081300813008127"/>
    <b v="1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.0412571428571429"/>
    <x v="0"/>
    <x v="0"/>
    <s v="USD"/>
    <n v="1431885600"/>
    <n v="1429133323"/>
    <b v="0"/>
    <n v="70"/>
    <n v="130.15714285714284"/>
    <b v="1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n v="1.6054999999999999"/>
    <x v="0"/>
    <x v="5"/>
    <s v="CAD"/>
    <n v="1482943740"/>
    <n v="1481129340"/>
    <b v="0"/>
    <n v="85"/>
    <n v="37.776470588235291"/>
    <b v="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n v="1.0777777777777777"/>
    <x v="0"/>
    <x v="0"/>
    <s v="USD"/>
    <n v="1467242995"/>
    <n v="1465428595"/>
    <b v="0"/>
    <n v="86"/>
    <n v="112.79069767441861"/>
    <b v="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n v="1.35"/>
    <x v="0"/>
    <x v="0"/>
    <s v="USD"/>
    <n v="1409500725"/>
    <n v="1406908725"/>
    <b v="0"/>
    <n v="13"/>
    <n v="51.92307692307692"/>
    <b v="1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n v="1.0907407407407408"/>
    <x v="0"/>
    <x v="0"/>
    <s v="USD"/>
    <n v="1458480560"/>
    <n v="1455892160"/>
    <b v="0"/>
    <n v="33"/>
    <n v="89.242424242424249"/>
    <b v="1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n v="2.9"/>
    <x v="0"/>
    <x v="1"/>
    <s v="GBP"/>
    <n v="1486814978"/>
    <n v="1484222978"/>
    <b v="0"/>
    <n v="15"/>
    <n v="19.333333333333332"/>
    <b v="1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.0395714285714286"/>
    <x v="0"/>
    <x v="0"/>
    <s v="USD"/>
    <n v="1460223453"/>
    <n v="1455043053"/>
    <b v="0"/>
    <n v="273"/>
    <n v="79.967032967032964"/>
    <b v="1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.2223999999999999"/>
    <x v="0"/>
    <x v="17"/>
    <s v="EUR"/>
    <n v="1428493379"/>
    <n v="1425901379"/>
    <b v="0"/>
    <n v="714"/>
    <n v="56.414565826330531"/>
    <b v="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.35"/>
    <x v="0"/>
    <x v="13"/>
    <s v="EUR"/>
    <n v="1450602000"/>
    <n v="1445415653"/>
    <b v="0"/>
    <n v="170"/>
    <n v="79.411764705882348"/>
    <b v="1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n v="2.6991034482758622"/>
    <x v="0"/>
    <x v="1"/>
    <s v="GBP"/>
    <n v="1450467539"/>
    <n v="1447875539"/>
    <b v="0"/>
    <n v="512"/>
    <n v="76.439453125"/>
    <b v="1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.5329333333333333"/>
    <x v="0"/>
    <x v="0"/>
    <s v="USD"/>
    <n v="1465797540"/>
    <n v="1463155034"/>
    <b v="0"/>
    <n v="314"/>
    <n v="121"/>
    <b v="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.6059999999999999"/>
    <x v="0"/>
    <x v="0"/>
    <s v="USD"/>
    <n v="1451530800"/>
    <n v="1448463086"/>
    <b v="0"/>
    <n v="167"/>
    <n v="54.616766467065865"/>
    <b v="1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.0131677953348381"/>
    <x v="0"/>
    <x v="1"/>
    <s v="GBP"/>
    <n v="1436380200"/>
    <n v="1433615400"/>
    <b v="0"/>
    <n v="9"/>
    <n v="299.22222222222223"/>
    <b v="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n v="1.2560416666666667"/>
    <x v="0"/>
    <x v="0"/>
    <s v="USD"/>
    <n v="1429183656"/>
    <n v="1427369256"/>
    <b v="0"/>
    <n v="103"/>
    <n v="58.533980582524272"/>
    <b v="1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n v="1.0243783333333334"/>
    <x v="0"/>
    <x v="1"/>
    <s v="GBP"/>
    <n v="1468593246"/>
    <n v="1466001246"/>
    <b v="0"/>
    <n v="111"/>
    <n v="55.371801801801809"/>
    <b v="1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.99244"/>
    <x v="0"/>
    <x v="2"/>
    <s v="AUD"/>
    <n v="1435388154"/>
    <n v="1432796154"/>
    <b v="0"/>
    <n v="271"/>
    <n v="183.80442804428046"/>
    <b v="1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.0245398773006136"/>
    <x v="0"/>
    <x v="0"/>
    <s v="USD"/>
    <n v="1433083527"/>
    <n v="1430491527"/>
    <b v="0"/>
    <n v="101"/>
    <n v="165.34653465346534"/>
    <b v="1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.0294615384615384"/>
    <x v="0"/>
    <x v="0"/>
    <s v="USD"/>
    <n v="1449205200"/>
    <n v="1445363833"/>
    <b v="0"/>
    <n v="57"/>
    <n v="234.78947368421052"/>
    <b v="1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.0086153846153847"/>
    <x v="0"/>
    <x v="12"/>
    <s v="EUR"/>
    <n v="1434197351"/>
    <n v="1431605351"/>
    <b v="0"/>
    <n v="62"/>
    <n v="211.48387096774192"/>
    <b v="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.1499999999999999"/>
    <x v="0"/>
    <x v="15"/>
    <s v="EUR"/>
    <n v="1489238940"/>
    <n v="1486406253"/>
    <b v="0"/>
    <n v="32"/>
    <n v="32.34375"/>
    <b v="1"/>
    <s v="photography/photobooks"/>
    <x v="8"/>
    <x v="20"/>
  </r>
  <r>
    <n v="1207"/>
    <s v="ITALIANA"/>
    <s v="A humanistic photo book about ancestral &amp; post-modern Italy."/>
    <n v="16700"/>
    <n v="17396"/>
    <n v="1.0416766467065868"/>
    <x v="0"/>
    <x v="13"/>
    <s v="EUR"/>
    <n v="1459418400"/>
    <n v="1456827573"/>
    <b v="0"/>
    <n v="141"/>
    <n v="123.37588652482269"/>
    <b v="1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n v="1.5529999999999999"/>
    <x v="0"/>
    <x v="0"/>
    <s v="USD"/>
    <n v="1458835264"/>
    <n v="1456246864"/>
    <b v="0"/>
    <n v="75"/>
    <n v="207.06666666666666"/>
    <b v="1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.06"/>
    <x v="0"/>
    <x v="0"/>
    <s v="USD"/>
    <n v="1488053905"/>
    <n v="1485461905"/>
    <b v="0"/>
    <n v="46"/>
    <n v="138.2608695652174"/>
    <b v="1"/>
    <s v="photography/photobooks"/>
    <x v="8"/>
    <x v="20"/>
  </r>
  <r>
    <n v="1210"/>
    <s v="Det Andra GÃ¶teborg"/>
    <s v="En fotobok om livet i det enda andra GÃ¶teborg i vÃ¤rlden"/>
    <n v="20000"/>
    <n v="50863"/>
    <n v="2.5431499999999998"/>
    <x v="0"/>
    <x v="11"/>
    <s v="SEK"/>
    <n v="1433106000"/>
    <n v="1431124572"/>
    <b v="0"/>
    <n v="103"/>
    <n v="493.81553398058253"/>
    <b v="1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n v="1.0109999999999999"/>
    <x v="0"/>
    <x v="5"/>
    <s v="CAD"/>
    <n v="1465505261"/>
    <n v="1464209261"/>
    <b v="0"/>
    <n v="6"/>
    <n v="168.5"/>
    <b v="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.2904"/>
    <x v="0"/>
    <x v="0"/>
    <s v="USD"/>
    <n v="1448586000"/>
    <n v="1447195695"/>
    <b v="0"/>
    <n v="83"/>
    <n v="38.867469879518069"/>
    <b v="1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.0223076923076924"/>
    <x v="0"/>
    <x v="1"/>
    <s v="GBP"/>
    <n v="1485886100"/>
    <n v="1482862100"/>
    <b v="0"/>
    <n v="108"/>
    <n v="61.527777777777779"/>
    <b v="1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.3180000000000001"/>
    <x v="0"/>
    <x v="0"/>
    <s v="USD"/>
    <n v="1433880605"/>
    <n v="1428696605"/>
    <b v="0"/>
    <n v="25"/>
    <n v="105.44"/>
    <b v="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n v="7.8608020000000005"/>
    <x v="0"/>
    <x v="0"/>
    <s v="USD"/>
    <n v="1401487756"/>
    <n v="1398895756"/>
    <b v="0"/>
    <n v="549"/>
    <n v="71.592003642987251"/>
    <b v="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n v="1.4570000000000001"/>
    <x v="0"/>
    <x v="0"/>
    <s v="USD"/>
    <n v="1443826980"/>
    <n v="1441032457"/>
    <b v="0"/>
    <n v="222"/>
    <n v="91.882882882882882"/>
    <b v="1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.026"/>
    <x v="0"/>
    <x v="0"/>
    <s v="USD"/>
    <n v="1468524340"/>
    <n v="1465932340"/>
    <b v="0"/>
    <n v="183"/>
    <n v="148.57377049180329"/>
    <b v="1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n v="1.7227777777777777"/>
    <x v="0"/>
    <x v="0"/>
    <s v="USD"/>
    <n v="1446346800"/>
    <n v="1443714800"/>
    <b v="0"/>
    <n v="89"/>
    <n v="174.2134831460674"/>
    <b v="1"/>
    <s v="photography/photobooks"/>
    <x v="8"/>
    <x v="20"/>
  </r>
  <r>
    <n v="1219"/>
    <s v="The Box"/>
    <s v="The Box is a fine art book of Ron Amato's innovative and seductive photography project."/>
    <n v="16350"/>
    <n v="26024"/>
    <n v="1.5916819571865444"/>
    <x v="0"/>
    <x v="0"/>
    <s v="USD"/>
    <n v="1476961513"/>
    <n v="1474369513"/>
    <b v="0"/>
    <n v="253"/>
    <n v="102.86166007905139"/>
    <b v="1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n v="1.0376666666666667"/>
    <x v="0"/>
    <x v="12"/>
    <s v="EUR"/>
    <n v="1440515112"/>
    <n v="1437923112"/>
    <b v="0"/>
    <n v="140"/>
    <n v="111.17857142857143"/>
    <b v="1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.1140954545454547"/>
    <x v="0"/>
    <x v="1"/>
    <s v="GBP"/>
    <n v="1480809600"/>
    <n v="1478431488"/>
    <b v="0"/>
    <n v="103"/>
    <n v="23.796213592233013"/>
    <b v="1"/>
    <s v="photography/photobooks"/>
    <x v="8"/>
    <x v="20"/>
  </r>
  <r>
    <n v="1222"/>
    <s v="Project Pilgrim"/>
    <s v="Project Pilgrim is my effort to work towards normalizing mental health."/>
    <n v="4000"/>
    <n v="11215"/>
    <n v="2.80375"/>
    <x v="0"/>
    <x v="5"/>
    <s v="CAD"/>
    <n v="1459483200"/>
    <n v="1456852647"/>
    <b v="0"/>
    <n v="138"/>
    <n v="81.268115942028984"/>
    <b v="1"/>
    <s v="photography/photobooks"/>
    <x v="8"/>
    <x v="20"/>
  </r>
  <r>
    <n v="1223"/>
    <s v="YOSEMITE PEOPLE"/>
    <s v="A photography book focusing on the people rather than the nature at Yosemite National Park."/>
    <n v="19800"/>
    <n v="22197"/>
    <n v="1.1210606060606061"/>
    <x v="0"/>
    <x v="0"/>
    <s v="USD"/>
    <n v="1478754909"/>
    <n v="1476159309"/>
    <b v="0"/>
    <n v="191"/>
    <n v="116.21465968586388"/>
    <b v="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n v="7.0666666666666669E-2"/>
    <x v="1"/>
    <x v="0"/>
    <s v="USD"/>
    <n v="1402060302"/>
    <n v="1396876302"/>
    <b v="0"/>
    <n v="18"/>
    <n v="58.888888888888886"/>
    <b v="0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.3999999999999997E-2"/>
    <x v="1"/>
    <x v="0"/>
    <s v="USD"/>
    <n v="1382478278"/>
    <n v="1377294278"/>
    <b v="0"/>
    <n v="3"/>
    <n v="44"/>
    <b v="0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n v="3.8739999999999997E-2"/>
    <x v="1"/>
    <x v="0"/>
    <s v="USD"/>
    <n v="1398042000"/>
    <n v="1395089981"/>
    <b v="0"/>
    <n v="40"/>
    <n v="48.424999999999997"/>
    <b v="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x v="0"/>
    <s v="USD"/>
    <n v="1407394800"/>
    <n v="1404770616"/>
    <b v="0"/>
    <n v="0"/>
    <e v="#DIV/0!"/>
    <b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0.29299999999999998"/>
    <x v="1"/>
    <x v="0"/>
    <s v="USD"/>
    <n v="1317231008"/>
    <n v="1312047008"/>
    <b v="0"/>
    <n v="24"/>
    <n v="61.041666666666664"/>
    <b v="0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9.0909090909090905E-3"/>
    <x v="1"/>
    <x v="0"/>
    <s v="USD"/>
    <n v="1334592000"/>
    <n v="1331982127"/>
    <b v="0"/>
    <n v="1"/>
    <n v="25"/>
    <b v="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x v="0"/>
    <s v="USD"/>
    <n v="1298589630"/>
    <n v="1295997630"/>
    <b v="0"/>
    <n v="0"/>
    <e v="#DIV/0!"/>
    <b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x v="0"/>
    <s v="USD"/>
    <n v="1440723600"/>
    <n v="1436394968"/>
    <b v="0"/>
    <n v="0"/>
    <e v="#DIV/0!"/>
    <b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8.0000000000000002E-3"/>
    <x v="1"/>
    <x v="0"/>
    <s v="USD"/>
    <n v="1381090870"/>
    <n v="1377030070"/>
    <b v="0"/>
    <n v="1"/>
    <n v="40"/>
    <b v="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0.11600000000000001"/>
    <x v="1"/>
    <x v="0"/>
    <s v="USD"/>
    <n v="1329864374"/>
    <n v="1328049974"/>
    <b v="0"/>
    <n v="6"/>
    <n v="19.333333333333332"/>
    <b v="0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x v="1"/>
    <s v="GBP"/>
    <n v="1422903342"/>
    <n v="1420311342"/>
    <b v="0"/>
    <n v="0"/>
    <e v="#DIV/0!"/>
    <b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2.787363950092912E-2"/>
    <x v="1"/>
    <x v="0"/>
    <s v="USD"/>
    <n v="1387077299"/>
    <n v="1383621299"/>
    <b v="0"/>
    <n v="6"/>
    <n v="35"/>
    <b v="0"/>
    <s v="music/world music"/>
    <x v="4"/>
    <x v="21"/>
  </r>
  <r>
    <n v="1236"/>
    <s v="&quot;Volando&quot; CD Release (Canceled)"/>
    <s v="Raising money to give the musicians their due."/>
    <n v="2500"/>
    <n v="0"/>
    <n v="0"/>
    <x v="1"/>
    <x v="0"/>
    <s v="USD"/>
    <n v="1343491200"/>
    <n v="1342801164"/>
    <b v="0"/>
    <n v="0"/>
    <e v="#DIV/0!"/>
    <b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x v="0"/>
    <s v="USD"/>
    <n v="1345790865"/>
    <n v="1344062865"/>
    <b v="0"/>
    <n v="0"/>
    <e v="#DIV/0!"/>
    <b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0.17799999999999999"/>
    <x v="1"/>
    <x v="0"/>
    <s v="USD"/>
    <n v="1312641536"/>
    <n v="1310049536"/>
    <b v="0"/>
    <n v="3"/>
    <n v="59.333333333333336"/>
    <b v="0"/>
    <s v="music/world music"/>
    <x v="4"/>
    <x v="21"/>
  </r>
  <r>
    <n v="1239"/>
    <s v="Help Calmenco! finance new CD and Tour (Canceled)"/>
    <s v="Please consider helping us with our new CD and Riverdance Tour"/>
    <n v="2500"/>
    <n v="0"/>
    <n v="0"/>
    <x v="1"/>
    <x v="0"/>
    <s v="USD"/>
    <n v="1325804767"/>
    <n v="1323212767"/>
    <b v="0"/>
    <n v="0"/>
    <e v="#DIV/0!"/>
    <b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n v="3.0124999999999999E-2"/>
    <x v="1"/>
    <x v="0"/>
    <s v="USD"/>
    <n v="1373665860"/>
    <n v="1368579457"/>
    <b v="0"/>
    <n v="8"/>
    <n v="30.125"/>
    <b v="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0.50739999999999996"/>
    <x v="1"/>
    <x v="0"/>
    <s v="USD"/>
    <n v="1414994340"/>
    <n v="1413057980"/>
    <b v="0"/>
    <n v="34"/>
    <n v="74.617647058823536"/>
    <b v="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n v="5.4884742041712408E-3"/>
    <x v="1"/>
    <x v="0"/>
    <s v="USD"/>
    <n v="1315747080"/>
    <n v="1314417502"/>
    <b v="0"/>
    <n v="1"/>
    <n v="5"/>
    <b v="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0.14091666666666666"/>
    <x v="1"/>
    <x v="0"/>
    <s v="USD"/>
    <n v="1310158800"/>
    <n v="1304888771"/>
    <b v="0"/>
    <n v="38"/>
    <n v="44.5"/>
    <b v="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.038"/>
    <x v="0"/>
    <x v="0"/>
    <s v="USD"/>
    <n v="1366664400"/>
    <n v="1363981723"/>
    <b v="1"/>
    <n v="45"/>
    <n v="46.133333333333333"/>
    <b v="1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.2024999999999999"/>
    <x v="0"/>
    <x v="0"/>
    <s v="USD"/>
    <n v="1402755834"/>
    <n v="1400163834"/>
    <b v="1"/>
    <n v="17"/>
    <n v="141.47058823529412"/>
    <b v="1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.17"/>
    <x v="0"/>
    <x v="0"/>
    <s v="USD"/>
    <n v="1323136949"/>
    <n v="1319245349"/>
    <b v="1"/>
    <n v="31"/>
    <n v="75.483870967741936"/>
    <b v="1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n v="1.2214285714285715"/>
    <x v="0"/>
    <x v="0"/>
    <s v="USD"/>
    <n v="1367823655"/>
    <n v="1365231655"/>
    <b v="1"/>
    <n v="50"/>
    <n v="85.5"/>
    <b v="1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n v="1.5164"/>
    <x v="0"/>
    <x v="0"/>
    <s v="USD"/>
    <n v="1402642740"/>
    <n v="1399563953"/>
    <b v="1"/>
    <n v="59"/>
    <n v="64.254237288135599"/>
    <b v="1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n v="1.0444"/>
    <x v="0"/>
    <x v="0"/>
    <s v="USD"/>
    <n v="1341683211"/>
    <n v="1339091211"/>
    <b v="1"/>
    <n v="81"/>
    <n v="64.46913580246914"/>
    <b v="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.0015333333333332"/>
    <x v="0"/>
    <x v="0"/>
    <s v="USD"/>
    <n v="1410017131"/>
    <n v="1406129131"/>
    <b v="1"/>
    <n v="508"/>
    <n v="118.2007874015748"/>
    <b v="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n v="1.018"/>
    <x v="0"/>
    <x v="0"/>
    <s v="USD"/>
    <n v="1316979167"/>
    <n v="1311795167"/>
    <b v="1"/>
    <n v="74"/>
    <n v="82.540540540540547"/>
    <b v="1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.3765714285714286"/>
    <x v="0"/>
    <x v="0"/>
    <s v="USD"/>
    <n v="1382658169"/>
    <n v="1380238969"/>
    <b v="1"/>
    <n v="141"/>
    <n v="34.170212765957444"/>
    <b v="1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n v="3038.3319999999999"/>
    <x v="0"/>
    <x v="0"/>
    <s v="USD"/>
    <n v="1409770107"/>
    <n v="1407178107"/>
    <b v="1"/>
    <n v="711"/>
    <n v="42.73322081575246"/>
    <b v="1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n v="1.9885074626865671"/>
    <x v="0"/>
    <x v="0"/>
    <s v="USD"/>
    <n v="1293857940"/>
    <n v="1288968886"/>
    <b v="1"/>
    <n v="141"/>
    <n v="94.489361702127653"/>
    <b v="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.0236666666666667"/>
    <x v="0"/>
    <x v="0"/>
    <s v="USD"/>
    <n v="1385932652"/>
    <n v="1383337052"/>
    <b v="1"/>
    <n v="109"/>
    <n v="55.697247706422019"/>
    <b v="1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.1796376666666666"/>
    <x v="0"/>
    <x v="0"/>
    <s v="USD"/>
    <n v="1329084231"/>
    <n v="1326492231"/>
    <b v="1"/>
    <n v="361"/>
    <n v="98.030831024930734"/>
    <b v="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.9472727272727273"/>
    <x v="0"/>
    <x v="0"/>
    <s v="USD"/>
    <n v="1301792590"/>
    <n v="1297562590"/>
    <b v="1"/>
    <n v="176"/>
    <n v="92.102272727272734"/>
    <b v="1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n v="2.1314633333333335"/>
    <x v="0"/>
    <x v="0"/>
    <s v="USD"/>
    <n v="1377960012"/>
    <n v="1375368012"/>
    <b v="1"/>
    <n v="670"/>
    <n v="38.175462686567165"/>
    <b v="1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n v="1.0424"/>
    <x v="0"/>
    <x v="0"/>
    <s v="USD"/>
    <n v="1402286340"/>
    <n v="1399504664"/>
    <b v="1"/>
    <n v="96"/>
    <n v="27.145833333333332"/>
    <b v="1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.1366666666666667"/>
    <x v="0"/>
    <x v="0"/>
    <s v="USD"/>
    <n v="1393445620"/>
    <n v="1390853620"/>
    <b v="1"/>
    <n v="74"/>
    <n v="50.689189189189186"/>
    <b v="1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n v="1.0125"/>
    <x v="0"/>
    <x v="0"/>
    <s v="USD"/>
    <n v="1390983227"/>
    <n v="1388391227"/>
    <b v="1"/>
    <n v="52"/>
    <n v="38.942307692307693"/>
    <b v="1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.2541538461538462"/>
    <x v="0"/>
    <x v="5"/>
    <s v="CAD"/>
    <n v="1392574692"/>
    <n v="1389982692"/>
    <b v="1"/>
    <n v="105"/>
    <n v="77.638095238095232"/>
    <b v="1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n v="1.19"/>
    <x v="0"/>
    <x v="0"/>
    <s v="USD"/>
    <n v="1396054800"/>
    <n v="1393034470"/>
    <b v="1"/>
    <n v="41"/>
    <n v="43.536585365853661"/>
    <b v="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n v="1.6646153846153846"/>
    <x v="0"/>
    <x v="0"/>
    <s v="USD"/>
    <n v="1383062083"/>
    <n v="1380556483"/>
    <b v="1"/>
    <n v="34"/>
    <n v="31.823529411764707"/>
    <b v="1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.1914771428571429"/>
    <x v="0"/>
    <x v="0"/>
    <s v="USD"/>
    <n v="1291131815"/>
    <n v="1287071015"/>
    <b v="1"/>
    <n v="66"/>
    <n v="63.184393939393942"/>
    <b v="1"/>
    <s v="music/rock"/>
    <x v="4"/>
    <x v="11"/>
  </r>
  <r>
    <n v="1266"/>
    <s v="Sensory Station's First EP"/>
    <s v="We are looking to record our first EP produced by Aaron Harris (ISIS/Palms) at Studio West."/>
    <n v="9500"/>
    <n v="9545"/>
    <n v="1.0047368421052632"/>
    <x v="0"/>
    <x v="0"/>
    <s v="USD"/>
    <n v="1389474145"/>
    <n v="1386882145"/>
    <b v="1"/>
    <n v="50"/>
    <n v="190.9"/>
    <b v="1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.018"/>
    <x v="0"/>
    <x v="0"/>
    <s v="USD"/>
    <n v="1374674558"/>
    <n v="1372082558"/>
    <b v="1"/>
    <n v="159"/>
    <n v="140.85534591194968"/>
    <b v="1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n v="1.1666666666666667"/>
    <x v="0"/>
    <x v="0"/>
    <s v="USD"/>
    <n v="1379708247"/>
    <n v="1377116247"/>
    <b v="1"/>
    <n v="182"/>
    <n v="76.92307692307692"/>
    <b v="1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.0864893617021276"/>
    <x v="0"/>
    <x v="0"/>
    <s v="USD"/>
    <n v="1460764800"/>
    <n v="1458157512"/>
    <b v="1"/>
    <n v="206"/>
    <n v="99.15533980582525"/>
    <b v="1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n v="1.1472"/>
    <x v="0"/>
    <x v="0"/>
    <s v="USD"/>
    <n v="1332704042"/>
    <n v="1327523642"/>
    <b v="1"/>
    <n v="169"/>
    <n v="67.881656804733723"/>
    <b v="1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.018"/>
    <x v="0"/>
    <x v="0"/>
    <s v="USD"/>
    <n v="1384363459"/>
    <n v="1381767859"/>
    <b v="1"/>
    <n v="31"/>
    <n v="246.29032258064515"/>
    <b v="1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.06"/>
    <x v="0"/>
    <x v="0"/>
    <s v="USD"/>
    <n v="1276574400"/>
    <n v="1270576379"/>
    <b v="1"/>
    <n v="28"/>
    <n v="189.28571428571428"/>
    <b v="1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n v="1.0349999999999999"/>
    <x v="0"/>
    <x v="5"/>
    <s v="CAD"/>
    <n v="1409506291"/>
    <n v="1406914291"/>
    <b v="1"/>
    <n v="54"/>
    <n v="76.666666666666671"/>
    <b v="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.5497535999999998"/>
    <x v="0"/>
    <x v="0"/>
    <s v="USD"/>
    <n v="1346344425"/>
    <n v="1343320425"/>
    <b v="1"/>
    <n v="467"/>
    <n v="82.963254817987149"/>
    <b v="1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n v="1.6214066666666667"/>
    <x v="0"/>
    <x v="0"/>
    <s v="USD"/>
    <n v="1375908587"/>
    <n v="1372884587"/>
    <b v="1"/>
    <n v="389"/>
    <n v="62.522107969151669"/>
    <b v="1"/>
    <s v="music/rock"/>
    <x v="4"/>
    <x v="11"/>
  </r>
  <r>
    <n v="1276"/>
    <s v="MR. DREAM GOES TO JAIL"/>
    <s v="Sponsor this Brooklyn punk band's debut seven-inch, MR. DREAM GOES TO JAIL."/>
    <n v="3000"/>
    <n v="3132.63"/>
    <n v="1.0442100000000001"/>
    <x v="0"/>
    <x v="0"/>
    <s v="USD"/>
    <n v="1251777600"/>
    <n v="1247504047"/>
    <b v="1"/>
    <n v="68"/>
    <n v="46.06808823529412"/>
    <b v="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n v="1.0612433333333333"/>
    <x v="0"/>
    <x v="0"/>
    <s v="USD"/>
    <n v="1346765347"/>
    <n v="1343741347"/>
    <b v="1"/>
    <n v="413"/>
    <n v="38.543946731234868"/>
    <b v="1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.5493846153846154"/>
    <x v="0"/>
    <x v="0"/>
    <s v="USD"/>
    <n v="1403661600"/>
    <n v="1401196766"/>
    <b v="1"/>
    <n v="190"/>
    <n v="53.005263157894738"/>
    <b v="1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.1077157238734421"/>
    <x v="0"/>
    <x v="0"/>
    <s v="USD"/>
    <n v="1395624170"/>
    <n v="1392171770"/>
    <b v="1"/>
    <n v="189"/>
    <n v="73.355396825396824"/>
    <b v="1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n v="1.1091186666666666"/>
    <x v="0"/>
    <x v="0"/>
    <s v="USD"/>
    <n v="1299003054"/>
    <n v="1291227054"/>
    <b v="1"/>
    <n v="130"/>
    <n v="127.97523076923076"/>
    <b v="1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n v="1.1071428571428572"/>
    <x v="0"/>
    <x v="0"/>
    <s v="USD"/>
    <n v="1375033836"/>
    <n v="1373305836"/>
    <b v="1"/>
    <n v="74"/>
    <n v="104.72972972972973"/>
    <b v="1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.2361333333333333"/>
    <x v="0"/>
    <x v="0"/>
    <s v="USD"/>
    <n v="1386565140"/>
    <n v="1383909855"/>
    <b v="1"/>
    <n v="274"/>
    <n v="67.671532846715323"/>
    <b v="1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n v="2.1105"/>
    <x v="0"/>
    <x v="0"/>
    <s v="USD"/>
    <n v="1362974400"/>
    <n v="1360948389"/>
    <b v="1"/>
    <n v="22"/>
    <n v="95.931818181818187"/>
    <b v="1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n v="1.01"/>
    <x v="0"/>
    <x v="0"/>
    <s v="USD"/>
    <n v="1483203540"/>
    <n v="1481175482"/>
    <b v="0"/>
    <n v="31"/>
    <n v="65.161290322580641"/>
    <b v="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n v="1.0165"/>
    <x v="0"/>
    <x v="1"/>
    <s v="GBP"/>
    <n v="1434808775"/>
    <n v="1433512775"/>
    <b v="0"/>
    <n v="63"/>
    <n v="32.269841269841272"/>
    <b v="1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n v="1.0833333333333333"/>
    <x v="0"/>
    <x v="1"/>
    <s v="GBP"/>
    <n v="1424181600"/>
    <n v="1423041227"/>
    <b v="0"/>
    <n v="20"/>
    <n v="81.25"/>
    <b v="1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.42"/>
    <x v="0"/>
    <x v="1"/>
    <s v="GBP"/>
    <n v="1434120856"/>
    <n v="1428936856"/>
    <b v="0"/>
    <n v="25"/>
    <n v="24.2"/>
    <b v="1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.0044999999999999"/>
    <x v="0"/>
    <x v="0"/>
    <s v="USD"/>
    <n v="1470801600"/>
    <n v="1468122163"/>
    <b v="0"/>
    <n v="61"/>
    <n v="65.868852459016395"/>
    <b v="1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n v="1.2506666666666666"/>
    <x v="0"/>
    <x v="0"/>
    <s v="USD"/>
    <n v="1483499645"/>
    <n v="1480907645"/>
    <b v="0"/>
    <n v="52"/>
    <n v="36.07692307692308"/>
    <b v="1"/>
    <s v="theater/plays"/>
    <x v="1"/>
    <x v="6"/>
  </r>
  <r>
    <n v="1290"/>
    <s v="I Died... I Came Back, ... Whatever"/>
    <s v="Sometimes your Heart has to STOP for your Life to START."/>
    <n v="3500"/>
    <n v="3800"/>
    <n v="1.0857142857142856"/>
    <x v="0"/>
    <x v="0"/>
    <s v="USD"/>
    <n v="1429772340"/>
    <n v="1427121931"/>
    <b v="0"/>
    <n v="86"/>
    <n v="44.186046511627907"/>
    <b v="1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.4570000000000001"/>
    <x v="0"/>
    <x v="0"/>
    <s v="USD"/>
    <n v="1428390000"/>
    <n v="1425224391"/>
    <b v="0"/>
    <n v="42"/>
    <n v="104.07142857142857"/>
    <b v="1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n v="1.1000000000000001"/>
    <x v="0"/>
    <x v="1"/>
    <s v="GBP"/>
    <n v="1444172340"/>
    <n v="1441822828"/>
    <b v="0"/>
    <n v="52"/>
    <n v="35.96153846153846"/>
    <b v="1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n v="1.0223333333333333"/>
    <x v="0"/>
    <x v="0"/>
    <s v="USD"/>
    <n v="1447523371"/>
    <n v="1444927771"/>
    <b v="0"/>
    <n v="120"/>
    <n v="127.79166666666667"/>
    <b v="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n v="1.22"/>
    <x v="0"/>
    <x v="1"/>
    <s v="GBP"/>
    <n v="1445252400"/>
    <n v="1443696797"/>
    <b v="0"/>
    <n v="22"/>
    <n v="27.727272727272727"/>
    <b v="1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.0196000000000001"/>
    <x v="0"/>
    <x v="1"/>
    <s v="GBP"/>
    <n v="1438189200"/>
    <n v="1435585497"/>
    <b v="0"/>
    <n v="64"/>
    <n v="39.828125"/>
    <b v="1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.411764705882353"/>
    <x v="0"/>
    <x v="1"/>
    <s v="GBP"/>
    <n v="1457914373"/>
    <n v="1456189973"/>
    <b v="0"/>
    <n v="23"/>
    <n v="52.173913043478258"/>
    <b v="1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.0952500000000001"/>
    <x v="0"/>
    <x v="0"/>
    <s v="USD"/>
    <n v="1462125358"/>
    <n v="1459533358"/>
    <b v="0"/>
    <n v="238"/>
    <n v="92.037815126050418"/>
    <b v="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n v="1.0465"/>
    <x v="0"/>
    <x v="1"/>
    <s v="GBP"/>
    <n v="1461860432"/>
    <n v="1459268432"/>
    <b v="0"/>
    <n v="33"/>
    <n v="63.424242424242422"/>
    <b v="1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n v="1.24"/>
    <x v="0"/>
    <x v="0"/>
    <s v="USD"/>
    <n v="1436902359"/>
    <n v="1434310359"/>
    <b v="0"/>
    <n v="32"/>
    <n v="135.625"/>
    <b v="1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n v="1.35"/>
    <x v="0"/>
    <x v="0"/>
    <s v="USD"/>
    <n v="1464807420"/>
    <n v="1461427938"/>
    <b v="0"/>
    <n v="24"/>
    <n v="168.75"/>
    <b v="1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n v="1.0275000000000001"/>
    <x v="0"/>
    <x v="0"/>
    <s v="USD"/>
    <n v="1437447600"/>
    <n v="1436551178"/>
    <b v="0"/>
    <n v="29"/>
    <n v="70.862068965517238"/>
    <b v="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n v="1"/>
    <x v="0"/>
    <x v="0"/>
    <s v="USD"/>
    <n v="1480559011"/>
    <n v="1477963411"/>
    <b v="0"/>
    <n v="50"/>
    <n v="50"/>
    <b v="1"/>
    <s v="theater/plays"/>
    <x v="1"/>
    <x v="6"/>
  </r>
  <r>
    <n v="1303"/>
    <s v="Forward Arena Theatre Company: Summer Season"/>
    <s v="Groundbreaking queer theatre."/>
    <n v="3500"/>
    <n v="4559.13"/>
    <n v="1.3026085714285716"/>
    <x v="0"/>
    <x v="1"/>
    <s v="GBP"/>
    <n v="1469962800"/>
    <n v="1468578920"/>
    <b v="0"/>
    <n v="108"/>
    <n v="42.214166666666671"/>
    <b v="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0.39627499999999999"/>
    <x v="1"/>
    <x v="1"/>
    <s v="GBP"/>
    <n v="1489376405"/>
    <n v="1484196005"/>
    <b v="0"/>
    <n v="104"/>
    <n v="152.41346153846155"/>
    <b v="0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0.25976666666666665"/>
    <x v="1"/>
    <x v="0"/>
    <s v="USD"/>
    <n v="1469122200"/>
    <n v="1466611108"/>
    <b v="0"/>
    <n v="86"/>
    <n v="90.616279069767444"/>
    <b v="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0.65246363636363636"/>
    <x v="1"/>
    <x v="0"/>
    <s v="USD"/>
    <n v="1417690734"/>
    <n v="1415098734"/>
    <b v="0"/>
    <n v="356"/>
    <n v="201.60393258426967"/>
    <b v="0"/>
    <s v="technology/wearables"/>
    <x v="2"/>
    <x v="8"/>
  </r>
  <r>
    <n v="1307"/>
    <s v="VR Card - Customized Virtual Reality Viewer (Canceled)"/>
    <s v="Get VR to Everyone with Mailable, Ready to Use Viewers"/>
    <n v="50000"/>
    <n v="5757"/>
    <n v="0.11514000000000001"/>
    <x v="1"/>
    <x v="0"/>
    <s v="USD"/>
    <n v="1455710679"/>
    <n v="1453118679"/>
    <b v="0"/>
    <n v="45"/>
    <n v="127.93333333333334"/>
    <b v="0"/>
    <s v="technology/wearables"/>
    <x v="2"/>
    <x v="8"/>
  </r>
  <r>
    <n v="1308"/>
    <s v="Boost Band: Wristband Phone Charger (Canceled)"/>
    <s v="Boost Band, a wristband that charges any device"/>
    <n v="10000"/>
    <n v="1136"/>
    <n v="0.11360000000000001"/>
    <x v="1"/>
    <x v="0"/>
    <s v="USD"/>
    <n v="1475937812"/>
    <n v="1472481812"/>
    <b v="0"/>
    <n v="38"/>
    <n v="29.894736842105264"/>
    <b v="0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n v="1.1199130434782609"/>
    <x v="1"/>
    <x v="0"/>
    <s v="USD"/>
    <n v="1444943468"/>
    <n v="1441919468"/>
    <b v="0"/>
    <n v="35"/>
    <n v="367.97142857142859"/>
    <b v="0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n v="0.155"/>
    <x v="1"/>
    <x v="0"/>
    <s v="USD"/>
    <n v="1471622450"/>
    <n v="1467734450"/>
    <b v="0"/>
    <n v="24"/>
    <n v="129.16666666666666"/>
    <b v="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0.32028000000000001"/>
    <x v="1"/>
    <x v="0"/>
    <s v="USD"/>
    <n v="1480536919"/>
    <n v="1477509319"/>
    <b v="0"/>
    <n v="100"/>
    <n v="800.7"/>
    <b v="0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n v="6.0869565217391303E-3"/>
    <x v="1"/>
    <x v="0"/>
    <s v="USD"/>
    <n v="1429375922"/>
    <n v="1426783922"/>
    <b v="0"/>
    <n v="1"/>
    <n v="28"/>
    <b v="0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0.31114999999999998"/>
    <x v="1"/>
    <x v="0"/>
    <s v="USD"/>
    <n v="1457024514"/>
    <n v="1454432514"/>
    <b v="0"/>
    <n v="122"/>
    <n v="102.01639344262296"/>
    <b v="0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.1266666666666666E-2"/>
    <x v="1"/>
    <x v="0"/>
    <s v="USD"/>
    <n v="1477065860"/>
    <n v="1471881860"/>
    <b v="0"/>
    <n v="11"/>
    <n v="184.36363636363637"/>
    <b v="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n v="0.40404000000000001"/>
    <x v="1"/>
    <x v="0"/>
    <s v="USD"/>
    <n v="1446771600"/>
    <n v="1443700648"/>
    <b v="0"/>
    <n v="248"/>
    <n v="162.91935483870967"/>
    <b v="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n v="1.3333333333333333E-5"/>
    <x v="1"/>
    <x v="0"/>
    <s v="USD"/>
    <n v="1456700709"/>
    <n v="1453676709"/>
    <b v="0"/>
    <n v="1"/>
    <n v="1"/>
    <b v="0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5.7334999999999997E-2"/>
    <x v="1"/>
    <x v="8"/>
    <s v="DKK"/>
    <n v="1469109600"/>
    <n v="1464586746"/>
    <b v="0"/>
    <n v="19"/>
    <n v="603.52631578947364"/>
    <b v="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n v="0.15325"/>
    <x v="1"/>
    <x v="0"/>
    <s v="USD"/>
    <n v="1420938172"/>
    <n v="1418346172"/>
    <b v="0"/>
    <n v="135"/>
    <n v="45.407407407407405"/>
    <b v="0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n v="0.15103448275862069"/>
    <x v="1"/>
    <x v="1"/>
    <s v="GBP"/>
    <n v="1405094400"/>
    <n v="1403810965"/>
    <b v="0"/>
    <n v="9"/>
    <n v="97.333333333333329"/>
    <b v="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5.0299999999999997E-3"/>
    <x v="1"/>
    <x v="9"/>
    <s v="EUR"/>
    <n v="1483138800"/>
    <n v="1480610046"/>
    <b v="0"/>
    <n v="3"/>
    <n v="167.66666666666666"/>
    <b v="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.3028138528138528E-2"/>
    <x v="1"/>
    <x v="11"/>
    <s v="SEK"/>
    <n v="1482515937"/>
    <n v="1479923937"/>
    <b v="0"/>
    <n v="7"/>
    <n v="859.85714285714289"/>
    <b v="0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3.0285714285714286E-3"/>
    <x v="1"/>
    <x v="1"/>
    <s v="GBP"/>
    <n v="1432223125"/>
    <n v="1429631125"/>
    <b v="0"/>
    <n v="4"/>
    <n v="26.5"/>
    <b v="0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8.8800000000000004E-2"/>
    <x v="1"/>
    <x v="0"/>
    <s v="USD"/>
    <n v="1461653700"/>
    <n v="1458665146"/>
    <b v="0"/>
    <n v="44"/>
    <n v="30.272727272727273"/>
    <b v="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9.8400000000000001E-2"/>
    <x v="1"/>
    <x v="0"/>
    <s v="USD"/>
    <n v="1476371552"/>
    <n v="1473779552"/>
    <b v="0"/>
    <n v="90"/>
    <n v="54.666666666666664"/>
    <b v="0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.4299999999999999E-2"/>
    <x v="1"/>
    <x v="0"/>
    <s v="USD"/>
    <n v="1483063435"/>
    <n v="1480471435"/>
    <b v="0"/>
    <n v="8"/>
    <n v="60.75"/>
    <b v="0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.1299999999999999E-2"/>
    <x v="1"/>
    <x v="0"/>
    <s v="USD"/>
    <n v="1421348428"/>
    <n v="1417460428"/>
    <b v="0"/>
    <n v="11"/>
    <n v="102.72727272727273"/>
    <b v="0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3.5520833333333335E-2"/>
    <x v="1"/>
    <x v="0"/>
    <s v="USD"/>
    <n v="1432916235"/>
    <n v="1430324235"/>
    <b v="0"/>
    <n v="41"/>
    <n v="41.585365853658537"/>
    <b v="0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.3306666666666667E-2"/>
    <x v="1"/>
    <x v="0"/>
    <s v="USD"/>
    <n v="1476458734"/>
    <n v="1472570734"/>
    <b v="0"/>
    <n v="15"/>
    <n v="116.53333333333333"/>
    <b v="0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8.1600000000000006E-3"/>
    <x v="1"/>
    <x v="0"/>
    <s v="USD"/>
    <n v="1417501145"/>
    <n v="1414041545"/>
    <b v="0"/>
    <n v="9"/>
    <n v="45.333333333333336"/>
    <b v="0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0.22494285714285714"/>
    <x v="1"/>
    <x v="0"/>
    <s v="USD"/>
    <n v="1467432000"/>
    <n v="1464763109"/>
    <b v="0"/>
    <n v="50"/>
    <n v="157.46"/>
    <b v="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.3668E-2"/>
    <x v="1"/>
    <x v="0"/>
    <s v="USD"/>
    <n v="1471435554"/>
    <n v="1468843554"/>
    <b v="0"/>
    <n v="34"/>
    <n v="100.5"/>
    <b v="0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x v="16"/>
    <s v="CHF"/>
    <n v="1485480408"/>
    <n v="1482888408"/>
    <b v="0"/>
    <n v="0"/>
    <e v="#DIV/0!"/>
    <b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x v="2"/>
    <s v="AUD"/>
    <n v="1405478025"/>
    <n v="1402886025"/>
    <b v="0"/>
    <n v="0"/>
    <e v="#DIV/0!"/>
    <b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n v="0.10754135338345865"/>
    <x v="1"/>
    <x v="0"/>
    <s v="USD"/>
    <n v="1457721287"/>
    <n v="1455129287"/>
    <b v="0"/>
    <n v="276"/>
    <n v="51.822463768115945"/>
    <b v="0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n v="0.1976"/>
    <x v="1"/>
    <x v="0"/>
    <s v="USD"/>
    <n v="1449354502"/>
    <n v="1446762502"/>
    <b v="0"/>
    <n v="16"/>
    <n v="308.75"/>
    <b v="0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0.84946999999999995"/>
    <x v="1"/>
    <x v="0"/>
    <s v="USD"/>
    <n v="1418849028"/>
    <n v="1415825028"/>
    <b v="0"/>
    <n v="224"/>
    <n v="379.22767857142856"/>
    <b v="0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0.49381999999999998"/>
    <x v="1"/>
    <x v="0"/>
    <s v="USD"/>
    <n v="1488549079"/>
    <n v="1485957079"/>
    <b v="0"/>
    <n v="140"/>
    <n v="176.36428571428573"/>
    <b v="0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.3033333333333331E-2"/>
    <x v="1"/>
    <x v="0"/>
    <s v="USD"/>
    <n v="1438543033"/>
    <n v="1435951033"/>
    <b v="0"/>
    <n v="15"/>
    <n v="66.066666666666663"/>
    <b v="0"/>
    <s v="technology/wearables"/>
    <x v="2"/>
    <x v="8"/>
  </r>
  <r>
    <n v="1339"/>
    <s v="Linkoo (Canceled)"/>
    <s v="World's Smallest customizable Phone &amp; GPS Watch for kids !"/>
    <n v="50000"/>
    <n v="3317"/>
    <n v="6.6339999999999996E-2"/>
    <x v="1"/>
    <x v="0"/>
    <s v="USD"/>
    <n v="1418056315"/>
    <n v="1414164715"/>
    <b v="0"/>
    <n v="37"/>
    <n v="89.648648648648646"/>
    <b v="0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n v="0"/>
    <x v="1"/>
    <x v="0"/>
    <s v="USD"/>
    <n v="1408112253"/>
    <n v="1405520253"/>
    <b v="0"/>
    <n v="0"/>
    <e v="#DIV/0!"/>
    <b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0.7036"/>
    <x v="1"/>
    <x v="1"/>
    <s v="GBP"/>
    <n v="1475333917"/>
    <n v="1472569117"/>
    <b v="0"/>
    <n v="46"/>
    <n v="382.39130434782606"/>
    <b v="0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2E-3"/>
    <x v="1"/>
    <x v="0"/>
    <s v="USD"/>
    <n v="1437161739"/>
    <n v="1434569739"/>
    <b v="0"/>
    <n v="1"/>
    <n v="100"/>
    <b v="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.02298"/>
    <x v="1"/>
    <x v="0"/>
    <s v="USD"/>
    <n v="1471579140"/>
    <n v="1466512683"/>
    <b v="0"/>
    <n v="323"/>
    <n v="158.35603715170279"/>
    <b v="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.7773333333333334"/>
    <x v="0"/>
    <x v="5"/>
    <s v="CAD"/>
    <n v="1467313039"/>
    <n v="1464807439"/>
    <b v="0"/>
    <n v="139"/>
    <n v="40.762589928057551"/>
    <b v="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.25"/>
    <x v="0"/>
    <x v="0"/>
    <s v="USD"/>
    <n v="1405366359"/>
    <n v="1402342359"/>
    <b v="0"/>
    <n v="7"/>
    <n v="53.571428571428569"/>
    <b v="1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n v="1.473265306122449"/>
    <x v="0"/>
    <x v="0"/>
    <s v="USD"/>
    <n v="1372297751"/>
    <n v="1369705751"/>
    <b v="0"/>
    <n v="149"/>
    <n v="48.449664429530202"/>
    <b v="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.022"/>
    <x v="0"/>
    <x v="0"/>
    <s v="USD"/>
    <n v="1425741525"/>
    <n v="1423149525"/>
    <b v="0"/>
    <n v="31"/>
    <n v="82.41935483870968"/>
    <b v="1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.018723404255319"/>
    <x v="0"/>
    <x v="0"/>
    <s v="USD"/>
    <n v="1418904533"/>
    <n v="1416485333"/>
    <b v="0"/>
    <n v="26"/>
    <n v="230.19230769230768"/>
    <b v="1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.0419999999999998"/>
    <x v="0"/>
    <x v="5"/>
    <s v="CAD"/>
    <n v="1450249140"/>
    <n v="1447055935"/>
    <b v="0"/>
    <n v="172"/>
    <n v="59.360465116279073"/>
    <b v="1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.0405"/>
    <x v="0"/>
    <x v="0"/>
    <s v="USD"/>
    <n v="1451089134"/>
    <n v="1448497134"/>
    <b v="0"/>
    <n v="78"/>
    <n v="66.698717948717942"/>
    <b v="1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n v="1.0126500000000001"/>
    <x v="0"/>
    <x v="0"/>
    <s v="USD"/>
    <n v="1455299144"/>
    <n v="1452707144"/>
    <b v="0"/>
    <n v="120"/>
    <n v="168.77500000000001"/>
    <b v="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n v="1.3613999999999999"/>
    <x v="0"/>
    <x v="0"/>
    <s v="USD"/>
    <n v="1441425540"/>
    <n v="1436968366"/>
    <b v="0"/>
    <n v="227"/>
    <n v="59.973568281938327"/>
    <b v="1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n v="1.3360000000000001"/>
    <x v="0"/>
    <x v="0"/>
    <s v="USD"/>
    <n v="1362960000"/>
    <n v="1359946188"/>
    <b v="0"/>
    <n v="42"/>
    <n v="31.80952380952381"/>
    <b v="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.3025"/>
    <x v="0"/>
    <x v="1"/>
    <s v="GBP"/>
    <n v="1465672979"/>
    <n v="1463080979"/>
    <b v="0"/>
    <n v="64"/>
    <n v="24.421875"/>
    <b v="1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.2267999999999999"/>
    <x v="0"/>
    <x v="1"/>
    <s v="GBP"/>
    <n v="1354269600"/>
    <n v="1351663605"/>
    <b v="0"/>
    <n v="121"/>
    <n v="25.347107438016529"/>
    <b v="1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.8281058823529412"/>
    <x v="0"/>
    <x v="0"/>
    <s v="USD"/>
    <n v="1372985760"/>
    <n v="1370393760"/>
    <b v="0"/>
    <n v="87"/>
    <n v="71.443218390804603"/>
    <b v="1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n v="1.2529999999999999"/>
    <x v="0"/>
    <x v="0"/>
    <s v="USD"/>
    <n v="1362117540"/>
    <n v="1359587137"/>
    <b v="0"/>
    <n v="65"/>
    <n v="38.553846153846152"/>
    <b v="1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n v="1.1166666666666667"/>
    <x v="0"/>
    <x v="0"/>
    <s v="USD"/>
    <n v="1309009323"/>
    <n v="1306417323"/>
    <b v="0"/>
    <n v="49"/>
    <n v="68.367346938775512"/>
    <b v="1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.1575757575757575"/>
    <x v="0"/>
    <x v="0"/>
    <s v="USD"/>
    <n v="1309980790"/>
    <n v="1304623990"/>
    <b v="0"/>
    <n v="19"/>
    <n v="40.210526315789473"/>
    <b v="1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n v="1.732"/>
    <x v="0"/>
    <x v="0"/>
    <s v="USD"/>
    <n v="1343943420"/>
    <n v="1341524220"/>
    <b v="0"/>
    <n v="81"/>
    <n v="32.074074074074076"/>
    <b v="1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.2598333333333334"/>
    <x v="0"/>
    <x v="1"/>
    <s v="GBP"/>
    <n v="1403370772"/>
    <n v="1400778772"/>
    <b v="0"/>
    <n v="264"/>
    <n v="28.632575757575758"/>
    <b v="1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n v="1.091"/>
    <x v="0"/>
    <x v="0"/>
    <s v="USD"/>
    <n v="1378592731"/>
    <n v="1373408731"/>
    <b v="0"/>
    <n v="25"/>
    <n v="43.64"/>
    <b v="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"/>
    <x v="0"/>
    <x v="0"/>
    <s v="USD"/>
    <n v="1455523140"/>
    <n v="1453925727"/>
    <b v="0"/>
    <n v="5"/>
    <n v="40"/>
    <b v="1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.1864285714285714"/>
    <x v="0"/>
    <x v="8"/>
    <s v="DKK"/>
    <n v="1420648906"/>
    <n v="1415464906"/>
    <b v="0"/>
    <n v="144"/>
    <n v="346.04166666666669"/>
    <b v="1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.0026666666666666"/>
    <x v="0"/>
    <x v="0"/>
    <s v="USD"/>
    <n v="1426523752"/>
    <n v="1423935352"/>
    <b v="0"/>
    <n v="92"/>
    <n v="81.739130434782609"/>
    <b v="1"/>
    <s v="music/rock"/>
    <x v="4"/>
    <x v="11"/>
  </r>
  <r>
    <n v="1366"/>
    <s v="Kick It! A Tribute to the A.K.s"/>
    <s v="A musical memorial for Alexi Petersen."/>
    <n v="7500"/>
    <n v="9486.69"/>
    <n v="1.2648920000000001"/>
    <x v="0"/>
    <x v="0"/>
    <s v="USD"/>
    <n v="1417049663"/>
    <n v="1413158063"/>
    <b v="0"/>
    <n v="147"/>
    <n v="64.535306122448986"/>
    <b v="1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n v="1.1426000000000001"/>
    <x v="0"/>
    <x v="0"/>
    <s v="USD"/>
    <n v="1447463050"/>
    <n v="1444867450"/>
    <b v="0"/>
    <n v="90"/>
    <n v="63.477777777777774"/>
    <b v="1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n v="1.107"/>
    <x v="0"/>
    <x v="0"/>
    <s v="USD"/>
    <n v="1434342894"/>
    <n v="1432269294"/>
    <b v="0"/>
    <n v="87"/>
    <n v="63.620689655172413"/>
    <b v="1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.0534805315203954"/>
    <x v="0"/>
    <x v="0"/>
    <s v="USD"/>
    <n v="1397225746"/>
    <n v="1394633746"/>
    <b v="0"/>
    <n v="406"/>
    <n v="83.967068965517228"/>
    <b v="1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n v="1.0366666666666666"/>
    <x v="0"/>
    <x v="0"/>
    <s v="USD"/>
    <n v="1381881890"/>
    <n v="1380585890"/>
    <b v="0"/>
    <n v="20"/>
    <n v="77.75"/>
    <b v="1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n v="1.0708672667523933"/>
    <x v="0"/>
    <x v="0"/>
    <s v="USD"/>
    <n v="1431022342"/>
    <n v="1428430342"/>
    <b v="0"/>
    <n v="70"/>
    <n v="107.07142857142857"/>
    <b v="1"/>
    <s v="music/rock"/>
    <x v="4"/>
    <x v="11"/>
  </r>
  <r>
    <n v="1372"/>
    <s v="Ted Lukas &amp; the Misled new CD - &quot;FEED&quot;"/>
    <s v="Please help us raise funds to press our new CD!"/>
    <n v="500"/>
    <n v="620"/>
    <n v="1.24"/>
    <x v="0"/>
    <x v="0"/>
    <s v="USD"/>
    <n v="1342115132"/>
    <n v="1339523132"/>
    <b v="0"/>
    <n v="16"/>
    <n v="38.75"/>
    <b v="1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n v="1.0501"/>
    <x v="0"/>
    <x v="0"/>
    <s v="USD"/>
    <n v="1483138233"/>
    <n v="1480546233"/>
    <b v="0"/>
    <n v="52"/>
    <n v="201.94230769230768"/>
    <b v="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.8946666666666667"/>
    <x v="0"/>
    <x v="0"/>
    <s v="USD"/>
    <n v="1458874388"/>
    <n v="1456285988"/>
    <b v="0"/>
    <n v="66"/>
    <n v="43.060606060606062"/>
    <b v="1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.7132499999999999"/>
    <x v="0"/>
    <x v="6"/>
    <s v="EUR"/>
    <n v="1484444119"/>
    <n v="1481852119"/>
    <b v="0"/>
    <n v="109"/>
    <n v="62.871559633027523"/>
    <b v="1"/>
    <s v="music/rock"/>
    <x v="4"/>
    <x v="11"/>
  </r>
  <r>
    <n v="1376"/>
    <s v="Dead Pirates / HIGHMARE LP 2nd pressing"/>
    <s v="Dead Pirates are planning a second pressing of HIGHMARE LP, who wants one ?"/>
    <n v="3700"/>
    <n v="9342"/>
    <n v="2.5248648648648651"/>
    <x v="0"/>
    <x v="1"/>
    <s v="GBP"/>
    <n v="1480784606"/>
    <n v="1478189006"/>
    <b v="0"/>
    <n v="168"/>
    <n v="55.607142857142854"/>
    <b v="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.1615384615384616"/>
    <x v="0"/>
    <x v="0"/>
    <s v="USD"/>
    <n v="1486095060"/>
    <n v="1484198170"/>
    <b v="0"/>
    <n v="31"/>
    <n v="48.70967741935484"/>
    <b v="1"/>
    <s v="music/rock"/>
    <x v="4"/>
    <x v="11"/>
  </r>
  <r>
    <n v="1378"/>
    <s v="SIX BY SEVEN"/>
    <s v="A psychedelic post rock masterpiece!"/>
    <n v="2000"/>
    <n v="4067"/>
    <n v="2.0335000000000001"/>
    <x v="0"/>
    <x v="1"/>
    <s v="GBP"/>
    <n v="1470075210"/>
    <n v="1468779210"/>
    <b v="0"/>
    <n v="133"/>
    <n v="30.578947368421051"/>
    <b v="1"/>
    <s v="music/rock"/>
    <x v="4"/>
    <x v="11"/>
  </r>
  <r>
    <n v="1379"/>
    <s v="J. Walter Makes a Record"/>
    <s v="---------The long-awaited debut full-length from Justin Ruddy--------"/>
    <n v="10000"/>
    <n v="11160"/>
    <n v="1.1160000000000001"/>
    <x v="0"/>
    <x v="0"/>
    <s v="USD"/>
    <n v="1433504876"/>
    <n v="1430912876"/>
    <b v="0"/>
    <n v="151"/>
    <n v="73.907284768211923"/>
    <b v="1"/>
    <s v="music/rock"/>
    <x v="4"/>
    <x v="11"/>
  </r>
  <r>
    <n v="1380"/>
    <s v="BARNFEST 2015"/>
    <s v="A DIY MUSIC FESTIVAL FROM ST. LOUIS MO! Bands make their own festival, help make it legit!"/>
    <n v="25"/>
    <n v="106"/>
    <n v="4.24"/>
    <x v="0"/>
    <x v="0"/>
    <s v="USD"/>
    <n v="1433815200"/>
    <n v="1431886706"/>
    <b v="0"/>
    <n v="5"/>
    <n v="21.2"/>
    <b v="1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.071"/>
    <x v="0"/>
    <x v="0"/>
    <s v="USD"/>
    <n v="1482988125"/>
    <n v="1480396125"/>
    <b v="0"/>
    <n v="73"/>
    <n v="73.356164383561648"/>
    <b v="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n v="1.043625"/>
    <x v="0"/>
    <x v="0"/>
    <s v="USD"/>
    <n v="1367867536"/>
    <n v="1365275536"/>
    <b v="0"/>
    <n v="148"/>
    <n v="56.412162162162161"/>
    <b v="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.124090909090909"/>
    <x v="0"/>
    <x v="5"/>
    <s v="CAD"/>
    <n v="1482457678"/>
    <n v="1480729678"/>
    <b v="0"/>
    <n v="93"/>
    <n v="50.247311827956992"/>
    <b v="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n v="1.2408571428571429"/>
    <x v="0"/>
    <x v="0"/>
    <s v="USD"/>
    <n v="1436117922"/>
    <n v="1433525922"/>
    <b v="0"/>
    <n v="63"/>
    <n v="68.936507936507937"/>
    <b v="1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n v="1.10406125"/>
    <x v="0"/>
    <x v="12"/>
    <s v="EUR"/>
    <n v="1461931860"/>
    <n v="1457109121"/>
    <b v="0"/>
    <n v="134"/>
    <n v="65.914104477611943"/>
    <b v="1"/>
    <s v="music/rock"/>
    <x v="4"/>
    <x v="11"/>
  </r>
  <r>
    <n v="1386"/>
    <s v="MALTESE CROSS: The First Album"/>
    <s v="We are a classic hard rock/heavy metal band just trying to keep rock alive!"/>
    <n v="400"/>
    <n v="875"/>
    <n v="2.1875"/>
    <x v="0"/>
    <x v="0"/>
    <s v="USD"/>
    <n v="1438183889"/>
    <n v="1435591889"/>
    <b v="0"/>
    <n v="14"/>
    <n v="62.5"/>
    <b v="1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n v="1.36625"/>
    <x v="0"/>
    <x v="0"/>
    <s v="USD"/>
    <n v="1433305800"/>
    <n v="1430604395"/>
    <b v="0"/>
    <n v="78"/>
    <n v="70.064102564102569"/>
    <b v="1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.348074"/>
    <x v="0"/>
    <x v="0"/>
    <s v="USD"/>
    <n v="1476720840"/>
    <n v="1474469117"/>
    <b v="0"/>
    <n v="112"/>
    <n v="60.181874999999998"/>
    <b v="1"/>
    <s v="music/rock"/>
    <x v="4"/>
    <x v="11"/>
  </r>
  <r>
    <n v="1389"/>
    <s v="Pre-order DANCEHALL's first record!!!"/>
    <s v="Help fund the pressing of DANCEHALL's first record by pre-ordering it in advance!!!"/>
    <n v="500"/>
    <n v="727"/>
    <n v="1.454"/>
    <x v="0"/>
    <x v="1"/>
    <s v="GBP"/>
    <n v="1471087957"/>
    <n v="1468495957"/>
    <b v="0"/>
    <n v="34"/>
    <n v="21.382352941176471"/>
    <b v="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n v="1.0910714285714285"/>
    <x v="0"/>
    <x v="0"/>
    <s v="USD"/>
    <n v="1430154720"/>
    <n v="1427224606"/>
    <b v="0"/>
    <n v="19"/>
    <n v="160.78947368421052"/>
    <b v="1"/>
    <s v="music/rock"/>
    <x v="4"/>
    <x v="11"/>
  </r>
  <r>
    <n v="1391"/>
    <s v="Rules and Regulations"/>
    <s v="With the money donated through this project we intend on investing in sound equipment for live shows"/>
    <n v="500"/>
    <n v="551"/>
    <n v="1.1020000000000001"/>
    <x v="0"/>
    <x v="0"/>
    <s v="USD"/>
    <n v="1440219540"/>
    <n v="1436369818"/>
    <b v="0"/>
    <n v="13"/>
    <n v="42.384615384615387"/>
    <b v="1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n v="1.1364000000000001"/>
    <x v="0"/>
    <x v="0"/>
    <s v="USD"/>
    <n v="1456976586"/>
    <n v="1454298186"/>
    <b v="0"/>
    <n v="104"/>
    <n v="27.317307692307693"/>
    <b v="1"/>
    <s v="music/rock"/>
    <x v="4"/>
    <x v="11"/>
  </r>
  <r>
    <n v="1393"/>
    <s v="WolfHunt | Social Commentary Rock Project"/>
    <s v="Rock n' Roll tales of our times"/>
    <n v="10000"/>
    <n v="10235"/>
    <n v="1.0235000000000001"/>
    <x v="0"/>
    <x v="0"/>
    <s v="USD"/>
    <n v="1470068523"/>
    <n v="1467476523"/>
    <b v="0"/>
    <n v="52"/>
    <n v="196.82692307692307"/>
    <b v="1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.2213333333333334"/>
    <x v="0"/>
    <x v="0"/>
    <s v="USD"/>
    <n v="1488337200"/>
    <n v="1484623726"/>
    <b v="0"/>
    <n v="17"/>
    <n v="53.882352941176471"/>
    <b v="1"/>
    <s v="music/rock"/>
    <x v="4"/>
    <x v="11"/>
  </r>
  <r>
    <n v="1395"/>
    <s v="Quiet Oaks Full Length Album"/>
    <s v="Help Quiet Oaks record their debut album!!!"/>
    <n v="3500"/>
    <n v="3916"/>
    <n v="1.1188571428571428"/>
    <x v="0"/>
    <x v="0"/>
    <s v="USD"/>
    <n v="1484430481"/>
    <n v="1481838481"/>
    <b v="0"/>
    <n v="82"/>
    <n v="47.756097560975611"/>
    <b v="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.073"/>
    <x v="0"/>
    <x v="0"/>
    <s v="USD"/>
    <n v="1423871882"/>
    <n v="1421279882"/>
    <b v="0"/>
    <n v="73"/>
    <n v="88.191780821917803"/>
    <b v="1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.1385000000000001"/>
    <x v="0"/>
    <x v="0"/>
    <s v="USD"/>
    <n v="1477603140"/>
    <n v="1475013710"/>
    <b v="0"/>
    <n v="158"/>
    <n v="72.056962025316452"/>
    <b v="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.0968181818181819"/>
    <x v="0"/>
    <x v="0"/>
    <s v="USD"/>
    <n v="1467752334"/>
    <n v="1465160334"/>
    <b v="0"/>
    <n v="65"/>
    <n v="74.246153846153845"/>
    <b v="1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.2614444444444444"/>
    <x v="0"/>
    <x v="0"/>
    <s v="USD"/>
    <n v="1412640373"/>
    <n v="1410048373"/>
    <b v="0"/>
    <n v="184"/>
    <n v="61.701086956521742"/>
    <b v="1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.6742857142857144"/>
    <x v="0"/>
    <x v="1"/>
    <s v="GBP"/>
    <n v="1465709400"/>
    <n v="1462695073"/>
    <b v="0"/>
    <n v="34"/>
    <n v="17.235294117647058"/>
    <b v="1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.9652000000000003"/>
    <x v="0"/>
    <x v="0"/>
    <s v="USD"/>
    <n v="1369612474"/>
    <n v="1367798074"/>
    <b v="0"/>
    <n v="240"/>
    <n v="51.720833333333331"/>
    <b v="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n v="1.0915999999999999"/>
    <x v="0"/>
    <x v="1"/>
    <s v="GBP"/>
    <n v="1430439411"/>
    <n v="1425259011"/>
    <b v="0"/>
    <n v="113"/>
    <n v="24.150442477876105"/>
    <b v="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n v="1.0257499999999999"/>
    <x v="0"/>
    <x v="0"/>
    <s v="USD"/>
    <n v="1374802235"/>
    <n v="1372210235"/>
    <b v="0"/>
    <n v="66"/>
    <n v="62.166666666666664"/>
    <b v="1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n v="1.6620689655172414E-2"/>
    <x v="2"/>
    <x v="1"/>
    <s v="GBP"/>
    <n v="1424607285"/>
    <n v="1422447285"/>
    <b v="1"/>
    <n v="5"/>
    <n v="48.2"/>
    <b v="0"/>
    <s v="publishing/translations"/>
    <x v="3"/>
    <x v="22"/>
  </r>
  <r>
    <n v="1405"/>
    <s v="The Bible translated into Emoticons"/>
    <s v="Will more people read the Bible if it were translated into Emoticons?"/>
    <n v="25000"/>
    <n v="105"/>
    <n v="4.1999999999999997E-3"/>
    <x v="2"/>
    <x v="0"/>
    <s v="USD"/>
    <n v="1417195201"/>
    <n v="1414599601"/>
    <b v="1"/>
    <n v="17"/>
    <n v="6.1764705882352944"/>
    <b v="0"/>
    <s v="publishing/translations"/>
    <x v="3"/>
    <x v="22"/>
  </r>
  <r>
    <n v="1406"/>
    <s v="Man Down! Translation project"/>
    <s v="The White coat and the battle dress uniform"/>
    <n v="12000"/>
    <n v="15"/>
    <n v="1.25E-3"/>
    <x v="2"/>
    <x v="13"/>
    <s v="EUR"/>
    <n v="1449914400"/>
    <n v="1445336607"/>
    <b v="0"/>
    <n v="3"/>
    <n v="5"/>
    <b v="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n v="5.0000000000000001E-3"/>
    <x v="2"/>
    <x v="0"/>
    <s v="USD"/>
    <n v="1407847978"/>
    <n v="1405687978"/>
    <b v="0"/>
    <n v="2"/>
    <n v="7.5"/>
    <b v="0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.1999999999999995E-2"/>
    <x v="2"/>
    <x v="1"/>
    <s v="GBP"/>
    <n v="1447451756"/>
    <n v="1444856156"/>
    <b v="0"/>
    <n v="6"/>
    <n v="12"/>
    <b v="0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x v="0"/>
    <s v="USD"/>
    <n v="1420085535"/>
    <n v="1414897935"/>
    <b v="0"/>
    <n v="0"/>
    <e v="#DIV/0!"/>
    <b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1.6666666666666666E-4"/>
    <x v="2"/>
    <x v="13"/>
    <s v="EUR"/>
    <n v="1464939520"/>
    <n v="1461051520"/>
    <b v="0"/>
    <n v="1"/>
    <n v="1"/>
    <b v="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2.3333333333333335E-3"/>
    <x v="2"/>
    <x v="1"/>
    <s v="GBP"/>
    <n v="1423185900"/>
    <n v="1420766700"/>
    <b v="0"/>
    <n v="3"/>
    <n v="2.3333333333333335"/>
    <b v="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n v="4.5714285714285714E-2"/>
    <x v="2"/>
    <x v="0"/>
    <s v="USD"/>
    <n v="1417656699"/>
    <n v="1415064699"/>
    <b v="0"/>
    <n v="13"/>
    <n v="24.615384615384617"/>
    <b v="0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0.05"/>
    <x v="2"/>
    <x v="13"/>
    <s v="EUR"/>
    <n v="1455964170"/>
    <n v="1450780170"/>
    <b v="0"/>
    <n v="1"/>
    <n v="100"/>
    <b v="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n v="2E-3"/>
    <x v="2"/>
    <x v="0"/>
    <s v="USD"/>
    <n v="1483423467"/>
    <n v="1480831467"/>
    <b v="0"/>
    <n v="1"/>
    <n v="1"/>
    <b v="0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0.18181818181818182"/>
    <x v="2"/>
    <x v="0"/>
    <s v="USD"/>
    <n v="1439741591"/>
    <n v="1436285591"/>
    <b v="0"/>
    <n v="9"/>
    <n v="88.888888888888886"/>
    <b v="0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x v="0"/>
    <s v="USD"/>
    <n v="1448147619"/>
    <n v="1445552019"/>
    <b v="0"/>
    <n v="0"/>
    <e v="#DIV/0!"/>
    <b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n v="1.2222222222222223E-2"/>
    <x v="2"/>
    <x v="0"/>
    <s v="USD"/>
    <n v="1442315460"/>
    <n v="1439696174"/>
    <b v="0"/>
    <n v="2"/>
    <n v="27.5"/>
    <b v="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n v="2E-3"/>
    <x v="2"/>
    <x v="3"/>
    <s v="EUR"/>
    <n v="1456397834"/>
    <n v="1453805834"/>
    <b v="0"/>
    <n v="1"/>
    <n v="6"/>
    <b v="0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.0634920634920634E-2"/>
    <x v="2"/>
    <x v="0"/>
    <s v="USD"/>
    <n v="1476010619"/>
    <n v="1473418619"/>
    <b v="0"/>
    <n v="10"/>
    <n v="44.5"/>
    <b v="0"/>
    <s v="publishing/translations"/>
    <x v="3"/>
    <x v="22"/>
  </r>
  <r>
    <n v="1420"/>
    <s v="Shakespeare in the Hood - Romeo and Juliet"/>
    <s v="Help me butcher Shakespeare in a satirical fashion."/>
    <n v="110"/>
    <n v="3"/>
    <n v="2.7272727272727271E-2"/>
    <x v="2"/>
    <x v="0"/>
    <s v="USD"/>
    <n v="1467129686"/>
    <n v="1464969686"/>
    <b v="0"/>
    <n v="3"/>
    <n v="1"/>
    <b v="0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1E-3"/>
    <x v="2"/>
    <x v="11"/>
    <s v="SEK"/>
    <n v="1423432709"/>
    <n v="1420840709"/>
    <b v="0"/>
    <n v="2"/>
    <n v="100"/>
    <b v="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1.0399999999999999E-3"/>
    <x v="2"/>
    <x v="4"/>
    <s v="NZD"/>
    <n v="1474436704"/>
    <n v="1471844704"/>
    <b v="0"/>
    <n v="2"/>
    <n v="13"/>
    <b v="0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3.3333333333333335E-3"/>
    <x v="2"/>
    <x v="2"/>
    <s v="AUD"/>
    <n v="1451637531"/>
    <n v="1449045531"/>
    <b v="0"/>
    <n v="1"/>
    <n v="100"/>
    <b v="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n v="0.2036"/>
    <x v="2"/>
    <x v="0"/>
    <s v="USD"/>
    <n v="1479233602"/>
    <n v="1478106802"/>
    <b v="0"/>
    <n v="14"/>
    <n v="109.07142857142857"/>
    <b v="0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x v="0"/>
    <s v="USD"/>
    <n v="1430276959"/>
    <n v="1427684959"/>
    <b v="0"/>
    <n v="0"/>
    <e v="#DIV/0!"/>
    <b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x v="12"/>
    <s v="EUR"/>
    <n v="1440408120"/>
    <n v="1435224120"/>
    <b v="0"/>
    <n v="0"/>
    <e v="#DIV/0!"/>
    <b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n v="8.3799999999999999E-2"/>
    <x v="2"/>
    <x v="12"/>
    <s v="EUR"/>
    <n v="1474230385"/>
    <n v="1471638385"/>
    <b v="0"/>
    <n v="4"/>
    <n v="104.75"/>
    <b v="0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4.4999999999999998E-2"/>
    <x v="2"/>
    <x v="3"/>
    <s v="EUR"/>
    <n v="1459584417"/>
    <n v="1456996017"/>
    <b v="0"/>
    <n v="3"/>
    <n v="15"/>
    <b v="0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n v="0"/>
    <x v="2"/>
    <x v="0"/>
    <s v="USD"/>
    <n v="1428629242"/>
    <n v="1426037242"/>
    <b v="0"/>
    <n v="0"/>
    <e v="#DIV/0!"/>
    <b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n v="8.0600000000000005E-2"/>
    <x v="2"/>
    <x v="0"/>
    <s v="USD"/>
    <n v="1419017488"/>
    <n v="1416339088"/>
    <b v="0"/>
    <n v="5"/>
    <n v="80.599999999999994"/>
    <b v="0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0.31947058823529412"/>
    <x v="2"/>
    <x v="0"/>
    <s v="USD"/>
    <n v="1448517816"/>
    <n v="1445922216"/>
    <b v="0"/>
    <n v="47"/>
    <n v="115.55319148936171"/>
    <b v="0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x v="0"/>
    <s v="USD"/>
    <n v="1437417828"/>
    <n v="1434825828"/>
    <b v="0"/>
    <n v="0"/>
    <e v="#DIV/0!"/>
    <b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n v="6.7083333333333328E-2"/>
    <x v="2"/>
    <x v="13"/>
    <s v="EUR"/>
    <n v="1481367600"/>
    <n v="1477839675"/>
    <b v="0"/>
    <n v="10"/>
    <n v="80.5"/>
    <b v="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n v="9.987804878048781E-2"/>
    <x v="2"/>
    <x v="8"/>
    <s v="DKK"/>
    <n v="1433775600"/>
    <n v="1431973478"/>
    <b v="0"/>
    <n v="11"/>
    <n v="744.5454545454545"/>
    <b v="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n v="1E-3"/>
    <x v="2"/>
    <x v="13"/>
    <s v="EUR"/>
    <n v="1444589020"/>
    <n v="1441997020"/>
    <b v="0"/>
    <n v="2"/>
    <n v="7.5"/>
    <b v="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7.7000000000000002E-3"/>
    <x v="2"/>
    <x v="12"/>
    <s v="EUR"/>
    <n v="1456043057"/>
    <n v="1453451057"/>
    <b v="0"/>
    <n v="2"/>
    <n v="38.5"/>
    <b v="0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n v="0.26900000000000002"/>
    <x v="2"/>
    <x v="0"/>
    <s v="USD"/>
    <n v="1405227540"/>
    <n v="1402058739"/>
    <b v="0"/>
    <n v="22"/>
    <n v="36.68181818181818"/>
    <b v="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0.03"/>
    <x v="2"/>
    <x v="8"/>
    <s v="DKK"/>
    <n v="1461765300"/>
    <n v="1459198499"/>
    <b v="0"/>
    <n v="8"/>
    <n v="75"/>
    <b v="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6.6055045871559637E-2"/>
    <x v="2"/>
    <x v="5"/>
    <s v="CAD"/>
    <n v="1425758101"/>
    <n v="1423166101"/>
    <b v="0"/>
    <n v="6"/>
    <n v="30"/>
    <b v="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7.6923076923076926E-5"/>
    <x v="2"/>
    <x v="13"/>
    <s v="EUR"/>
    <n v="1464285463"/>
    <n v="1461693463"/>
    <b v="0"/>
    <n v="1"/>
    <n v="1"/>
    <b v="0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.1222222222222222E-2"/>
    <x v="2"/>
    <x v="1"/>
    <s v="GBP"/>
    <n v="1441995769"/>
    <n v="1436811769"/>
    <b v="0"/>
    <n v="3"/>
    <n v="673.33333333333337"/>
    <b v="0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x v="0"/>
    <s v="USD"/>
    <n v="1464190158"/>
    <n v="1461598158"/>
    <b v="0"/>
    <n v="0"/>
    <e v="#DIV/0!"/>
    <b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x v="6"/>
    <s v="EUR"/>
    <n v="1483395209"/>
    <n v="1480803209"/>
    <b v="0"/>
    <n v="0"/>
    <e v="#DIV/0!"/>
    <b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n v="0"/>
    <x v="2"/>
    <x v="12"/>
    <s v="EUR"/>
    <n v="1442091462"/>
    <n v="1436907462"/>
    <b v="0"/>
    <n v="0"/>
    <e v="#DIV/0!"/>
    <b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x v="12"/>
    <s v="EUR"/>
    <n v="1434286855"/>
    <n v="1431694855"/>
    <b v="0"/>
    <n v="0"/>
    <e v="#DIV/0!"/>
    <b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x v="13"/>
    <s v="EUR"/>
    <n v="1461235478"/>
    <n v="1459507478"/>
    <b v="0"/>
    <n v="0"/>
    <e v="#DIV/0!"/>
    <b v="0"/>
    <s v="publishing/translations"/>
    <x v="3"/>
    <x v="22"/>
  </r>
  <r>
    <n v="1447"/>
    <s v="Indian Language Dictionary"/>
    <s v="I'm creating a dictionary of multiple Indian languages."/>
    <n v="500000"/>
    <n v="75"/>
    <n v="1.4999999999999999E-4"/>
    <x v="2"/>
    <x v="0"/>
    <s v="USD"/>
    <n v="1467999134"/>
    <n v="1465407134"/>
    <b v="0"/>
    <n v="3"/>
    <n v="25"/>
    <b v="0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x v="2"/>
    <s v="AUD"/>
    <n v="1432272300"/>
    <n v="1429655318"/>
    <b v="0"/>
    <n v="0"/>
    <e v="#DIV/0!"/>
    <b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x v="0"/>
    <s v="USD"/>
    <n v="1431286105"/>
    <n v="1427138905"/>
    <b v="0"/>
    <n v="0"/>
    <e v="#DIV/0!"/>
    <b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n v="1.0000000000000001E-5"/>
    <x v="2"/>
    <x v="0"/>
    <s v="USD"/>
    <n v="1455941197"/>
    <n v="1453349197"/>
    <b v="0"/>
    <n v="1"/>
    <n v="1"/>
    <b v="0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n v="1.0554089709762533E-4"/>
    <x v="1"/>
    <x v="0"/>
    <s v="USD"/>
    <n v="1416355259"/>
    <n v="1413759659"/>
    <b v="0"/>
    <n v="2"/>
    <n v="1"/>
    <b v="0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n v="0"/>
    <x v="1"/>
    <x v="0"/>
    <s v="USD"/>
    <n v="1406566363"/>
    <n v="1403974363"/>
    <b v="0"/>
    <n v="0"/>
    <e v="#DIV/0!"/>
    <b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x v="6"/>
    <s v="EUR"/>
    <n v="1492270947"/>
    <n v="1488386547"/>
    <b v="0"/>
    <n v="0"/>
    <e v="#DIV/0!"/>
    <b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8.5714285714285719E-3"/>
    <x v="1"/>
    <x v="3"/>
    <s v="EUR"/>
    <n v="1461535140"/>
    <n v="1459716480"/>
    <b v="0"/>
    <n v="1"/>
    <n v="15"/>
    <b v="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0.105"/>
    <x v="1"/>
    <x v="0"/>
    <s v="USD"/>
    <n v="1409924340"/>
    <n v="1405181320"/>
    <b v="0"/>
    <n v="7"/>
    <n v="225"/>
    <b v="0"/>
    <s v="publishing/translations"/>
    <x v="3"/>
    <x v="22"/>
  </r>
  <r>
    <n v="1456"/>
    <s v="Sometimes you don't need love (Canceled)"/>
    <s v="English Version of my auto-published novel"/>
    <n v="5000"/>
    <n v="145"/>
    <n v="2.9000000000000001E-2"/>
    <x v="1"/>
    <x v="13"/>
    <s v="EUR"/>
    <n v="1483459365"/>
    <n v="1480867365"/>
    <b v="0"/>
    <n v="3"/>
    <n v="48.333333333333336"/>
    <b v="0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n v="0"/>
    <x v="1"/>
    <x v="0"/>
    <s v="USD"/>
    <n v="1447281044"/>
    <n v="1444685444"/>
    <b v="0"/>
    <n v="0"/>
    <e v="#DIV/0!"/>
    <b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x v="0"/>
    <s v="USD"/>
    <n v="1407729600"/>
    <n v="1405097760"/>
    <b v="0"/>
    <n v="0"/>
    <e v="#DIV/0!"/>
    <b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x v="8"/>
    <s v="DKK"/>
    <n v="1449077100"/>
    <n v="1446612896"/>
    <b v="0"/>
    <n v="0"/>
    <e v="#DIV/0!"/>
    <b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n v="0"/>
    <x v="1"/>
    <x v="0"/>
    <s v="USD"/>
    <n v="1417391100"/>
    <n v="1412371898"/>
    <b v="0"/>
    <n v="0"/>
    <e v="#DIV/0!"/>
    <b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n v="1.012446"/>
    <x v="0"/>
    <x v="0"/>
    <s v="USD"/>
    <n v="1413849600"/>
    <n v="1410967754"/>
    <b v="1"/>
    <n v="340"/>
    <n v="44.66673529411765"/>
    <b v="1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n v="1.085175"/>
    <x v="0"/>
    <x v="0"/>
    <s v="USD"/>
    <n v="1365609271"/>
    <n v="1363017271"/>
    <b v="1"/>
    <n v="150"/>
    <n v="28.937999999999999"/>
    <b v="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.4766666666666666"/>
    <x v="0"/>
    <x v="0"/>
    <s v="USD"/>
    <n v="1365367938"/>
    <n v="1361483538"/>
    <b v="1"/>
    <n v="25"/>
    <n v="35.44"/>
    <b v="1"/>
    <s v="publishing/radio &amp; podcasts"/>
    <x v="3"/>
    <x v="23"/>
  </r>
  <r>
    <n v="1464"/>
    <s v="Science Studio"/>
    <s v="The Best Science Media on the Web"/>
    <n v="5000"/>
    <n v="8160"/>
    <n v="1.6319999999999999"/>
    <x v="0"/>
    <x v="0"/>
    <s v="USD"/>
    <n v="1361029958"/>
    <n v="1358437958"/>
    <b v="1"/>
    <n v="234"/>
    <n v="34.871794871794869"/>
    <b v="1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.5641449999999999"/>
    <x v="0"/>
    <x v="0"/>
    <s v="USD"/>
    <n v="1332385200"/>
    <n v="1329759452"/>
    <b v="1"/>
    <n v="2602"/>
    <n v="52.622732513451197"/>
    <b v="1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n v="1.0787731249999999"/>
    <x v="0"/>
    <x v="0"/>
    <s v="USD"/>
    <n v="1452574800"/>
    <n v="1449029266"/>
    <b v="1"/>
    <n v="248"/>
    <n v="69.598266129032254"/>
    <b v="1"/>
    <s v="publishing/radio &amp; podcasts"/>
    <x v="3"/>
    <x v="23"/>
  </r>
  <r>
    <n v="1467"/>
    <s v="Radio Ambulante"/>
    <s v="We are a new Spanish language podcast telling uniquely Latin American stories."/>
    <n v="40000"/>
    <n v="46032"/>
    <n v="1.1508"/>
    <x v="0"/>
    <x v="0"/>
    <s v="USD"/>
    <n v="1332699285"/>
    <n v="1327518885"/>
    <b v="1"/>
    <n v="600"/>
    <n v="76.72"/>
    <b v="1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n v="1.0236842105263158"/>
    <x v="0"/>
    <x v="0"/>
    <s v="USD"/>
    <n v="1307838049"/>
    <n v="1302654049"/>
    <b v="1"/>
    <n v="293"/>
    <n v="33.191126279863482"/>
    <b v="1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n v="1.0842485875706214"/>
    <x v="0"/>
    <x v="0"/>
    <s v="USD"/>
    <n v="1360938109"/>
    <n v="1358346109"/>
    <b v="1"/>
    <n v="321"/>
    <n v="149.46417445482865"/>
    <b v="1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n v="1.2513333333333334"/>
    <x v="0"/>
    <x v="0"/>
    <s v="USD"/>
    <n v="1356724263"/>
    <n v="1354909863"/>
    <b v="1"/>
    <n v="81"/>
    <n v="23.172839506172838"/>
    <b v="1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n v="1.03840625"/>
    <x v="0"/>
    <x v="0"/>
    <s v="USD"/>
    <n v="1428620334"/>
    <n v="1426028334"/>
    <b v="1"/>
    <n v="343"/>
    <n v="96.877551020408163"/>
    <b v="1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.3870400000000001"/>
    <x v="0"/>
    <x v="0"/>
    <s v="USD"/>
    <n v="1381928503"/>
    <n v="1379336503"/>
    <b v="1"/>
    <n v="336"/>
    <n v="103.20238095238095"/>
    <b v="1"/>
    <s v="publishing/radio &amp; podcasts"/>
    <x v="3"/>
    <x v="23"/>
  </r>
  <r>
    <n v="1473"/>
    <s v="ONE LOVES ONLY FORM"/>
    <s v="Public Radio Project"/>
    <n v="1500"/>
    <n v="1807.74"/>
    <n v="1.20516"/>
    <x v="0"/>
    <x v="0"/>
    <s v="USD"/>
    <n v="1330644639"/>
    <n v="1328052639"/>
    <b v="1"/>
    <n v="47"/>
    <n v="38.462553191489363"/>
    <b v="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n v="1.1226666666666667"/>
    <x v="0"/>
    <x v="0"/>
    <s v="USD"/>
    <n v="1379093292"/>
    <n v="1376501292"/>
    <b v="1"/>
    <n v="76"/>
    <n v="44.315789473684212"/>
    <b v="1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n v="1.8866966666666667"/>
    <x v="0"/>
    <x v="0"/>
    <s v="USD"/>
    <n v="1419051540"/>
    <n v="1416244863"/>
    <b v="1"/>
    <n v="441"/>
    <n v="64.173356009070289"/>
    <b v="1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n v="6.6155466666666669"/>
    <x v="0"/>
    <x v="0"/>
    <s v="USD"/>
    <n v="1315616422"/>
    <n v="1313024422"/>
    <b v="1"/>
    <n v="916"/>
    <n v="43.333275109170302"/>
    <b v="1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n v="1.1131"/>
    <x v="0"/>
    <x v="0"/>
    <s v="USD"/>
    <n v="1324609200"/>
    <n v="1319467604"/>
    <b v="1"/>
    <n v="369"/>
    <n v="90.495934959349597"/>
    <b v="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n v="11.8161422"/>
    <x v="0"/>
    <x v="0"/>
    <s v="USD"/>
    <n v="1368564913"/>
    <n v="1367355313"/>
    <b v="1"/>
    <n v="20242"/>
    <n v="29.187190495010373"/>
    <b v="1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.37375"/>
    <x v="0"/>
    <x v="0"/>
    <s v="USD"/>
    <n v="1399694340"/>
    <n v="1398448389"/>
    <b v="1"/>
    <n v="71"/>
    <n v="30.95774647887324"/>
    <b v="1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n v="1.170404"/>
    <x v="0"/>
    <x v="0"/>
    <s v="USD"/>
    <n v="1374858000"/>
    <n v="1373408699"/>
    <b v="1"/>
    <n v="635"/>
    <n v="92.157795275590544"/>
    <b v="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.1000000000000001E-2"/>
    <x v="2"/>
    <x v="5"/>
    <s v="CAD"/>
    <n v="1383430145"/>
    <n v="1380838145"/>
    <b v="0"/>
    <n v="6"/>
    <n v="17.5"/>
    <b v="0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1E-3"/>
    <x v="2"/>
    <x v="0"/>
    <s v="USD"/>
    <n v="1347004260"/>
    <n v="1345062936"/>
    <b v="0"/>
    <n v="1"/>
    <n v="5"/>
    <b v="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n v="7.1428571428571426E-3"/>
    <x v="2"/>
    <x v="0"/>
    <s v="USD"/>
    <n v="1469162275"/>
    <n v="1467002275"/>
    <b v="0"/>
    <n v="2"/>
    <n v="25"/>
    <b v="0"/>
    <s v="publishing/fiction"/>
    <x v="3"/>
    <x v="10"/>
  </r>
  <r>
    <n v="1484"/>
    <s v="a book called filtered down thru the stars"/>
    <s v="The mussings of an old wizard"/>
    <n v="2000"/>
    <n v="0"/>
    <n v="0"/>
    <x v="2"/>
    <x v="0"/>
    <s v="USD"/>
    <n v="1342882260"/>
    <n v="1337834963"/>
    <b v="0"/>
    <n v="0"/>
    <e v="#DIV/0!"/>
    <b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n v="2.2388059701492536E-2"/>
    <x v="2"/>
    <x v="0"/>
    <s v="USD"/>
    <n v="1434827173"/>
    <n v="1430939173"/>
    <b v="0"/>
    <n v="3"/>
    <n v="50"/>
    <b v="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2.3999999999999998E-3"/>
    <x v="2"/>
    <x v="0"/>
    <s v="USD"/>
    <n v="1425009761"/>
    <n v="1422417761"/>
    <b v="0"/>
    <n v="3"/>
    <n v="16"/>
    <b v="0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n v="0"/>
    <x v="2"/>
    <x v="0"/>
    <s v="USD"/>
    <n v="1470175271"/>
    <n v="1467583271"/>
    <b v="0"/>
    <n v="0"/>
    <e v="#DIV/0!"/>
    <b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n v="2.4E-2"/>
    <x v="2"/>
    <x v="2"/>
    <s v="AUD"/>
    <n v="1388928660"/>
    <n v="1386336660"/>
    <b v="0"/>
    <n v="6"/>
    <n v="60"/>
    <b v="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x v="0"/>
    <s v="USD"/>
    <n v="1352994052"/>
    <n v="1350398452"/>
    <b v="0"/>
    <n v="0"/>
    <e v="#DIV/0!"/>
    <b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0.30862068965517242"/>
    <x v="2"/>
    <x v="0"/>
    <s v="USD"/>
    <n v="1380720474"/>
    <n v="1378214874"/>
    <b v="0"/>
    <n v="19"/>
    <n v="47.10526315789474"/>
    <b v="0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n v="8.3333333333333329E-2"/>
    <x v="2"/>
    <x v="0"/>
    <s v="USD"/>
    <n v="1424014680"/>
    <n v="1418922443"/>
    <b v="0"/>
    <n v="1"/>
    <n v="100"/>
    <b v="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n v="7.4999999999999997E-3"/>
    <x v="2"/>
    <x v="0"/>
    <s v="USD"/>
    <n v="1308431646"/>
    <n v="1305839646"/>
    <b v="0"/>
    <n v="2"/>
    <n v="15"/>
    <b v="0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n v="0"/>
    <x v="2"/>
    <x v="0"/>
    <s v="USD"/>
    <n v="1371415675"/>
    <n v="1368823675"/>
    <b v="0"/>
    <n v="0"/>
    <e v="#DIV/0!"/>
    <b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8.8999999999999996E-2"/>
    <x v="2"/>
    <x v="0"/>
    <s v="USD"/>
    <n v="1428075480"/>
    <n v="1425489613"/>
    <b v="0"/>
    <n v="11"/>
    <n v="40.454545454545453"/>
    <b v="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n v="0"/>
    <x v="2"/>
    <x v="0"/>
    <s v="USD"/>
    <n v="1314471431"/>
    <n v="1311879431"/>
    <b v="0"/>
    <n v="0"/>
    <e v="#DIV/0!"/>
    <b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x v="0"/>
    <s v="USD"/>
    <n v="1410866659"/>
    <n v="1405682659"/>
    <b v="0"/>
    <n v="0"/>
    <e v="#DIV/0!"/>
    <b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n v="6.666666666666667E-5"/>
    <x v="2"/>
    <x v="0"/>
    <s v="USD"/>
    <n v="1375299780"/>
    <n v="1371655522"/>
    <b v="0"/>
    <n v="1"/>
    <n v="1"/>
    <b v="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1.9E-2"/>
    <x v="2"/>
    <x v="0"/>
    <s v="USD"/>
    <n v="1409787378"/>
    <n v="1405899378"/>
    <b v="0"/>
    <n v="3"/>
    <n v="19"/>
    <b v="0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n v="2.5000000000000001E-3"/>
    <x v="2"/>
    <x v="0"/>
    <s v="USD"/>
    <n v="1470355833"/>
    <n v="1465171833"/>
    <b v="0"/>
    <n v="1"/>
    <n v="5"/>
    <b v="0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0.25035714285714283"/>
    <x v="2"/>
    <x v="0"/>
    <s v="USD"/>
    <n v="1367444557"/>
    <n v="1364852557"/>
    <b v="0"/>
    <n v="15"/>
    <n v="46.733333333333334"/>
    <b v="0"/>
    <s v="publishing/fiction"/>
    <x v="3"/>
    <x v="10"/>
  </r>
  <r>
    <n v="1501"/>
    <s v="This is Nowhere"/>
    <s v="A hardcover book of surf, outdoor and nature photos from the British Columbia coast."/>
    <n v="52000"/>
    <n v="86492"/>
    <n v="1.6633076923076924"/>
    <x v="0"/>
    <x v="5"/>
    <s v="CAD"/>
    <n v="1436364023"/>
    <n v="1433772023"/>
    <b v="1"/>
    <n v="885"/>
    <n v="97.731073446327684"/>
    <b v="1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n v="1.0144545454545455"/>
    <x v="0"/>
    <x v="1"/>
    <s v="GBP"/>
    <n v="1458943200"/>
    <n v="1456491680"/>
    <b v="1"/>
    <n v="329"/>
    <n v="67.835866261398181"/>
    <b v="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.0789146666666667"/>
    <x v="0"/>
    <x v="18"/>
    <s v="EUR"/>
    <n v="1477210801"/>
    <n v="1472026801"/>
    <b v="1"/>
    <n v="71"/>
    <n v="56.98492957746479"/>
    <b v="1"/>
    <s v="photography/photobooks"/>
    <x v="8"/>
    <x v="20"/>
  </r>
  <r>
    <n v="1504"/>
    <s v="RYU X RIO"/>
    <s v="A football photography book like no other about the 2014 World Cup in Brazil, by Ryu Voelkel."/>
    <n v="6500"/>
    <n v="18066"/>
    <n v="2.7793846153846156"/>
    <x v="0"/>
    <x v="1"/>
    <s v="GBP"/>
    <n v="1402389180"/>
    <n v="1399996024"/>
    <b v="1"/>
    <n v="269"/>
    <n v="67.159851301115239"/>
    <b v="1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.0358125"/>
    <x v="0"/>
    <x v="12"/>
    <s v="EUR"/>
    <n v="1458676860"/>
    <n v="1455446303"/>
    <b v="1"/>
    <n v="345"/>
    <n v="48.037681159420288"/>
    <b v="1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n v="1.1140000000000001"/>
    <x v="0"/>
    <x v="1"/>
    <s v="GBP"/>
    <n v="1406227904"/>
    <n v="1403635904"/>
    <b v="1"/>
    <n v="43"/>
    <n v="38.860465116279073"/>
    <b v="1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.15"/>
    <x v="0"/>
    <x v="0"/>
    <s v="USD"/>
    <n v="1273911000"/>
    <n v="1268822909"/>
    <b v="1"/>
    <n v="33"/>
    <n v="78.181818181818187"/>
    <b v="1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.1076216216216217"/>
    <x v="0"/>
    <x v="0"/>
    <s v="USD"/>
    <n v="1403880281"/>
    <n v="1401201881"/>
    <b v="1"/>
    <n v="211"/>
    <n v="97.113744075829388"/>
    <b v="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n v="1.2364125714285714"/>
    <x v="0"/>
    <x v="12"/>
    <s v="EUR"/>
    <n v="1487113140"/>
    <n v="1484570885"/>
    <b v="1"/>
    <n v="196"/>
    <n v="110.39397959183674"/>
    <b v="1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.0103500000000001"/>
    <x v="0"/>
    <x v="1"/>
    <s v="GBP"/>
    <n v="1405761278"/>
    <n v="1403169278"/>
    <b v="1"/>
    <n v="405"/>
    <n v="39.91506172839506"/>
    <b v="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n v="1.1179285714285714"/>
    <x v="0"/>
    <x v="0"/>
    <s v="USD"/>
    <n v="1447858804"/>
    <n v="1445263204"/>
    <b v="1"/>
    <n v="206"/>
    <n v="75.975728155339809"/>
    <b v="1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.5877142857142861"/>
    <x v="0"/>
    <x v="0"/>
    <s v="USD"/>
    <n v="1486311939"/>
    <n v="1483719939"/>
    <b v="1"/>
    <n v="335"/>
    <n v="58.379104477611939"/>
    <b v="1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n v="1.5001875"/>
    <x v="0"/>
    <x v="1"/>
    <s v="GBP"/>
    <n v="1405523866"/>
    <n v="1402931866"/>
    <b v="1"/>
    <n v="215"/>
    <n v="55.82093023255814"/>
    <b v="1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n v="1.0647599999999999"/>
    <x v="0"/>
    <x v="0"/>
    <s v="USD"/>
    <n v="1443363640"/>
    <n v="1439907640"/>
    <b v="1"/>
    <n v="176"/>
    <n v="151.24431818181819"/>
    <b v="1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n v="1.57189"/>
    <x v="0"/>
    <x v="10"/>
    <s v="NOK"/>
    <n v="1458104697"/>
    <n v="1455516297"/>
    <b v="1"/>
    <n v="555"/>
    <n v="849.67027027027029"/>
    <b v="1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.0865882352941176"/>
    <x v="0"/>
    <x v="0"/>
    <s v="USD"/>
    <n v="1475762400"/>
    <n v="1473160292"/>
    <b v="1"/>
    <n v="116"/>
    <n v="159.24137931034483"/>
    <b v="1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.6197999999999999"/>
    <x v="0"/>
    <x v="0"/>
    <s v="USD"/>
    <n v="1417845600"/>
    <n v="1415194553"/>
    <b v="1"/>
    <n v="615"/>
    <n v="39.507317073170732"/>
    <b v="1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n v="2.0536666666666665"/>
    <x v="0"/>
    <x v="0"/>
    <s v="USD"/>
    <n v="1401565252"/>
    <n v="1398973252"/>
    <b v="1"/>
    <n v="236"/>
    <n v="130.52966101694915"/>
    <b v="1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n v="1.033638888888889"/>
    <x v="0"/>
    <x v="0"/>
    <s v="USD"/>
    <n v="1403301540"/>
    <n v="1400867283"/>
    <b v="1"/>
    <n v="145"/>
    <n v="64.156896551724131"/>
    <b v="1"/>
    <s v="photography/photobooks"/>
    <x v="8"/>
    <x v="20"/>
  </r>
  <r>
    <n v="1520"/>
    <s v="TULIPS"/>
    <s v="A self-published photography book by Andrew Miksys from his new series about Belarus"/>
    <n v="18000"/>
    <n v="18625"/>
    <n v="1.0347222222222223"/>
    <x v="0"/>
    <x v="0"/>
    <s v="USD"/>
    <n v="1418961600"/>
    <n v="1415824513"/>
    <b v="1"/>
    <n v="167"/>
    <n v="111.52694610778443"/>
    <b v="1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.0681333333333334"/>
    <x v="0"/>
    <x v="0"/>
    <s v="USD"/>
    <n v="1465272091"/>
    <n v="1462248091"/>
    <b v="1"/>
    <n v="235"/>
    <n v="170.44680851063831"/>
    <b v="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.3896574712643677"/>
    <x v="0"/>
    <x v="0"/>
    <s v="USD"/>
    <n v="1413575739"/>
    <n v="1410983739"/>
    <b v="1"/>
    <n v="452"/>
    <n v="133.7391592920354"/>
    <b v="1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n v="1.2484324324324325"/>
    <x v="0"/>
    <x v="0"/>
    <s v="USD"/>
    <n v="1419292800"/>
    <n v="1416592916"/>
    <b v="1"/>
    <n v="241"/>
    <n v="95.834024896265561"/>
    <b v="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n v="2.0699999999999998"/>
    <x v="0"/>
    <x v="11"/>
    <s v="SEK"/>
    <n v="1487592090"/>
    <n v="1485000090"/>
    <b v="1"/>
    <n v="28"/>
    <n v="221.78571428571428"/>
    <b v="1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.7400576923076922"/>
    <x v="0"/>
    <x v="0"/>
    <s v="USD"/>
    <n v="1471539138"/>
    <n v="1468947138"/>
    <b v="1"/>
    <n v="140"/>
    <n v="32.315357142857138"/>
    <b v="1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.2032608695652174"/>
    <x v="0"/>
    <x v="0"/>
    <s v="USD"/>
    <n v="1453185447"/>
    <n v="1448951847"/>
    <b v="1"/>
    <n v="280"/>
    <n v="98.839285714285708"/>
    <b v="1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n v="1.1044428571428573"/>
    <x v="0"/>
    <x v="0"/>
    <s v="USD"/>
    <n v="1489497886"/>
    <n v="1487082286"/>
    <b v="1"/>
    <n v="70"/>
    <n v="55.222142857142863"/>
    <b v="1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n v="2.8156666666666665"/>
    <x v="0"/>
    <x v="0"/>
    <s v="USD"/>
    <n v="1485907200"/>
    <n v="1483292122"/>
    <b v="1"/>
    <n v="160"/>
    <n v="52.793750000000003"/>
    <b v="1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n v="1.0067894736842105"/>
    <x v="0"/>
    <x v="0"/>
    <s v="USD"/>
    <n v="1426773920"/>
    <n v="1424185520"/>
    <b v="1"/>
    <n v="141"/>
    <n v="135.66666666666666"/>
    <b v="1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.3482571428571428"/>
    <x v="0"/>
    <x v="0"/>
    <s v="USD"/>
    <n v="1445624695"/>
    <n v="1443464695"/>
    <b v="1"/>
    <n v="874"/>
    <n v="53.991990846681922"/>
    <b v="1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n v="1.7595744680851064"/>
    <x v="0"/>
    <x v="0"/>
    <s v="USD"/>
    <n v="1417402800"/>
    <n v="1414610126"/>
    <b v="1"/>
    <n v="73"/>
    <n v="56.643835616438359"/>
    <b v="1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n v="4.8402000000000003"/>
    <x v="0"/>
    <x v="2"/>
    <s v="AUD"/>
    <n v="1455548400"/>
    <n v="1453461865"/>
    <b v="1"/>
    <n v="294"/>
    <n v="82.316326530612244"/>
    <b v="1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n v="1.4514"/>
    <x v="0"/>
    <x v="0"/>
    <s v="USD"/>
    <n v="1462161540"/>
    <n v="1457913777"/>
    <b v="1"/>
    <n v="740"/>
    <n v="88.26081081081081"/>
    <b v="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.1773333333333333"/>
    <x v="0"/>
    <x v="0"/>
    <s v="USD"/>
    <n v="1441383062"/>
    <n v="1438791062"/>
    <b v="1"/>
    <n v="369"/>
    <n v="84.905149051490511"/>
    <b v="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.3242499999999999"/>
    <x v="0"/>
    <x v="0"/>
    <s v="USD"/>
    <n v="1464040800"/>
    <n v="1461527631"/>
    <b v="1"/>
    <n v="110"/>
    <n v="48.154545454545456"/>
    <b v="1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.5030841666666666"/>
    <x v="0"/>
    <x v="0"/>
    <s v="USD"/>
    <n v="1440702910"/>
    <n v="1438110910"/>
    <b v="1"/>
    <n v="455"/>
    <n v="66.015406593406595"/>
    <b v="1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n v="1.7989999999999999"/>
    <x v="0"/>
    <x v="12"/>
    <s v="EUR"/>
    <n v="1470506400"/>
    <n v="1467358427"/>
    <b v="1"/>
    <n v="224"/>
    <n v="96.375"/>
    <b v="1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.0262857142857142"/>
    <x v="0"/>
    <x v="0"/>
    <s v="USD"/>
    <n v="1421952370"/>
    <n v="1418064370"/>
    <b v="1"/>
    <n v="46"/>
    <n v="156.17391304347825"/>
    <b v="1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.359861"/>
    <x v="0"/>
    <x v="0"/>
    <s v="USD"/>
    <n v="1483481019"/>
    <n v="1480629819"/>
    <b v="0"/>
    <n v="284"/>
    <n v="95.764859154929582"/>
    <b v="1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.1786666666666668"/>
    <x v="0"/>
    <x v="0"/>
    <s v="USD"/>
    <n v="1416964500"/>
    <n v="1414368616"/>
    <b v="1"/>
    <n v="98"/>
    <n v="180.40816326530611"/>
    <b v="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n v="3.3333333333333332E-4"/>
    <x v="2"/>
    <x v="0"/>
    <s v="USD"/>
    <n v="1420045538"/>
    <n v="1417453538"/>
    <b v="0"/>
    <n v="2"/>
    <n v="3"/>
    <b v="0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n v="0.04"/>
    <x v="2"/>
    <x v="5"/>
    <s v="CAD"/>
    <n v="1435708500"/>
    <n v="1434412500"/>
    <b v="0"/>
    <n v="1"/>
    <n v="20"/>
    <b v="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n v="4.4444444444444444E-3"/>
    <x v="2"/>
    <x v="0"/>
    <s v="USD"/>
    <n v="1416662034"/>
    <n v="1414066434"/>
    <b v="0"/>
    <n v="1"/>
    <n v="10"/>
    <b v="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n v="0"/>
    <x v="2"/>
    <x v="0"/>
    <s v="USD"/>
    <n v="1427847480"/>
    <n v="1424222024"/>
    <b v="0"/>
    <n v="0"/>
    <e v="#DIV/0!"/>
    <b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n v="3.3333333333333332E-4"/>
    <x v="2"/>
    <x v="0"/>
    <s v="USD"/>
    <n v="1425330960"/>
    <n v="1422393234"/>
    <b v="0"/>
    <n v="1"/>
    <n v="1"/>
    <b v="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n v="0.28899999999999998"/>
    <x v="2"/>
    <x v="1"/>
    <s v="GBP"/>
    <n v="1410930399"/>
    <n v="1405746399"/>
    <b v="0"/>
    <n v="11"/>
    <n v="26.272727272727273"/>
    <b v="0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n v="0"/>
    <x v="2"/>
    <x v="0"/>
    <s v="USD"/>
    <n v="1487844882"/>
    <n v="1487240082"/>
    <b v="0"/>
    <n v="0"/>
    <e v="#DIV/0!"/>
    <b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n v="8.5714285714285715E-2"/>
    <x v="2"/>
    <x v="0"/>
    <s v="USD"/>
    <n v="1447020620"/>
    <n v="1444425020"/>
    <b v="0"/>
    <n v="1"/>
    <n v="60"/>
    <b v="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n v="0.34"/>
    <x v="2"/>
    <x v="0"/>
    <s v="USD"/>
    <n v="1446524159"/>
    <n v="1443928559"/>
    <b v="0"/>
    <n v="6"/>
    <n v="28.333333333333332"/>
    <b v="0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0.13466666666666666"/>
    <x v="2"/>
    <x v="1"/>
    <s v="GBP"/>
    <n v="1463050034"/>
    <n v="1460458034"/>
    <b v="0"/>
    <n v="7"/>
    <n v="14.428571428571429"/>
    <b v="0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x v="0"/>
    <s v="USD"/>
    <n v="1432756039"/>
    <n v="1430164039"/>
    <b v="0"/>
    <n v="0"/>
    <e v="#DIV/0!"/>
    <b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0.49186046511627907"/>
    <x v="2"/>
    <x v="0"/>
    <s v="USD"/>
    <n v="1412135940"/>
    <n v="1410366708"/>
    <b v="0"/>
    <n v="16"/>
    <n v="132.1875"/>
    <b v="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x v="0"/>
    <s v="USD"/>
    <n v="1441176447"/>
    <n v="1438584447"/>
    <b v="0"/>
    <n v="0"/>
    <e v="#DIV/0!"/>
    <b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x v="2"/>
    <s v="AUD"/>
    <n v="1438495390"/>
    <n v="1435903390"/>
    <b v="0"/>
    <n v="0"/>
    <e v="#DIV/0!"/>
    <b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n v="0"/>
    <x v="2"/>
    <x v="0"/>
    <s v="USD"/>
    <n v="1442509200"/>
    <n v="1440513832"/>
    <b v="0"/>
    <n v="0"/>
    <e v="#DIV/0!"/>
    <b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n v="0.45133333333333331"/>
    <x v="2"/>
    <x v="5"/>
    <s v="CAD"/>
    <n v="1467603624"/>
    <n v="1465011624"/>
    <b v="0"/>
    <n v="12"/>
    <n v="56.416666666666664"/>
    <b v="0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n v="0.04"/>
    <x v="2"/>
    <x v="0"/>
    <s v="USD"/>
    <n v="1411227633"/>
    <n v="1408549233"/>
    <b v="0"/>
    <n v="1"/>
    <n v="100"/>
    <b v="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n v="4.6666666666666669E-2"/>
    <x v="2"/>
    <x v="1"/>
    <s v="GBP"/>
    <n v="1440763920"/>
    <n v="1435656759"/>
    <b v="0"/>
    <n v="3"/>
    <n v="11.666666666666666"/>
    <b v="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n v="3.3333333333333335E-3"/>
    <x v="2"/>
    <x v="0"/>
    <s v="USD"/>
    <n v="1430270199"/>
    <n v="1428974199"/>
    <b v="0"/>
    <n v="1"/>
    <n v="50"/>
    <b v="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n v="3.7600000000000001E-2"/>
    <x v="2"/>
    <x v="0"/>
    <s v="USD"/>
    <n v="1415842193"/>
    <n v="1414110593"/>
    <b v="0"/>
    <n v="4"/>
    <n v="23.5"/>
    <b v="0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6.7000000000000002E-3"/>
    <x v="1"/>
    <x v="0"/>
    <s v="USD"/>
    <n v="1383789603"/>
    <n v="1381194003"/>
    <b v="0"/>
    <n v="1"/>
    <n v="67"/>
    <b v="0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x v="0"/>
    <s v="USD"/>
    <n v="1259715000"/>
    <n v="1253712916"/>
    <b v="0"/>
    <n v="0"/>
    <e v="#DIV/0!"/>
    <b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.4166666666666666E-2"/>
    <x v="1"/>
    <x v="1"/>
    <s v="GBP"/>
    <n v="1394815751"/>
    <n v="1389635351"/>
    <b v="0"/>
    <n v="2"/>
    <n v="42.5"/>
    <b v="0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n v="1E-3"/>
    <x v="1"/>
    <x v="0"/>
    <s v="USD"/>
    <n v="1432843500"/>
    <n v="1430124509"/>
    <b v="0"/>
    <n v="1"/>
    <n v="10"/>
    <b v="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2.5000000000000001E-2"/>
    <x v="1"/>
    <x v="0"/>
    <s v="USD"/>
    <n v="1307554261"/>
    <n v="1304962261"/>
    <b v="0"/>
    <n v="1"/>
    <n v="100"/>
    <b v="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n v="0.21249999999999999"/>
    <x v="1"/>
    <x v="0"/>
    <s v="USD"/>
    <n v="1469656800"/>
    <n v="1467151204"/>
    <b v="0"/>
    <n v="59"/>
    <n v="108.05084745762711"/>
    <b v="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.1176470588235294E-2"/>
    <x v="1"/>
    <x v="0"/>
    <s v="USD"/>
    <n v="1392595200"/>
    <n v="1391293745"/>
    <b v="0"/>
    <n v="13"/>
    <n v="26.923076923076923"/>
    <b v="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0.13639999999999999"/>
    <x v="1"/>
    <x v="0"/>
    <s v="USD"/>
    <n v="1419384585"/>
    <n v="1416360585"/>
    <b v="0"/>
    <n v="22"/>
    <n v="155"/>
    <b v="0"/>
    <s v="publishing/art books"/>
    <x v="3"/>
    <x v="25"/>
  </r>
  <r>
    <n v="1569"/>
    <s v="to be removed (Canceled)"/>
    <s v="to be removed"/>
    <n v="30000"/>
    <n v="0"/>
    <n v="0"/>
    <x v="1"/>
    <x v="0"/>
    <s v="USD"/>
    <n v="1369498714"/>
    <n v="1366906714"/>
    <b v="0"/>
    <n v="0"/>
    <e v="#DIV/0!"/>
    <b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n v="0.41399999999999998"/>
    <x v="1"/>
    <x v="0"/>
    <s v="USD"/>
    <n v="1460140282"/>
    <n v="1457551882"/>
    <b v="0"/>
    <n v="52"/>
    <n v="47.769230769230766"/>
    <b v="0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6.6115702479338841E-3"/>
    <x v="1"/>
    <x v="1"/>
    <s v="GBP"/>
    <n v="1434738483"/>
    <n v="1432146483"/>
    <b v="0"/>
    <n v="4"/>
    <n v="20"/>
    <b v="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0.05"/>
    <x v="1"/>
    <x v="1"/>
    <s v="GBP"/>
    <n v="1456703940"/>
    <n v="1454546859"/>
    <b v="0"/>
    <n v="3"/>
    <n v="41.666666666666664"/>
    <b v="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.4777777777777777E-2"/>
    <x v="1"/>
    <x v="5"/>
    <s v="CAD"/>
    <n v="1491019140"/>
    <n v="1487548802"/>
    <b v="0"/>
    <n v="3"/>
    <n v="74.333333333333329"/>
    <b v="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.0599999999999999E-2"/>
    <x v="1"/>
    <x v="0"/>
    <s v="USD"/>
    <n v="1424211329"/>
    <n v="1421187329"/>
    <b v="0"/>
    <n v="6"/>
    <n v="84.333333333333329"/>
    <b v="0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0.2291"/>
    <x v="1"/>
    <x v="0"/>
    <s v="USD"/>
    <n v="1404909296"/>
    <n v="1402317296"/>
    <b v="0"/>
    <n v="35"/>
    <n v="65.457142857142856"/>
    <b v="0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n v="0.13"/>
    <x v="1"/>
    <x v="0"/>
    <s v="USD"/>
    <n v="1435698368"/>
    <n v="1431810368"/>
    <b v="0"/>
    <n v="10"/>
    <n v="65"/>
    <b v="0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5.4999999999999997E-3"/>
    <x v="1"/>
    <x v="0"/>
    <s v="USD"/>
    <n v="1343161248"/>
    <n v="1337977248"/>
    <b v="0"/>
    <n v="2"/>
    <n v="27.5"/>
    <b v="0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0.10806536636794939"/>
    <x v="1"/>
    <x v="0"/>
    <s v="USD"/>
    <n v="1283392800"/>
    <n v="1281317691"/>
    <b v="0"/>
    <n v="4"/>
    <n v="51.25"/>
    <b v="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n v="8.4008400840084006E-3"/>
    <x v="1"/>
    <x v="0"/>
    <s v="USD"/>
    <n v="1377734091"/>
    <n v="1374882891"/>
    <b v="0"/>
    <n v="2"/>
    <n v="14"/>
    <b v="0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x v="0"/>
    <s v="USD"/>
    <n v="1337562726"/>
    <n v="1332378726"/>
    <b v="0"/>
    <n v="0"/>
    <e v="#DIV/0!"/>
    <b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n v="5.0000000000000001E-3"/>
    <x v="2"/>
    <x v="1"/>
    <s v="GBP"/>
    <n v="1450521990"/>
    <n v="1447757190"/>
    <b v="0"/>
    <n v="1"/>
    <n v="5"/>
    <b v="0"/>
    <s v="photography/places"/>
    <x v="8"/>
    <x v="26"/>
  </r>
  <r>
    <n v="1582"/>
    <s v="Scenes from New Orleans"/>
    <s v="I create canvas prints of images from in and around New Orleans"/>
    <n v="1000"/>
    <n v="93"/>
    <n v="9.2999999999999999E-2"/>
    <x v="2"/>
    <x v="0"/>
    <s v="USD"/>
    <n v="1445894400"/>
    <n v="1440961053"/>
    <b v="0"/>
    <n v="3"/>
    <n v="31"/>
    <b v="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7.5000000000000002E-4"/>
    <x v="2"/>
    <x v="1"/>
    <s v="GBP"/>
    <n v="1411681391"/>
    <n v="1409089391"/>
    <b v="0"/>
    <n v="1"/>
    <n v="15"/>
    <b v="0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x v="0"/>
    <s v="USD"/>
    <n v="1401464101"/>
    <n v="1400600101"/>
    <b v="0"/>
    <n v="0"/>
    <e v="#DIV/0!"/>
    <b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n v="0.79"/>
    <x v="2"/>
    <x v="5"/>
    <s v="CAD"/>
    <n v="1482663600"/>
    <n v="1480800568"/>
    <b v="0"/>
    <n v="12"/>
    <n v="131.66666666666666"/>
    <b v="0"/>
    <s v="photography/places"/>
    <x v="8"/>
    <x v="26"/>
  </r>
  <r>
    <n v="1586"/>
    <s v="Missouri In Pictures"/>
    <s v="Show the world the beauty that is in all of our back yards!"/>
    <n v="1500"/>
    <n v="0"/>
    <n v="0"/>
    <x v="2"/>
    <x v="0"/>
    <s v="USD"/>
    <n v="1428197422"/>
    <n v="1425609022"/>
    <b v="0"/>
    <n v="0"/>
    <e v="#DIV/0!"/>
    <b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1.3333333333333334E-4"/>
    <x v="2"/>
    <x v="0"/>
    <s v="USD"/>
    <n v="1418510965"/>
    <n v="1415918965"/>
    <b v="0"/>
    <n v="1"/>
    <n v="1"/>
    <b v="0"/>
    <s v="photography/places"/>
    <x v="8"/>
    <x v="26"/>
  </r>
  <r>
    <n v="1588"/>
    <s v="The Right Side of Texas"/>
    <s v="Southeast Texas as seen through the lens of a cell phone camera"/>
    <n v="516"/>
    <n v="0"/>
    <n v="0"/>
    <x v="2"/>
    <x v="0"/>
    <s v="USD"/>
    <n v="1422735120"/>
    <n v="1420091999"/>
    <b v="0"/>
    <n v="0"/>
    <e v="#DIV/0!"/>
    <b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n v="0"/>
    <x v="2"/>
    <x v="0"/>
    <s v="USD"/>
    <n v="1444433886"/>
    <n v="1441841886"/>
    <b v="0"/>
    <n v="0"/>
    <e v="#DIV/0!"/>
    <b v="0"/>
    <s v="photography/places"/>
    <x v="8"/>
    <x v="26"/>
  </r>
  <r>
    <n v="1590"/>
    <s v="An Italian Adventure"/>
    <s v="Discover Italy through photography."/>
    <n v="60000"/>
    <n v="1020"/>
    <n v="1.7000000000000001E-2"/>
    <x v="2"/>
    <x v="13"/>
    <s v="EUR"/>
    <n v="1443040464"/>
    <n v="1440448464"/>
    <b v="0"/>
    <n v="2"/>
    <n v="510"/>
    <b v="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0.29228571428571426"/>
    <x v="2"/>
    <x v="1"/>
    <s v="GBP"/>
    <n v="1459700741"/>
    <n v="1457112341"/>
    <b v="0"/>
    <n v="92"/>
    <n v="44.478260869565219"/>
    <b v="0"/>
    <s v="photography/places"/>
    <x v="8"/>
    <x v="26"/>
  </r>
  <r>
    <n v="1592"/>
    <s v="The Views of Pittsburgh"/>
    <s v="A portfolio collage of beautiful pictures of authentic Pittsburgh locations and scenery."/>
    <n v="25"/>
    <n v="0"/>
    <n v="0"/>
    <x v="2"/>
    <x v="0"/>
    <s v="USD"/>
    <n v="1427503485"/>
    <n v="1423619085"/>
    <b v="0"/>
    <n v="0"/>
    <e v="#DIV/0!"/>
    <b v="0"/>
    <s v="photography/places"/>
    <x v="8"/>
    <x v="26"/>
  </r>
  <r>
    <n v="1593"/>
    <s v="Picturing Italy"/>
    <s v="A trip to fulfill a dream of capturing the wonders and history of ancient Italy in person."/>
    <n v="22000"/>
    <n v="3"/>
    <n v="1.3636363636363637E-4"/>
    <x v="2"/>
    <x v="0"/>
    <s v="USD"/>
    <n v="1425154655"/>
    <n v="1422562655"/>
    <b v="0"/>
    <n v="3"/>
    <n v="1"/>
    <b v="0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n v="0.20499999999999999"/>
    <x v="2"/>
    <x v="0"/>
    <s v="USD"/>
    <n v="1463329260"/>
    <n v="1458147982"/>
    <b v="0"/>
    <n v="10"/>
    <n v="20.5"/>
    <b v="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n v="2.8E-3"/>
    <x v="2"/>
    <x v="0"/>
    <s v="USD"/>
    <n v="1403122380"/>
    <n v="1400634728"/>
    <b v="0"/>
    <n v="7"/>
    <n v="40"/>
    <b v="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n v="2.3076923076923078E-2"/>
    <x v="2"/>
    <x v="1"/>
    <s v="GBP"/>
    <n v="1418469569"/>
    <n v="1414577969"/>
    <b v="0"/>
    <n v="3"/>
    <n v="25"/>
    <b v="0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n v="0"/>
    <x v="2"/>
    <x v="0"/>
    <s v="USD"/>
    <n v="1474360197"/>
    <n v="1471768197"/>
    <b v="0"/>
    <n v="0"/>
    <e v="#DIV/0!"/>
    <b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n v="1.25E-3"/>
    <x v="2"/>
    <x v="0"/>
    <s v="USD"/>
    <n v="1437926458"/>
    <n v="1432742458"/>
    <b v="0"/>
    <n v="1"/>
    <n v="1"/>
    <b v="0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n v="0"/>
    <x v="2"/>
    <x v="1"/>
    <s v="GBP"/>
    <n v="1460116576"/>
    <n v="1457528176"/>
    <b v="0"/>
    <n v="0"/>
    <e v="#DIV/0!"/>
    <b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n v="7.3400000000000007E-2"/>
    <x v="2"/>
    <x v="0"/>
    <s v="USD"/>
    <n v="1405401060"/>
    <n v="1401585752"/>
    <b v="0"/>
    <n v="9"/>
    <n v="40.777777777777779"/>
    <b v="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n v="1.082492"/>
    <x v="0"/>
    <x v="0"/>
    <s v="USD"/>
    <n v="1304561633"/>
    <n v="1301969633"/>
    <b v="0"/>
    <n v="56"/>
    <n v="48.325535714285714"/>
    <b v="1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n v="1.0016666666666667"/>
    <x v="0"/>
    <x v="0"/>
    <s v="USD"/>
    <n v="1318633200"/>
    <n v="1314947317"/>
    <b v="0"/>
    <n v="32"/>
    <n v="46.953125"/>
    <b v="1"/>
    <s v="music/rock"/>
    <x v="4"/>
    <x v="11"/>
  </r>
  <r>
    <n v="1603"/>
    <s v="Max's First Solo Album!"/>
    <s v="An exercise in the wild and dangerous world of solo musicianship by Maxwell D Feinstein."/>
    <n v="2000"/>
    <n v="2000.66"/>
    <n v="1.0003299999999999"/>
    <x v="0"/>
    <x v="0"/>
    <s v="USD"/>
    <n v="1327723459"/>
    <n v="1322539459"/>
    <b v="0"/>
    <n v="30"/>
    <n v="66.688666666666663"/>
    <b v="1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.2210714285714286"/>
    <x v="0"/>
    <x v="0"/>
    <s v="USD"/>
    <n v="1332011835"/>
    <n v="1328559435"/>
    <b v="0"/>
    <n v="70"/>
    <n v="48.842857142857142"/>
    <b v="1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.0069333333333335"/>
    <x v="0"/>
    <x v="0"/>
    <s v="USD"/>
    <n v="1312182000"/>
    <n v="1311380313"/>
    <b v="0"/>
    <n v="44"/>
    <n v="137.30909090909091"/>
    <b v="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.01004125"/>
    <x v="0"/>
    <x v="0"/>
    <s v="USD"/>
    <n v="1300930838"/>
    <n v="1293158438"/>
    <b v="0"/>
    <n v="92"/>
    <n v="87.829673913043479"/>
    <b v="1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n v="1.4511000000000001"/>
    <x v="0"/>
    <x v="0"/>
    <s v="USD"/>
    <n v="1339701851"/>
    <n v="1337887451"/>
    <b v="0"/>
    <n v="205"/>
    <n v="70.785365853658533"/>
    <b v="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.0125"/>
    <x v="0"/>
    <x v="0"/>
    <s v="USD"/>
    <n v="1388553960"/>
    <n v="1385754986"/>
    <b v="0"/>
    <n v="23"/>
    <n v="52.826086956521742"/>
    <b v="1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.1833333333333333"/>
    <x v="0"/>
    <x v="0"/>
    <s v="USD"/>
    <n v="1320220800"/>
    <n v="1315612909"/>
    <b v="0"/>
    <n v="4"/>
    <n v="443.75"/>
    <b v="1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n v="2.7185000000000001"/>
    <x v="0"/>
    <x v="0"/>
    <s v="USD"/>
    <n v="1355609510"/>
    <n v="1353017510"/>
    <b v="0"/>
    <n v="112"/>
    <n v="48.544642857142854"/>
    <b v="1"/>
    <s v="music/rock"/>
    <x v="4"/>
    <x v="11"/>
  </r>
  <r>
    <n v="1611"/>
    <s v="Skelton-Luns CD/7&quot;             No Big Deal."/>
    <s v="Skelton-Luns CD/7&quot; No Big Deal."/>
    <n v="800"/>
    <n v="1001"/>
    <n v="1.25125"/>
    <x v="0"/>
    <x v="0"/>
    <s v="USD"/>
    <n v="1370390432"/>
    <n v="1368576032"/>
    <b v="0"/>
    <n v="27"/>
    <n v="37.074074074074076"/>
    <b v="1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n v="1.1000000000000001"/>
    <x v="0"/>
    <x v="0"/>
    <s v="USD"/>
    <n v="1357160384"/>
    <n v="1354568384"/>
    <b v="0"/>
    <n v="11"/>
    <n v="50"/>
    <b v="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n v="1.0149999999999999"/>
    <x v="0"/>
    <x v="0"/>
    <s v="USD"/>
    <n v="1342921202"/>
    <n v="1340329202"/>
    <b v="0"/>
    <n v="26"/>
    <n v="39.03846153846154"/>
    <b v="1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.0269999999999999"/>
    <x v="0"/>
    <x v="0"/>
    <s v="USD"/>
    <n v="1407085200"/>
    <n v="1401924769"/>
    <b v="0"/>
    <n v="77"/>
    <n v="66.688311688311686"/>
    <b v="1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n v="1.1412500000000001"/>
    <x v="0"/>
    <x v="0"/>
    <s v="USD"/>
    <n v="1323742396"/>
    <n v="1319850796"/>
    <b v="0"/>
    <n v="136"/>
    <n v="67.132352941176464"/>
    <b v="1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n v="1.042"/>
    <x v="0"/>
    <x v="0"/>
    <s v="USD"/>
    <n v="1353621600"/>
    <n v="1350061821"/>
    <b v="0"/>
    <n v="157"/>
    <n v="66.369426751592357"/>
    <b v="1"/>
    <s v="music/rock"/>
    <x v="4"/>
    <x v="11"/>
  </r>
  <r>
    <n v="1617"/>
    <s v="The Coffis Brothers 2nd Album!"/>
    <s v="The Coffis Brothers &amp;The Mountain Men are recording a brand new full length record."/>
    <n v="7000"/>
    <n v="10210"/>
    <n v="1.4585714285714286"/>
    <x v="0"/>
    <x v="0"/>
    <s v="USD"/>
    <n v="1383332400"/>
    <n v="1380470188"/>
    <b v="0"/>
    <n v="158"/>
    <n v="64.620253164556956"/>
    <b v="1"/>
    <s v="music/rock"/>
    <x v="4"/>
    <x v="11"/>
  </r>
  <r>
    <n v="1618"/>
    <s v="Janus Word Album"/>
    <s v="Janus Word combines hard rock with melodic acoustic music for a unique and awesome sound."/>
    <n v="1500"/>
    <n v="1576"/>
    <n v="1.0506666666666666"/>
    <x v="0"/>
    <x v="0"/>
    <s v="USD"/>
    <n v="1362757335"/>
    <n v="1359301335"/>
    <b v="0"/>
    <n v="27"/>
    <n v="58.370370370370374"/>
    <b v="1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n v="1.3333333333333333"/>
    <x v="0"/>
    <x v="0"/>
    <s v="USD"/>
    <n v="1410755286"/>
    <n v="1408940886"/>
    <b v="0"/>
    <n v="23"/>
    <n v="86.956521739130437"/>
    <b v="1"/>
    <s v="music/rock"/>
    <x v="4"/>
    <x v="11"/>
  </r>
  <r>
    <n v="1620"/>
    <s v="Kickstart my music career with 300 CDs"/>
    <s v="Kickstarting my music career with 300 hard copy CDs of my first release."/>
    <n v="1000"/>
    <n v="1130"/>
    <n v="1.1299999999999999"/>
    <x v="0"/>
    <x v="0"/>
    <s v="USD"/>
    <n v="1361606940"/>
    <n v="1361002140"/>
    <b v="0"/>
    <n v="17"/>
    <n v="66.470588235294116"/>
    <b v="1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n v="1.212"/>
    <x v="0"/>
    <x v="0"/>
    <s v="USD"/>
    <n v="1338177540"/>
    <n v="1333550015"/>
    <b v="0"/>
    <n v="37"/>
    <n v="163.78378378378378"/>
    <b v="1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n v="1.0172463768115942"/>
    <x v="0"/>
    <x v="0"/>
    <s v="USD"/>
    <n v="1418803140"/>
    <n v="1415343874"/>
    <b v="0"/>
    <n v="65"/>
    <n v="107.98461538461538"/>
    <b v="1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.0106666666666666"/>
    <x v="0"/>
    <x v="1"/>
    <s v="GBP"/>
    <n v="1377621089"/>
    <n v="1372437089"/>
    <b v="0"/>
    <n v="18"/>
    <n v="42.111111111111114"/>
    <b v="1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n v="1.18"/>
    <x v="0"/>
    <x v="0"/>
    <s v="USD"/>
    <n v="1357721335"/>
    <n v="1354265335"/>
    <b v="0"/>
    <n v="25"/>
    <n v="47.2"/>
    <b v="1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n v="1.5533333333333332"/>
    <x v="0"/>
    <x v="0"/>
    <s v="USD"/>
    <n v="1347382053"/>
    <n v="1344962853"/>
    <b v="0"/>
    <n v="104"/>
    <n v="112.01923076923077"/>
    <b v="1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n v="1.0118750000000001"/>
    <x v="0"/>
    <x v="0"/>
    <s v="USD"/>
    <n v="1385932867"/>
    <n v="1383337267"/>
    <b v="0"/>
    <n v="108"/>
    <n v="74.953703703703709"/>
    <b v="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n v="1.17"/>
    <x v="0"/>
    <x v="0"/>
    <s v="USD"/>
    <n v="1353905940"/>
    <n v="1351011489"/>
    <b v="0"/>
    <n v="38"/>
    <n v="61.578947368421055"/>
    <b v="1"/>
    <s v="music/rock"/>
    <x v="4"/>
    <x v="11"/>
  </r>
  <r>
    <n v="1628"/>
    <s v="&quot;Songs for Tsippora&quot; Byronâ€™s DEBUT EP"/>
    <s v="Original Jewish rock music on human relationships and identity"/>
    <n v="4000"/>
    <n v="4037"/>
    <n v="1.00925"/>
    <x v="0"/>
    <x v="0"/>
    <s v="USD"/>
    <n v="1403026882"/>
    <n v="1400175682"/>
    <b v="0"/>
    <n v="88"/>
    <n v="45.875"/>
    <b v="1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n v="1.0366666666666666"/>
    <x v="0"/>
    <x v="0"/>
    <s v="USD"/>
    <n v="1392929333"/>
    <n v="1389041333"/>
    <b v="0"/>
    <n v="82"/>
    <n v="75.853658536585371"/>
    <b v="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n v="2.6524999999999999"/>
    <x v="0"/>
    <x v="0"/>
    <s v="USD"/>
    <n v="1330671540"/>
    <n v="1328040375"/>
    <b v="0"/>
    <n v="126"/>
    <n v="84.206349206349202"/>
    <b v="1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.5590999999999999"/>
    <x v="0"/>
    <x v="0"/>
    <s v="USD"/>
    <n v="1350074261"/>
    <n v="1347482261"/>
    <b v="0"/>
    <n v="133"/>
    <n v="117.22556390977444"/>
    <b v="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n v="1.0162500000000001"/>
    <x v="0"/>
    <x v="0"/>
    <s v="USD"/>
    <n v="1316851854"/>
    <n v="1311667854"/>
    <b v="0"/>
    <n v="47"/>
    <n v="86.489361702127653"/>
    <b v="1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n v="1"/>
    <x v="0"/>
    <x v="0"/>
    <s v="USD"/>
    <n v="1326690000"/>
    <n v="1324329156"/>
    <b v="0"/>
    <n v="58"/>
    <n v="172.41379310344828"/>
    <b v="1"/>
    <s v="music/rock"/>
    <x v="4"/>
    <x v="11"/>
  </r>
  <r>
    <n v="1634"/>
    <s v="RUBEDO: Debut Full Length Album"/>
    <s v="Recording Debut  Album w/ Producer Ikey Owens from Free Moral Agents/ The Mars Volta"/>
    <n v="2000"/>
    <n v="2010"/>
    <n v="1.0049999999999999"/>
    <x v="0"/>
    <x v="0"/>
    <s v="USD"/>
    <n v="1306994340"/>
    <n v="1303706001"/>
    <b v="0"/>
    <n v="32"/>
    <n v="62.8125"/>
    <b v="1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.2529999999999999"/>
    <x v="0"/>
    <x v="0"/>
    <s v="USD"/>
    <n v="1468270261"/>
    <n v="1463086261"/>
    <b v="0"/>
    <n v="37"/>
    <n v="67.729729729729726"/>
    <b v="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n v="1.0355555555555556"/>
    <x v="0"/>
    <x v="0"/>
    <s v="USD"/>
    <n v="1307851200"/>
    <n v="1304129088"/>
    <b v="0"/>
    <n v="87"/>
    <n v="53.5632183908046"/>
    <b v="1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.038"/>
    <x v="0"/>
    <x v="0"/>
    <s v="USD"/>
    <n v="1262302740"/>
    <n v="1257444140"/>
    <b v="0"/>
    <n v="15"/>
    <n v="34.6"/>
    <b v="1"/>
    <s v="music/rock"/>
    <x v="4"/>
    <x v="11"/>
  </r>
  <r>
    <n v="1638"/>
    <s v="Avenues EP 2013"/>
    <s v="Avenues will be going in to the studio to record a new EP with Matt Allison!"/>
    <n v="1000"/>
    <n v="1050"/>
    <n v="1.05"/>
    <x v="0"/>
    <x v="0"/>
    <s v="USD"/>
    <n v="1362086700"/>
    <n v="1358180968"/>
    <b v="0"/>
    <n v="27"/>
    <n v="38.888888888888886"/>
    <b v="1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n v="1"/>
    <x v="0"/>
    <x v="0"/>
    <s v="USD"/>
    <n v="1330789165"/>
    <n v="1328197165"/>
    <b v="0"/>
    <n v="19"/>
    <n v="94.736842105263165"/>
    <b v="1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n v="1.6986000000000001"/>
    <x v="0"/>
    <x v="0"/>
    <s v="USD"/>
    <n v="1280800740"/>
    <n v="1279603955"/>
    <b v="0"/>
    <n v="17"/>
    <n v="39.967058823529413"/>
    <b v="1"/>
    <s v="music/rock"/>
    <x v="4"/>
    <x v="11"/>
  </r>
  <r>
    <n v="1641"/>
    <s v="Tanya Dartson- Run for Your Life music video"/>
    <s v="Music Video For Upbeat and Inspiring Song - Run For Your Life"/>
    <n v="2500"/>
    <n v="2535"/>
    <n v="1.014"/>
    <x v="0"/>
    <x v="0"/>
    <s v="USD"/>
    <n v="1418998744"/>
    <n v="1416406744"/>
    <b v="0"/>
    <n v="26"/>
    <n v="97.5"/>
    <b v="1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n v="1"/>
    <x v="0"/>
    <x v="0"/>
    <s v="USD"/>
    <n v="1308011727"/>
    <n v="1306283727"/>
    <b v="0"/>
    <n v="28"/>
    <n v="42.857142857142854"/>
    <b v="1"/>
    <s v="music/pop"/>
    <x v="4"/>
    <x v="27"/>
  </r>
  <r>
    <n v="1643"/>
    <s v="This Is All Now's Brand New Album!!"/>
    <s v="This Is All Now is putting out a brand new record, and we need YOUR help to do it!"/>
    <n v="5000"/>
    <n v="6235"/>
    <n v="1.2470000000000001"/>
    <x v="0"/>
    <x v="0"/>
    <s v="USD"/>
    <n v="1348516012"/>
    <n v="1345924012"/>
    <b v="0"/>
    <n v="37"/>
    <n v="168.51351351351352"/>
    <b v="1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n v="1.095"/>
    <x v="0"/>
    <x v="0"/>
    <s v="USD"/>
    <n v="1353551160"/>
    <n v="1348363560"/>
    <b v="0"/>
    <n v="128"/>
    <n v="85.546875"/>
    <b v="1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.1080000000000001"/>
    <x v="0"/>
    <x v="0"/>
    <s v="USD"/>
    <n v="1379515740"/>
    <n v="1378306140"/>
    <b v="0"/>
    <n v="10"/>
    <n v="554"/>
    <b v="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n v="1.1020000000000001"/>
    <x v="0"/>
    <x v="1"/>
    <s v="GBP"/>
    <n v="1408039860"/>
    <n v="1405248503"/>
    <b v="0"/>
    <n v="83"/>
    <n v="26.554216867469879"/>
    <b v="1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n v="1.0471999999999999"/>
    <x v="0"/>
    <x v="0"/>
    <s v="USD"/>
    <n v="1339235377"/>
    <n v="1336643377"/>
    <b v="0"/>
    <n v="46"/>
    <n v="113.82608695652173"/>
    <b v="1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n v="1.2526086956521738"/>
    <x v="0"/>
    <x v="0"/>
    <s v="USD"/>
    <n v="1300636482"/>
    <n v="1298048082"/>
    <b v="0"/>
    <n v="90"/>
    <n v="32.011111111111113"/>
    <b v="1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n v="1.0058763157894737"/>
    <x v="0"/>
    <x v="0"/>
    <s v="USD"/>
    <n v="1400862355"/>
    <n v="1396974355"/>
    <b v="0"/>
    <n v="81"/>
    <n v="47.189259259259259"/>
    <b v="1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n v="1.4155"/>
    <x v="0"/>
    <x v="0"/>
    <s v="USD"/>
    <n v="1381314437"/>
    <n v="1378722437"/>
    <b v="0"/>
    <n v="32"/>
    <n v="88.46875"/>
    <b v="1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.0075000000000001"/>
    <x v="0"/>
    <x v="0"/>
    <s v="USD"/>
    <n v="1303801140"/>
    <n v="1300916220"/>
    <b v="0"/>
    <n v="20"/>
    <n v="100.75"/>
    <b v="1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.0066666666666666"/>
    <x v="0"/>
    <x v="0"/>
    <s v="USD"/>
    <n v="1385297393"/>
    <n v="1382701793"/>
    <b v="0"/>
    <n v="70"/>
    <n v="64.714285714285708"/>
    <b v="1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n v="1.7423040000000001"/>
    <x v="0"/>
    <x v="0"/>
    <s v="USD"/>
    <n v="1303675296"/>
    <n v="1300996896"/>
    <b v="0"/>
    <n v="168"/>
    <n v="51.854285714285716"/>
    <b v="1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.199090909090909"/>
    <x v="0"/>
    <x v="0"/>
    <s v="USD"/>
    <n v="1334784160"/>
    <n v="1332192160"/>
    <b v="0"/>
    <n v="34"/>
    <n v="38.794117647058826"/>
    <b v="1"/>
    <s v="music/pop"/>
    <x v="4"/>
    <x v="27"/>
  </r>
  <r>
    <n v="1655"/>
    <s v="Meg Porter Debut EP!"/>
    <s v="Berklee College of Music student, Meg Porter needs YOUR help to fund her very first EP!"/>
    <n v="1500"/>
    <n v="2143"/>
    <n v="1.4286666666666668"/>
    <x v="0"/>
    <x v="0"/>
    <s v="USD"/>
    <n v="1333648820"/>
    <n v="1331060420"/>
    <b v="0"/>
    <n v="48"/>
    <n v="44.645833333333336"/>
    <b v="1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n v="1.0033493333333334"/>
    <x v="0"/>
    <x v="0"/>
    <s v="USD"/>
    <n v="1355437052"/>
    <n v="1352845052"/>
    <b v="0"/>
    <n v="48"/>
    <n v="156.77333333333334"/>
    <b v="1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n v="1.0493380000000001"/>
    <x v="0"/>
    <x v="0"/>
    <s v="USD"/>
    <n v="1337885168"/>
    <n v="1335293168"/>
    <b v="0"/>
    <n v="221"/>
    <n v="118.70339366515837"/>
    <b v="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n v="1.3223333333333334"/>
    <x v="0"/>
    <x v="0"/>
    <s v="USD"/>
    <n v="1355840400"/>
    <n v="1352524767"/>
    <b v="0"/>
    <n v="107"/>
    <n v="74.149532710280369"/>
    <b v="1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n v="1.1279999999999999"/>
    <x v="0"/>
    <x v="1"/>
    <s v="GBP"/>
    <n v="1387281600"/>
    <n v="1384811721"/>
    <b v="0"/>
    <n v="45"/>
    <n v="12.533333333333333"/>
    <b v="1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n v="12.5375"/>
    <x v="0"/>
    <x v="13"/>
    <s v="EUR"/>
    <n v="1462053540"/>
    <n v="1459355950"/>
    <b v="0"/>
    <n v="36"/>
    <n v="27.861111111111111"/>
    <b v="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n v="1.0250632911392406"/>
    <x v="0"/>
    <x v="15"/>
    <s v="EUR"/>
    <n v="1453064400"/>
    <n v="1449359831"/>
    <b v="0"/>
    <n v="101"/>
    <n v="80.178217821782184"/>
    <b v="1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.026375"/>
    <x v="0"/>
    <x v="0"/>
    <s v="USD"/>
    <n v="1325310336"/>
    <n v="1320122736"/>
    <b v="0"/>
    <n v="62"/>
    <n v="132.43548387096774"/>
    <b v="1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n v="1.08"/>
    <x v="0"/>
    <x v="0"/>
    <s v="USD"/>
    <n v="1422750707"/>
    <n v="1420158707"/>
    <b v="0"/>
    <n v="32"/>
    <n v="33.75"/>
    <b v="1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n v="1.2240879999999998"/>
    <x v="0"/>
    <x v="0"/>
    <s v="USD"/>
    <n v="1331870340"/>
    <n v="1328033818"/>
    <b v="0"/>
    <n v="89"/>
    <n v="34.384494382022467"/>
    <b v="1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n v="1.1945714285714286"/>
    <x v="0"/>
    <x v="0"/>
    <s v="USD"/>
    <n v="1298343600"/>
    <n v="1295624113"/>
    <b v="0"/>
    <n v="93"/>
    <n v="44.956989247311824"/>
    <b v="1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n v="1.6088"/>
    <x v="0"/>
    <x v="0"/>
    <s v="USD"/>
    <n v="1364447073"/>
    <n v="1361858673"/>
    <b v="0"/>
    <n v="98"/>
    <n v="41.04081632653061"/>
    <b v="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.2685294117647059"/>
    <x v="0"/>
    <x v="0"/>
    <s v="USD"/>
    <n v="1394521140"/>
    <n v="1392169298"/>
    <b v="0"/>
    <n v="82"/>
    <n v="52.597560975609753"/>
    <b v="1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.026375"/>
    <x v="0"/>
    <x v="0"/>
    <s v="USD"/>
    <n v="1322454939"/>
    <n v="1319859339"/>
    <b v="0"/>
    <n v="116"/>
    <n v="70.784482758620683"/>
    <b v="1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n v="1.3975"/>
    <x v="0"/>
    <x v="0"/>
    <s v="USD"/>
    <n v="1464729276"/>
    <n v="1459545276"/>
    <b v="0"/>
    <n v="52"/>
    <n v="53.75"/>
    <b v="1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.026"/>
    <x v="0"/>
    <x v="0"/>
    <s v="USD"/>
    <n v="1278302400"/>
    <n v="1273961999"/>
    <b v="0"/>
    <n v="23"/>
    <n v="44.608695652173914"/>
    <b v="1"/>
    <s v="music/pop"/>
    <x v="4"/>
    <x v="27"/>
  </r>
  <r>
    <n v="1671"/>
    <s v="Luke O'Brien's Kickstarter"/>
    <s v="I am seeking funding in order to help take my music from a hobby to a career."/>
    <n v="2000"/>
    <n v="2013.47"/>
    <n v="1.0067349999999999"/>
    <x v="0"/>
    <x v="0"/>
    <s v="USD"/>
    <n v="1470056614"/>
    <n v="1467464614"/>
    <b v="0"/>
    <n v="77"/>
    <n v="26.148961038961041"/>
    <b v="1"/>
    <s v="music/pop"/>
    <x v="4"/>
    <x v="27"/>
  </r>
  <r>
    <n v="1672"/>
    <s v="High Altotude Debut Album"/>
    <s v="Sweet, sweet harmonies from Portland Oregon's premiere high school women's a cappella group."/>
    <n v="1700"/>
    <n v="1920"/>
    <n v="1.1294117647058823"/>
    <x v="0"/>
    <x v="0"/>
    <s v="USD"/>
    <n v="1338824730"/>
    <n v="1336232730"/>
    <b v="0"/>
    <n v="49"/>
    <n v="39.183673469387756"/>
    <b v="1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.2809523809523808"/>
    <x v="0"/>
    <x v="0"/>
    <s v="USD"/>
    <n v="1425675892"/>
    <n v="1423083892"/>
    <b v="0"/>
    <n v="59"/>
    <n v="45.593220338983052"/>
    <b v="1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.0169999999999999"/>
    <x v="0"/>
    <x v="0"/>
    <s v="USD"/>
    <n v="1471503540"/>
    <n v="1468852306"/>
    <b v="0"/>
    <n v="113"/>
    <n v="89.247787610619469"/>
    <b v="1"/>
    <s v="music/pop"/>
    <x v="4"/>
    <x v="27"/>
  </r>
  <r>
    <n v="1675"/>
    <s v="The Great Party's Debut Album!"/>
    <s v="The Great Party is releasing their debut album. Here's your chance to be a part of it!"/>
    <n v="1000"/>
    <n v="1374.16"/>
    <n v="1.37416"/>
    <x v="0"/>
    <x v="0"/>
    <s v="USD"/>
    <n v="1318802580"/>
    <n v="1316194540"/>
    <b v="0"/>
    <n v="34"/>
    <n v="40.416470588235299"/>
    <b v="1"/>
    <s v="music/pop"/>
    <x v="4"/>
    <x v="27"/>
  </r>
  <r>
    <n v="1676"/>
    <s v="Bridge 19 CD Release Tour"/>
    <s v="Help fund Bridge 19's tour in support of their first duo record, to be released in May 2012."/>
    <n v="3000"/>
    <n v="3460"/>
    <n v="1.1533333333333333"/>
    <x v="0"/>
    <x v="0"/>
    <s v="USD"/>
    <n v="1334980740"/>
    <n v="1330968347"/>
    <b v="0"/>
    <n v="42"/>
    <n v="82.38095238095238"/>
    <b v="1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n v="1.1166666666666667"/>
    <x v="0"/>
    <x v="3"/>
    <s v="EUR"/>
    <n v="1460786340"/>
    <n v="1455615976"/>
    <b v="0"/>
    <n v="42"/>
    <n v="159.52380952380952"/>
    <b v="1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n v="1.1839999999999999"/>
    <x v="0"/>
    <x v="0"/>
    <s v="USD"/>
    <n v="1391718671"/>
    <n v="1390509071"/>
    <b v="0"/>
    <n v="49"/>
    <n v="36.244897959183675"/>
    <b v="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.75"/>
    <x v="0"/>
    <x v="0"/>
    <s v="USD"/>
    <n v="1311298745"/>
    <n v="1309311545"/>
    <b v="0"/>
    <n v="56"/>
    <n v="62.5"/>
    <b v="1"/>
    <s v="music/pop"/>
    <x v="4"/>
    <x v="27"/>
  </r>
  <r>
    <n v="1680"/>
    <s v="Kick Out a Record"/>
    <s v="Working Musician dilemma #164: how the taxman put Kick the Record 2.0 on hold"/>
    <n v="1000"/>
    <n v="1175"/>
    <n v="1.175"/>
    <x v="0"/>
    <x v="0"/>
    <s v="USD"/>
    <n v="1405188667"/>
    <n v="1402596667"/>
    <b v="0"/>
    <n v="25"/>
    <n v="47"/>
    <b v="1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.0142212307692309"/>
    <x v="3"/>
    <x v="0"/>
    <s v="USD"/>
    <n v="1490752800"/>
    <n v="1486522484"/>
    <b v="0"/>
    <n v="884"/>
    <n v="74.575090497737563"/>
    <b v="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x v="0"/>
    <s v="USD"/>
    <n v="1492142860"/>
    <n v="1486962460"/>
    <b v="0"/>
    <n v="0"/>
    <e v="#DIV/0!"/>
    <b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n v="0.21714285714285714"/>
    <x v="3"/>
    <x v="6"/>
    <s v="EUR"/>
    <n v="1491590738"/>
    <n v="1489517138"/>
    <b v="0"/>
    <n v="10"/>
    <n v="76"/>
    <b v="0"/>
    <s v="music/faith"/>
    <x v="4"/>
    <x v="28"/>
  </r>
  <r>
    <n v="1684"/>
    <s v="Goodness &amp; Mercy EP - Marty Mikles"/>
    <s v="New Music from Marty Mikles!  A new EP all about God's Goodness &amp; Mercy."/>
    <n v="8000"/>
    <n v="8730"/>
    <n v="1.0912500000000001"/>
    <x v="3"/>
    <x v="0"/>
    <s v="USD"/>
    <n v="1489775641"/>
    <n v="1487360041"/>
    <b v="0"/>
    <n v="101"/>
    <n v="86.43564356435644"/>
    <b v="0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n v="1.0285714285714285"/>
    <x v="3"/>
    <x v="0"/>
    <s v="USD"/>
    <n v="1490331623"/>
    <n v="1487743223"/>
    <b v="0"/>
    <n v="15"/>
    <n v="24"/>
    <b v="0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3.5999999999999999E-3"/>
    <x v="3"/>
    <x v="5"/>
    <s v="CAD"/>
    <n v="1493320519"/>
    <n v="1488140119"/>
    <b v="0"/>
    <n v="1"/>
    <n v="18"/>
    <b v="0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0.3125"/>
    <x v="3"/>
    <x v="0"/>
    <s v="USD"/>
    <n v="1491855300"/>
    <n v="1488935245"/>
    <b v="0"/>
    <n v="39"/>
    <n v="80.128205128205124"/>
    <b v="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n v="0.443"/>
    <x v="3"/>
    <x v="0"/>
    <s v="USD"/>
    <n v="1491738594"/>
    <n v="1489150194"/>
    <b v="0"/>
    <n v="7"/>
    <n v="253.14285714285714"/>
    <b v="0"/>
    <s v="music/faith"/>
    <x v="4"/>
    <x v="28"/>
  </r>
  <r>
    <n v="1689"/>
    <s v="Fly Away"/>
    <s v="Praising the Living God in the second half of life."/>
    <n v="2400"/>
    <n v="2400"/>
    <n v="1"/>
    <x v="3"/>
    <x v="0"/>
    <s v="USD"/>
    <n v="1489700230"/>
    <n v="1487111830"/>
    <b v="0"/>
    <n v="14"/>
    <n v="171.42857142857142"/>
    <b v="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n v="0.254"/>
    <x v="3"/>
    <x v="0"/>
    <s v="USD"/>
    <n v="1491470442"/>
    <n v="1488882042"/>
    <b v="0"/>
    <n v="11"/>
    <n v="57.727272727272727"/>
    <b v="0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n v="0.33473333333333333"/>
    <x v="3"/>
    <x v="0"/>
    <s v="USD"/>
    <n v="1491181200"/>
    <n v="1488387008"/>
    <b v="0"/>
    <n v="38"/>
    <n v="264.26315789473682"/>
    <b v="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n v="0.47799999999999998"/>
    <x v="3"/>
    <x v="0"/>
    <s v="USD"/>
    <n v="1490572740"/>
    <n v="1487734667"/>
    <b v="0"/>
    <n v="15"/>
    <n v="159.33333333333334"/>
    <b v="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n v="9.3333333333333338E-2"/>
    <x v="3"/>
    <x v="1"/>
    <s v="GBP"/>
    <n v="1491768000"/>
    <n v="1489097112"/>
    <b v="0"/>
    <n v="8"/>
    <n v="35"/>
    <b v="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n v="5.0000000000000001E-4"/>
    <x v="3"/>
    <x v="0"/>
    <s v="USD"/>
    <n v="1490589360"/>
    <n v="1488038674"/>
    <b v="0"/>
    <n v="1"/>
    <n v="5"/>
    <b v="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0.11708333333333333"/>
    <x v="3"/>
    <x v="0"/>
    <s v="USD"/>
    <n v="1491786000"/>
    <n v="1488847514"/>
    <b v="0"/>
    <n v="23"/>
    <n v="61.086956521739133"/>
    <b v="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0"/>
    <s v="USD"/>
    <n v="1491007211"/>
    <n v="1488418811"/>
    <b v="0"/>
    <n v="0"/>
    <e v="#DIV/0!"/>
    <b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0.20208000000000001"/>
    <x v="3"/>
    <x v="0"/>
    <s v="USD"/>
    <n v="1491781648"/>
    <n v="1489193248"/>
    <b v="0"/>
    <n v="22"/>
    <n v="114.81818181818181"/>
    <b v="0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x v="0"/>
    <s v="USD"/>
    <n v="1490499180"/>
    <n v="1488430760"/>
    <b v="0"/>
    <n v="0"/>
    <e v="#DIV/0!"/>
    <b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n v="4.2311459353574929E-2"/>
    <x v="3"/>
    <x v="0"/>
    <s v="USD"/>
    <n v="1491943445"/>
    <n v="1489351445"/>
    <b v="0"/>
    <n v="4"/>
    <n v="54"/>
    <b v="0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0.2606"/>
    <x v="3"/>
    <x v="0"/>
    <s v="USD"/>
    <n v="1491019200"/>
    <n v="1488418990"/>
    <b v="0"/>
    <n v="79"/>
    <n v="65.974683544303801"/>
    <b v="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1.9801980198019802E-3"/>
    <x v="2"/>
    <x v="0"/>
    <s v="USD"/>
    <n v="1421337405"/>
    <n v="1418745405"/>
    <b v="0"/>
    <n v="2"/>
    <n v="5"/>
    <b v="0"/>
    <s v="music/faith"/>
    <x v="4"/>
    <x v="28"/>
  </r>
  <r>
    <n v="1702"/>
    <s v="lyndale lewis and new vision prosper cd release"/>
    <s v="I can do all things through christ jesus"/>
    <n v="16500"/>
    <n v="1"/>
    <n v="6.0606060606060605E-5"/>
    <x v="2"/>
    <x v="0"/>
    <s v="USD"/>
    <n v="1427745150"/>
    <n v="1425156750"/>
    <b v="0"/>
    <n v="1"/>
    <n v="1"/>
    <b v="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n v="1.0200000000000001E-2"/>
    <x v="2"/>
    <x v="0"/>
    <s v="USD"/>
    <n v="1441003537"/>
    <n v="1435819537"/>
    <b v="0"/>
    <n v="2"/>
    <n v="25.5"/>
    <b v="0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n v="0.65100000000000002"/>
    <x v="2"/>
    <x v="0"/>
    <s v="USD"/>
    <n v="1424056873"/>
    <n v="1421464873"/>
    <b v="0"/>
    <n v="11"/>
    <n v="118.36363636363636"/>
    <b v="0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n v="0"/>
    <x v="2"/>
    <x v="0"/>
    <s v="USD"/>
    <n v="1441814400"/>
    <n v="1440807846"/>
    <b v="0"/>
    <n v="0"/>
    <e v="#DIV/0!"/>
    <b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x v="12"/>
    <s v="EUR"/>
    <n v="1440314472"/>
    <n v="1435130472"/>
    <b v="0"/>
    <n v="0"/>
    <e v="#DIV/0!"/>
    <b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9.74E-2"/>
    <x v="2"/>
    <x v="0"/>
    <s v="USD"/>
    <n v="1459181895"/>
    <n v="1456593495"/>
    <b v="0"/>
    <n v="9"/>
    <n v="54.111111111111114"/>
    <b v="0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x v="0"/>
    <s v="USD"/>
    <n v="1462135706"/>
    <n v="1458679706"/>
    <b v="0"/>
    <n v="0"/>
    <e v="#DIV/0!"/>
    <b v="0"/>
    <s v="music/faith"/>
    <x v="4"/>
    <x v="28"/>
  </r>
  <r>
    <n v="1709"/>
    <s v="Psalms"/>
    <s v="A project to set psalms to music. The psalms are taken from the English Standard Version (ESV) of the Bible."/>
    <n v="1750"/>
    <n v="85"/>
    <n v="4.8571428571428571E-2"/>
    <x v="2"/>
    <x v="0"/>
    <s v="USD"/>
    <n v="1409513940"/>
    <n v="1405949514"/>
    <b v="0"/>
    <n v="4"/>
    <n v="21.25"/>
    <b v="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n v="6.7999999999999996E-3"/>
    <x v="2"/>
    <x v="12"/>
    <s v="EUR"/>
    <n v="1453122000"/>
    <n v="1449151888"/>
    <b v="0"/>
    <n v="1"/>
    <n v="34"/>
    <b v="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0.105"/>
    <x v="2"/>
    <x v="0"/>
    <s v="USD"/>
    <n v="1409585434"/>
    <n v="1406907034"/>
    <b v="0"/>
    <n v="2"/>
    <n v="525"/>
    <b v="0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x v="0"/>
    <s v="USD"/>
    <n v="1435701353"/>
    <n v="1430517353"/>
    <b v="0"/>
    <n v="0"/>
    <e v="#DIV/0!"/>
    <b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n v="1.6666666666666666E-2"/>
    <x v="2"/>
    <x v="0"/>
    <s v="USD"/>
    <n v="1412536412"/>
    <n v="1409944412"/>
    <b v="0"/>
    <n v="1"/>
    <n v="50"/>
    <b v="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7.868E-2"/>
    <x v="2"/>
    <x v="0"/>
    <s v="USD"/>
    <n v="1430517761"/>
    <n v="1427925761"/>
    <b v="0"/>
    <n v="17"/>
    <n v="115.70588235294117"/>
    <b v="0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n v="2.2000000000000001E-3"/>
    <x v="2"/>
    <x v="0"/>
    <s v="USD"/>
    <n v="1427772120"/>
    <n v="1425186785"/>
    <b v="0"/>
    <n v="2"/>
    <n v="5.5"/>
    <b v="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7.4999999999999997E-2"/>
    <x v="2"/>
    <x v="0"/>
    <s v="USD"/>
    <n v="1481295099"/>
    <n v="1477835499"/>
    <b v="0"/>
    <n v="3"/>
    <n v="50"/>
    <b v="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n v="0.42725880551301687"/>
    <x v="2"/>
    <x v="0"/>
    <s v="USD"/>
    <n v="1461211200"/>
    <n v="1459467238"/>
    <b v="0"/>
    <n v="41"/>
    <n v="34.024390243902438"/>
    <b v="0"/>
    <s v="music/faith"/>
    <x v="4"/>
    <x v="28"/>
  </r>
  <r>
    <n v="1718"/>
    <s v="The Prodigal Son"/>
    <s v="A melody for the galaxy."/>
    <n v="35000"/>
    <n v="75"/>
    <n v="2.142857142857143E-3"/>
    <x v="2"/>
    <x v="0"/>
    <s v="USD"/>
    <n v="1463201940"/>
    <n v="1459435149"/>
    <b v="0"/>
    <n v="2"/>
    <n v="37.5"/>
    <b v="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8.7500000000000008E-3"/>
    <x v="2"/>
    <x v="0"/>
    <s v="USD"/>
    <n v="1410958191"/>
    <n v="1408366191"/>
    <b v="0"/>
    <n v="3"/>
    <n v="11.666666666666666"/>
    <b v="0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n v="5.6250000000000001E-2"/>
    <x v="2"/>
    <x v="0"/>
    <s v="USD"/>
    <n v="1415562471"/>
    <n v="1412966871"/>
    <b v="0"/>
    <n v="8"/>
    <n v="28.125"/>
    <b v="0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x v="0"/>
    <s v="USD"/>
    <n v="1449831863"/>
    <n v="1447239863"/>
    <b v="0"/>
    <n v="0"/>
    <e v="#DIV/0!"/>
    <b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n v="3.4722222222222224E-4"/>
    <x v="2"/>
    <x v="0"/>
    <s v="USD"/>
    <n v="1459642200"/>
    <n v="1456441429"/>
    <b v="0"/>
    <n v="1"/>
    <n v="1"/>
    <b v="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n v="6.5000000000000002E-2"/>
    <x v="2"/>
    <x v="0"/>
    <s v="USD"/>
    <n v="1435730400"/>
    <n v="1430855315"/>
    <b v="0"/>
    <n v="3"/>
    <n v="216.66666666666666"/>
    <b v="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n v="5.8333333333333336E-3"/>
    <x v="2"/>
    <x v="0"/>
    <s v="USD"/>
    <n v="1414707762"/>
    <n v="1412115762"/>
    <b v="0"/>
    <n v="4"/>
    <n v="8.75"/>
    <b v="0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n v="0.10181818181818182"/>
    <x v="2"/>
    <x v="0"/>
    <s v="USD"/>
    <n v="1408922049"/>
    <n v="1406330049"/>
    <b v="0"/>
    <n v="9"/>
    <n v="62.222222222222221"/>
    <b v="0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n v="0.33784615384615385"/>
    <x v="2"/>
    <x v="0"/>
    <s v="USD"/>
    <n v="1403906664"/>
    <n v="1401401064"/>
    <b v="0"/>
    <n v="16"/>
    <n v="137.25"/>
    <b v="0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n v="3.3333333333333332E-4"/>
    <x v="2"/>
    <x v="1"/>
    <s v="GBP"/>
    <n v="1428231600"/>
    <n v="1423520177"/>
    <b v="0"/>
    <n v="1"/>
    <n v="1"/>
    <b v="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n v="0.68400000000000005"/>
    <x v="2"/>
    <x v="0"/>
    <s v="USD"/>
    <n v="1445439674"/>
    <n v="1442847674"/>
    <b v="0"/>
    <n v="7"/>
    <n v="122.14285714285714"/>
    <b v="0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x v="0"/>
    <s v="USD"/>
    <n v="1465521306"/>
    <n v="1460337306"/>
    <b v="0"/>
    <n v="0"/>
    <e v="#DIV/0!"/>
    <b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x v="0"/>
    <s v="USD"/>
    <n v="1445738783"/>
    <n v="1443146783"/>
    <b v="0"/>
    <n v="0"/>
    <e v="#DIV/0!"/>
    <b v="0"/>
    <s v="music/faith"/>
    <x v="4"/>
    <x v="28"/>
  </r>
  <r>
    <n v="1731"/>
    <s v="Sam Cox Band First Christian Tour"/>
    <s v="We are a Christin Worship band looking to midwest tour. God Bless!"/>
    <n v="1000"/>
    <n v="0"/>
    <n v="0"/>
    <x v="2"/>
    <x v="0"/>
    <s v="USD"/>
    <n v="1434034800"/>
    <n v="1432849552"/>
    <b v="0"/>
    <n v="0"/>
    <e v="#DIV/0!"/>
    <b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x v="0"/>
    <s v="USD"/>
    <n v="1452920400"/>
    <n v="1447777481"/>
    <b v="0"/>
    <n v="0"/>
    <e v="#DIV/0!"/>
    <b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n v="0"/>
    <x v="2"/>
    <x v="0"/>
    <s v="USD"/>
    <n v="1473802200"/>
    <n v="1472746374"/>
    <b v="0"/>
    <n v="0"/>
    <e v="#DIV/0!"/>
    <b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n v="2.2222222222222223E-4"/>
    <x v="2"/>
    <x v="0"/>
    <s v="USD"/>
    <n v="1431046356"/>
    <n v="1428454356"/>
    <b v="0"/>
    <n v="1"/>
    <n v="1"/>
    <b v="0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n v="0.11"/>
    <x v="2"/>
    <x v="0"/>
    <s v="USD"/>
    <n v="1470598345"/>
    <n v="1468006345"/>
    <b v="0"/>
    <n v="2"/>
    <n v="55"/>
    <b v="0"/>
    <s v="music/faith"/>
    <x v="4"/>
    <x v="28"/>
  </r>
  <r>
    <n v="1736"/>
    <s v="In His Presence"/>
    <s v="A unique meditative album reflecting on the life of Christ, inviting Him into your presence"/>
    <n v="3000"/>
    <n v="22"/>
    <n v="7.3333333333333332E-3"/>
    <x v="2"/>
    <x v="0"/>
    <s v="USD"/>
    <n v="1447018833"/>
    <n v="1444423233"/>
    <b v="0"/>
    <n v="1"/>
    <n v="22"/>
    <b v="0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n v="0.21249999999999999"/>
    <x v="2"/>
    <x v="0"/>
    <s v="USD"/>
    <n v="1437432392"/>
    <n v="1434840392"/>
    <b v="0"/>
    <n v="15"/>
    <n v="56.666666666666664"/>
    <b v="0"/>
    <s v="music/faith"/>
    <x v="4"/>
    <x v="28"/>
  </r>
  <r>
    <n v="1738"/>
    <s v="The Flashing Lights"/>
    <s v="Music that inspires and gives hope for overcoming and change. And it is good music."/>
    <n v="5000"/>
    <n v="20"/>
    <n v="4.0000000000000001E-3"/>
    <x v="2"/>
    <x v="0"/>
    <s v="USD"/>
    <n v="1412283542"/>
    <n v="1409691542"/>
    <b v="0"/>
    <n v="1"/>
    <n v="20"/>
    <b v="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1E-3"/>
    <x v="2"/>
    <x v="0"/>
    <s v="USD"/>
    <n v="1462391932"/>
    <n v="1457297932"/>
    <b v="0"/>
    <n v="1"/>
    <n v="1"/>
    <b v="0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x v="0"/>
    <s v="USD"/>
    <n v="1437075422"/>
    <n v="1434483422"/>
    <b v="0"/>
    <n v="0"/>
    <e v="#DIV/0!"/>
    <b v="0"/>
    <s v="music/faith"/>
    <x v="4"/>
    <x v="28"/>
  </r>
  <r>
    <n v="1741"/>
    <s v="Caught off Guard"/>
    <s v="A photo journal documenting my experiences and travels across New Zealand"/>
    <n v="1200"/>
    <n v="1330"/>
    <n v="1.1083333333333334"/>
    <x v="0"/>
    <x v="1"/>
    <s v="GBP"/>
    <n v="1433948671"/>
    <n v="1430060671"/>
    <b v="0"/>
    <n v="52"/>
    <n v="25.576923076923077"/>
    <b v="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.0874999999999999"/>
    <x v="0"/>
    <x v="0"/>
    <s v="USD"/>
    <n v="1483822800"/>
    <n v="1481058170"/>
    <b v="0"/>
    <n v="34"/>
    <n v="63.970588235294116"/>
    <b v="1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n v="1.0041666666666667"/>
    <x v="0"/>
    <x v="0"/>
    <s v="USD"/>
    <n v="1472270340"/>
    <n v="1470348775"/>
    <b v="0"/>
    <n v="67"/>
    <n v="89.925373134328353"/>
    <b v="1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n v="1.1845454545454546"/>
    <x v="0"/>
    <x v="1"/>
    <s v="GBP"/>
    <n v="1425821477"/>
    <n v="1421937077"/>
    <b v="0"/>
    <n v="70"/>
    <n v="93.071428571428569"/>
    <b v="1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.1401428571428571"/>
    <x v="0"/>
    <x v="0"/>
    <s v="USD"/>
    <n v="1482372000"/>
    <n v="1479276838"/>
    <b v="0"/>
    <n v="89"/>
    <n v="89.674157303370791"/>
    <b v="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.4810000000000001"/>
    <x v="0"/>
    <x v="0"/>
    <s v="USD"/>
    <n v="1479952800"/>
    <n v="1477368867"/>
    <b v="0"/>
    <n v="107"/>
    <n v="207.61682242990653"/>
    <b v="1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.0495555555555556"/>
    <x v="0"/>
    <x v="1"/>
    <s v="GBP"/>
    <n v="1447426800"/>
    <n v="1444904830"/>
    <b v="0"/>
    <n v="159"/>
    <n v="59.408805031446541"/>
    <b v="1"/>
    <s v="photography/photobooks"/>
    <x v="8"/>
    <x v="20"/>
  </r>
  <r>
    <n v="1748"/>
    <s v="So It Is: Vancouver"/>
    <s v="Telling the story of the city through remarkable people who live in Vancouver today."/>
    <n v="50000"/>
    <n v="64974"/>
    <n v="1.29948"/>
    <x v="0"/>
    <x v="5"/>
    <s v="CAD"/>
    <n v="1441234143"/>
    <n v="1438642143"/>
    <b v="0"/>
    <n v="181"/>
    <n v="358.97237569060775"/>
    <b v="1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n v="1.2348756218905472"/>
    <x v="0"/>
    <x v="19"/>
    <s v="EUR"/>
    <n v="1488394800"/>
    <n v="1485213921"/>
    <b v="0"/>
    <n v="131"/>
    <n v="94.736641221374043"/>
    <b v="1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.0162"/>
    <x v="0"/>
    <x v="0"/>
    <s v="USD"/>
    <n v="1461096304"/>
    <n v="1458936304"/>
    <b v="0"/>
    <n v="125"/>
    <n v="80.647999999999996"/>
    <b v="1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n v="1.0289999999999999"/>
    <x v="0"/>
    <x v="0"/>
    <s v="USD"/>
    <n v="1426787123"/>
    <n v="1424198723"/>
    <b v="0"/>
    <n v="61"/>
    <n v="168.68852459016392"/>
    <b v="1"/>
    <s v="photography/photobooks"/>
    <x v="8"/>
    <x v="20"/>
  </r>
  <r>
    <n v="1752"/>
    <s v="Adfectus Book"/>
    <s v="A little book of calm, in picture form, that will soothe the soul and un-furrow the brow."/>
    <n v="1200"/>
    <n v="3122"/>
    <n v="2.6016666666666666"/>
    <x v="0"/>
    <x v="1"/>
    <s v="GBP"/>
    <n v="1476425082"/>
    <n v="1473833082"/>
    <b v="0"/>
    <n v="90"/>
    <n v="34.68888888888889"/>
    <b v="1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.08"/>
    <x v="0"/>
    <x v="8"/>
    <s v="DKK"/>
    <n v="1458579568"/>
    <n v="1455991168"/>
    <b v="0"/>
    <n v="35"/>
    <n v="462.85714285714283"/>
    <b v="1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n v="1.1052941176470588"/>
    <x v="0"/>
    <x v="5"/>
    <s v="CAD"/>
    <n v="1428091353"/>
    <n v="1425502953"/>
    <b v="0"/>
    <n v="90"/>
    <n v="104.38888888888889"/>
    <b v="1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.2"/>
    <x v="0"/>
    <x v="0"/>
    <s v="USD"/>
    <n v="1444071361"/>
    <n v="1441479361"/>
    <b v="0"/>
    <n v="4"/>
    <n v="7.5"/>
    <b v="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n v="1.0282909090909091"/>
    <x v="0"/>
    <x v="0"/>
    <s v="USD"/>
    <n v="1472443269"/>
    <n v="1468987269"/>
    <b v="0"/>
    <n v="120"/>
    <n v="47.13"/>
    <b v="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n v="1.1599999999999999"/>
    <x v="0"/>
    <x v="0"/>
    <s v="USD"/>
    <n v="1485631740"/>
    <n v="1483041083"/>
    <b v="0"/>
    <n v="14"/>
    <n v="414.28571428571428"/>
    <b v="1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.147"/>
    <x v="0"/>
    <x v="0"/>
    <s v="USD"/>
    <n v="1468536992"/>
    <n v="1463352992"/>
    <b v="0"/>
    <n v="27"/>
    <n v="42.481481481481481"/>
    <b v="1"/>
    <s v="photography/photobooks"/>
    <x v="8"/>
    <x v="20"/>
  </r>
  <r>
    <n v="1759"/>
    <s v="Death Valley"/>
    <s v="Death Valley will be the first photo book of Andi State"/>
    <n v="5000"/>
    <n v="5330"/>
    <n v="1.0660000000000001"/>
    <x v="0"/>
    <x v="0"/>
    <s v="USD"/>
    <n v="1427309629"/>
    <n v="1425585229"/>
    <b v="0"/>
    <n v="49"/>
    <n v="108.77551020408163"/>
    <b v="1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n v="1.6544000000000001"/>
    <x v="0"/>
    <x v="0"/>
    <s v="USD"/>
    <n v="1456416513"/>
    <n v="1454688513"/>
    <b v="0"/>
    <n v="102"/>
    <n v="81.098039215686271"/>
    <b v="1"/>
    <s v="photography/photobooks"/>
    <x v="8"/>
    <x v="20"/>
  </r>
  <r>
    <n v="1761"/>
    <s v="I Wanted To See Boobs"/>
    <s v="A hardcover photobook telling the naked truth of a young photographers journey."/>
    <n v="100"/>
    <n v="155"/>
    <n v="1.55"/>
    <x v="0"/>
    <x v="1"/>
    <s v="GBP"/>
    <n v="1442065060"/>
    <n v="1437745060"/>
    <b v="0"/>
    <n v="3"/>
    <n v="51.666666666666664"/>
    <b v="1"/>
    <s v="photography/photobooks"/>
    <x v="8"/>
    <x v="20"/>
  </r>
  <r>
    <n v="1762"/>
    <s v="&quot;The Naked Pixel&quot; Ali Pakele"/>
    <s v="Project rewards $25 gets you 190+ digital images"/>
    <n v="100"/>
    <n v="885"/>
    <n v="8.85"/>
    <x v="0"/>
    <x v="0"/>
    <s v="USD"/>
    <n v="1457739245"/>
    <n v="1455147245"/>
    <b v="0"/>
    <n v="25"/>
    <n v="35.4"/>
    <b v="1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.0190833333333333"/>
    <x v="0"/>
    <x v="0"/>
    <s v="USD"/>
    <n v="1477255840"/>
    <n v="1474663840"/>
    <b v="0"/>
    <n v="118"/>
    <n v="103.63559322033899"/>
    <b v="1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0.19600000000000001"/>
    <x v="2"/>
    <x v="1"/>
    <s v="GBP"/>
    <n v="1407065979"/>
    <n v="1404560379"/>
    <b v="1"/>
    <n v="39"/>
    <n v="55.282051282051285"/>
    <b v="0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0.59467839999999994"/>
    <x v="2"/>
    <x v="0"/>
    <s v="USD"/>
    <n v="1407972712"/>
    <n v="1405380712"/>
    <b v="1"/>
    <n v="103"/>
    <n v="72.16970873786407"/>
    <b v="0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n v="0"/>
    <x v="2"/>
    <x v="2"/>
    <s v="AUD"/>
    <n v="1408999088"/>
    <n v="1407184688"/>
    <b v="1"/>
    <n v="0"/>
    <e v="#DIV/0!"/>
    <b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n v="0.4572"/>
    <x v="2"/>
    <x v="0"/>
    <s v="USD"/>
    <n v="1407080884"/>
    <n v="1404488884"/>
    <b v="1"/>
    <n v="39"/>
    <n v="58.615384615384613"/>
    <b v="0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n v="3.7400000000000003E-2"/>
    <x v="2"/>
    <x v="0"/>
    <s v="USD"/>
    <n v="1411824444"/>
    <n v="1406640444"/>
    <b v="1"/>
    <n v="15"/>
    <n v="12.466666666666667"/>
    <b v="0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n v="2.7025E-2"/>
    <x v="2"/>
    <x v="0"/>
    <s v="USD"/>
    <n v="1421177959"/>
    <n v="1418585959"/>
    <b v="1"/>
    <n v="22"/>
    <n v="49.136363636363633"/>
    <b v="0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0.56514285714285717"/>
    <x v="2"/>
    <x v="0"/>
    <s v="USD"/>
    <n v="1413312194"/>
    <n v="1410288194"/>
    <b v="1"/>
    <n v="92"/>
    <n v="150.5"/>
    <b v="0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n v="0.21309523809523809"/>
    <x v="2"/>
    <x v="1"/>
    <s v="GBP"/>
    <n v="1414107040"/>
    <n v="1411515040"/>
    <b v="1"/>
    <n v="25"/>
    <n v="35.799999999999997"/>
    <b v="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n v="0.156"/>
    <x v="2"/>
    <x v="1"/>
    <s v="GBP"/>
    <n v="1404666836"/>
    <n v="1399482836"/>
    <b v="1"/>
    <n v="19"/>
    <n v="45.157894736842103"/>
    <b v="0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.2566666666666673E-2"/>
    <x v="2"/>
    <x v="0"/>
    <s v="USD"/>
    <n v="1421691298"/>
    <n v="1417803298"/>
    <b v="1"/>
    <n v="19"/>
    <n v="98.78947368421052"/>
    <b v="0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n v="0.4592"/>
    <x v="2"/>
    <x v="0"/>
    <s v="USD"/>
    <n v="1417273140"/>
    <n v="1413609292"/>
    <b v="1"/>
    <n v="13"/>
    <n v="88.307692307692307"/>
    <b v="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n v="0.65101538461538466"/>
    <x v="2"/>
    <x v="0"/>
    <s v="USD"/>
    <n v="1414193160"/>
    <n v="1410305160"/>
    <b v="1"/>
    <n v="124"/>
    <n v="170.62903225806451"/>
    <b v="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6.7000000000000004E-2"/>
    <x v="2"/>
    <x v="1"/>
    <s v="GBP"/>
    <n v="1414623471"/>
    <n v="1411513071"/>
    <b v="1"/>
    <n v="4"/>
    <n v="83.75"/>
    <b v="0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n v="0.135625"/>
    <x v="2"/>
    <x v="9"/>
    <s v="EUR"/>
    <n v="1424421253"/>
    <n v="1421829253"/>
    <b v="1"/>
    <n v="10"/>
    <n v="65.099999999999994"/>
    <b v="0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1.9900000000000001E-2"/>
    <x v="2"/>
    <x v="0"/>
    <s v="USD"/>
    <n v="1427485395"/>
    <n v="1423600995"/>
    <b v="1"/>
    <n v="15"/>
    <n v="66.333333333333329"/>
    <b v="0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n v="0.36236363636363639"/>
    <x v="2"/>
    <x v="0"/>
    <s v="USD"/>
    <n v="1472834180"/>
    <n v="1470242180"/>
    <b v="1"/>
    <n v="38"/>
    <n v="104.89473684210526"/>
    <b v="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n v="0.39743333333333336"/>
    <x v="2"/>
    <x v="0"/>
    <s v="USD"/>
    <n v="1467469510"/>
    <n v="1462285510"/>
    <b v="1"/>
    <n v="152"/>
    <n v="78.440789473684205"/>
    <b v="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0.25763636363636366"/>
    <x v="2"/>
    <x v="0"/>
    <s v="USD"/>
    <n v="1473950945"/>
    <n v="1471272545"/>
    <b v="1"/>
    <n v="24"/>
    <n v="59.041666666666664"/>
    <b v="0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0.15491428571428573"/>
    <x v="2"/>
    <x v="0"/>
    <s v="USD"/>
    <n v="1456062489"/>
    <n v="1453211289"/>
    <b v="1"/>
    <n v="76"/>
    <n v="71.34210526315789"/>
    <b v="0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n v="0.236925"/>
    <x v="2"/>
    <x v="0"/>
    <s v="USD"/>
    <n v="1432248478"/>
    <n v="1429656478"/>
    <b v="1"/>
    <n v="185"/>
    <n v="51.227027027027027"/>
    <b v="0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0.39760000000000001"/>
    <x v="2"/>
    <x v="0"/>
    <s v="USD"/>
    <n v="1422674700"/>
    <n v="1419954240"/>
    <b v="1"/>
    <n v="33"/>
    <n v="60.242424242424242"/>
    <b v="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0.20220833333333332"/>
    <x v="2"/>
    <x v="0"/>
    <s v="USD"/>
    <n v="1413417600"/>
    <n v="1410750855"/>
    <b v="1"/>
    <n v="108"/>
    <n v="44.935185185185183"/>
    <b v="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n v="0.47631578947368419"/>
    <x v="2"/>
    <x v="9"/>
    <s v="EUR"/>
    <n v="1418649177"/>
    <n v="1416057177"/>
    <b v="1"/>
    <n v="29"/>
    <n v="31.206896551724139"/>
    <b v="0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n v="0.15329999999999999"/>
    <x v="2"/>
    <x v="0"/>
    <s v="USD"/>
    <n v="1428158637"/>
    <n v="1425570237"/>
    <b v="1"/>
    <n v="24"/>
    <n v="63.875"/>
    <b v="0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n v="1.3818181818181818E-2"/>
    <x v="2"/>
    <x v="1"/>
    <s v="GBP"/>
    <n v="1414795542"/>
    <n v="1412203542"/>
    <b v="1"/>
    <n v="4"/>
    <n v="19"/>
    <b v="0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n v="5.0000000000000001E-3"/>
    <x v="2"/>
    <x v="0"/>
    <s v="USD"/>
    <n v="1421042403"/>
    <n v="1415858403"/>
    <b v="1"/>
    <n v="4"/>
    <n v="10"/>
    <b v="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n v="4.9575757575757579E-2"/>
    <x v="2"/>
    <x v="0"/>
    <s v="USD"/>
    <n v="1423152678"/>
    <n v="1420560678"/>
    <b v="1"/>
    <n v="15"/>
    <n v="109.06666666666666"/>
    <b v="0"/>
    <s v="photography/photobooks"/>
    <x v="8"/>
    <x v="20"/>
  </r>
  <r>
    <n v="1791"/>
    <s v="disCover: Napoli"/>
    <s v="For the love of street photography and the beauty of traditional cultures in southern Italy."/>
    <n v="3000"/>
    <n v="107"/>
    <n v="3.5666666666666666E-2"/>
    <x v="2"/>
    <x v="1"/>
    <s v="GBP"/>
    <n v="1422553565"/>
    <n v="1417369565"/>
    <b v="1"/>
    <n v="4"/>
    <n v="26.75"/>
    <b v="0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n v="0.61124000000000001"/>
    <x v="2"/>
    <x v="0"/>
    <s v="USD"/>
    <n v="1439189940"/>
    <n v="1435970682"/>
    <b v="1"/>
    <n v="139"/>
    <n v="109.93525179856115"/>
    <b v="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.3333333333333334E-2"/>
    <x v="2"/>
    <x v="2"/>
    <s v="AUD"/>
    <n v="1417127040"/>
    <n v="1414531440"/>
    <b v="1"/>
    <n v="2"/>
    <n v="20"/>
    <b v="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n v="0.11077777777777778"/>
    <x v="2"/>
    <x v="0"/>
    <s v="USD"/>
    <n v="1423660422"/>
    <n v="1420636422"/>
    <b v="1"/>
    <n v="18"/>
    <n v="55.388888888888886"/>
    <b v="0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n v="0.38735714285714284"/>
    <x v="2"/>
    <x v="12"/>
    <s v="EUR"/>
    <n v="1476460800"/>
    <n v="1473922541"/>
    <b v="1"/>
    <n v="81"/>
    <n v="133.90123456790124"/>
    <b v="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n v="0.22052631578947368"/>
    <x v="2"/>
    <x v="1"/>
    <s v="GBP"/>
    <n v="1469356366"/>
    <n v="1464172366"/>
    <b v="1"/>
    <n v="86"/>
    <n v="48.720930232558139"/>
    <b v="0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n v="0.67549999999999999"/>
    <x v="2"/>
    <x v="0"/>
    <s v="USD"/>
    <n v="1481809189"/>
    <n v="1479217189"/>
    <b v="1"/>
    <n v="140"/>
    <n v="48.25"/>
    <b v="0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0.136375"/>
    <x v="2"/>
    <x v="0"/>
    <s v="USD"/>
    <n v="1454572233"/>
    <n v="1449388233"/>
    <b v="1"/>
    <n v="37"/>
    <n v="58.972972972972975"/>
    <b v="0"/>
    <s v="photography/photobooks"/>
    <x v="8"/>
    <x v="20"/>
  </r>
  <r>
    <n v="1799"/>
    <s v="The UnDiscovered Image"/>
    <s v="The UnDiscovered Image, a monthly publication dedicated to photographers."/>
    <n v="4000"/>
    <n v="69.83"/>
    <n v="1.7457500000000001E-2"/>
    <x v="2"/>
    <x v="1"/>
    <s v="GBP"/>
    <n v="1415740408"/>
    <n v="1414008808"/>
    <b v="1"/>
    <n v="6"/>
    <n v="11.638333333333334"/>
    <b v="0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n v="0.20449632511889321"/>
    <x v="2"/>
    <x v="1"/>
    <s v="GBP"/>
    <n v="1476109970"/>
    <n v="1473517970"/>
    <b v="1"/>
    <n v="113"/>
    <n v="83.716814159292042"/>
    <b v="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n v="0.13852941176470587"/>
    <x v="2"/>
    <x v="1"/>
    <s v="GBP"/>
    <n v="1450181400"/>
    <n v="1447429868"/>
    <b v="1"/>
    <n v="37"/>
    <n v="63.648648648648646"/>
    <b v="0"/>
    <s v="photography/photobooks"/>
    <x v="8"/>
    <x v="20"/>
  </r>
  <r>
    <n v="1802"/>
    <s v="Out Of The Dark"/>
    <s v="Inner Darkness turned into a photobook. Personal work i shot during my recovery...in Berlin."/>
    <n v="3500"/>
    <n v="1697"/>
    <n v="0.48485714285714288"/>
    <x v="2"/>
    <x v="12"/>
    <s v="EUR"/>
    <n v="1435442340"/>
    <n v="1433416830"/>
    <b v="1"/>
    <n v="18"/>
    <n v="94.277777777777771"/>
    <b v="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n v="0.308"/>
    <x v="2"/>
    <x v="0"/>
    <s v="USD"/>
    <n v="1423878182"/>
    <n v="1421199782"/>
    <b v="1"/>
    <n v="75"/>
    <n v="71.86666666666666"/>
    <b v="0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0.35174193548387095"/>
    <x v="2"/>
    <x v="0"/>
    <s v="USD"/>
    <n v="1447521404"/>
    <n v="1444061804"/>
    <b v="1"/>
    <n v="52"/>
    <n v="104.84615384615384"/>
    <b v="0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n v="0.36404444444444445"/>
    <x v="2"/>
    <x v="12"/>
    <s v="EUR"/>
    <n v="1443808800"/>
    <n v="1441048658"/>
    <b v="1"/>
    <n v="122"/>
    <n v="67.139344262295083"/>
    <b v="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n v="2.955E-2"/>
    <x v="2"/>
    <x v="1"/>
    <s v="GBP"/>
    <n v="1412090349"/>
    <n v="1409066349"/>
    <b v="1"/>
    <n v="8"/>
    <n v="73.875"/>
    <b v="0"/>
    <s v="photography/photobooks"/>
    <x v="8"/>
    <x v="20"/>
  </r>
  <r>
    <n v="1807"/>
    <s v="Anywhere but Here"/>
    <s v="I want to explore alternative cultures and lifestyles in America."/>
    <n v="5000"/>
    <n v="553"/>
    <n v="0.1106"/>
    <x v="2"/>
    <x v="0"/>
    <s v="USD"/>
    <n v="1411868313"/>
    <n v="1409276313"/>
    <b v="1"/>
    <n v="8"/>
    <n v="69.125"/>
    <b v="0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n v="0.41407142857142859"/>
    <x v="2"/>
    <x v="0"/>
    <s v="USD"/>
    <n v="1486830030"/>
    <n v="1483806030"/>
    <b v="1"/>
    <n v="96"/>
    <n v="120.77083333333333"/>
    <b v="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n v="0.10857142857142857"/>
    <x v="2"/>
    <x v="5"/>
    <s v="CAD"/>
    <n v="1425246439"/>
    <n v="1422222439"/>
    <b v="1"/>
    <n v="9"/>
    <n v="42.222222222222221"/>
    <b v="0"/>
    <s v="photography/photobooks"/>
    <x v="8"/>
    <x v="20"/>
  </r>
  <r>
    <n v="1810"/>
    <s v="Film Speed"/>
    <s v="Film Speed is a series of Zines focusing on architecture shot completely on 35 and 120mm film."/>
    <n v="450"/>
    <n v="15"/>
    <n v="3.3333333333333333E-2"/>
    <x v="2"/>
    <x v="0"/>
    <s v="USD"/>
    <n v="1408657826"/>
    <n v="1407621026"/>
    <b v="0"/>
    <n v="2"/>
    <n v="7.5"/>
    <b v="0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n v="7.407407407407407E-4"/>
    <x v="2"/>
    <x v="0"/>
    <s v="USD"/>
    <n v="1414123200"/>
    <n v="1408962270"/>
    <b v="0"/>
    <n v="26"/>
    <n v="1.5384615384615385"/>
    <b v="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0.13307692307692306"/>
    <x v="2"/>
    <x v="1"/>
    <s v="GBP"/>
    <n v="1467531536"/>
    <n v="1464939536"/>
    <b v="0"/>
    <n v="23"/>
    <n v="37.608695652173914"/>
    <b v="0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n v="0"/>
    <x v="2"/>
    <x v="1"/>
    <s v="GBP"/>
    <n v="1407532812"/>
    <n v="1404940812"/>
    <b v="0"/>
    <n v="0"/>
    <e v="#DIV/0!"/>
    <b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n v="0.49183333333333334"/>
    <x v="2"/>
    <x v="1"/>
    <s v="GBP"/>
    <n v="1425108736"/>
    <n v="1422516736"/>
    <b v="0"/>
    <n v="140"/>
    <n v="42.157142857142858"/>
    <b v="0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n v="0"/>
    <x v="2"/>
    <x v="0"/>
    <s v="USD"/>
    <n v="1435787137"/>
    <n v="1434577537"/>
    <b v="0"/>
    <n v="0"/>
    <e v="#DIV/0!"/>
    <b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n v="2.036E-2"/>
    <x v="2"/>
    <x v="16"/>
    <s v="CHF"/>
    <n v="1469473200"/>
    <n v="1467061303"/>
    <b v="0"/>
    <n v="6"/>
    <n v="84.833333333333329"/>
    <b v="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n v="0.52327777777777773"/>
    <x v="2"/>
    <x v="0"/>
    <s v="USD"/>
    <n v="1485759540"/>
    <n v="1480607607"/>
    <b v="0"/>
    <n v="100"/>
    <n v="94.19"/>
    <b v="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n v="0"/>
    <x v="2"/>
    <x v="0"/>
    <s v="USD"/>
    <n v="1428035850"/>
    <n v="1425447450"/>
    <b v="0"/>
    <n v="0"/>
    <e v="#DIV/0!"/>
    <b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.0833333333333332E-2"/>
    <x v="2"/>
    <x v="0"/>
    <s v="USD"/>
    <n v="1406743396"/>
    <n v="1404151396"/>
    <b v="0"/>
    <n v="4"/>
    <n v="6.25"/>
    <b v="0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6.565384615384616E-2"/>
    <x v="2"/>
    <x v="0"/>
    <s v="USD"/>
    <n v="1427850090"/>
    <n v="1425261690"/>
    <b v="0"/>
    <n v="8"/>
    <n v="213.375"/>
    <b v="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n v="1.3489"/>
    <x v="0"/>
    <x v="0"/>
    <s v="USD"/>
    <n v="1330760367"/>
    <n v="1326872367"/>
    <b v="0"/>
    <n v="57"/>
    <n v="59.162280701754383"/>
    <b v="1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n v="1"/>
    <x v="0"/>
    <x v="5"/>
    <s v="CAD"/>
    <n v="1391194860"/>
    <n v="1388084862"/>
    <b v="0"/>
    <n v="11"/>
    <n v="27.272727272727273"/>
    <b v="1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n v="1.1585714285714286"/>
    <x v="0"/>
    <x v="0"/>
    <s v="USD"/>
    <n v="1351095976"/>
    <n v="1348503976"/>
    <b v="0"/>
    <n v="33"/>
    <n v="24.575757575757574"/>
    <b v="1"/>
    <s v="music/rock"/>
    <x v="4"/>
    <x v="11"/>
  </r>
  <r>
    <n v="1824"/>
    <s v="Tin Man's Broken Wisdom Fund"/>
    <s v="cd fund raiser"/>
    <n v="3000"/>
    <n v="3002"/>
    <n v="1.0006666666666666"/>
    <x v="0"/>
    <x v="0"/>
    <s v="USD"/>
    <n v="1389146880"/>
    <n v="1387403967"/>
    <b v="0"/>
    <n v="40"/>
    <n v="75.05"/>
    <b v="1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.0505"/>
    <x v="0"/>
    <x v="0"/>
    <s v="USD"/>
    <n v="1373572903"/>
    <n v="1371585703"/>
    <b v="0"/>
    <n v="50"/>
    <n v="42.02"/>
    <b v="1"/>
    <s v="music/rock"/>
    <x v="4"/>
    <x v="11"/>
  </r>
  <r>
    <n v="1826"/>
    <s v="BEAR GHOST! Professional Recording! Yay!"/>
    <s v="Hear your favorite Bear Ghost in eargasmic quality!"/>
    <n v="2000"/>
    <n v="2020"/>
    <n v="1.01"/>
    <x v="0"/>
    <x v="0"/>
    <s v="USD"/>
    <n v="1392675017"/>
    <n v="1390083017"/>
    <b v="0"/>
    <n v="38"/>
    <n v="53.157894736842103"/>
    <b v="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.0066250000000001"/>
    <x v="0"/>
    <x v="0"/>
    <s v="USD"/>
    <n v="1299138561"/>
    <n v="1294818561"/>
    <b v="0"/>
    <n v="96"/>
    <n v="83.885416666666671"/>
    <b v="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.0016"/>
    <x v="0"/>
    <x v="0"/>
    <s v="USD"/>
    <n v="1399672800"/>
    <n v="1396906530"/>
    <b v="0"/>
    <n v="48"/>
    <n v="417.33333333333331"/>
    <b v="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n v="1.6668333333333334"/>
    <x v="0"/>
    <x v="0"/>
    <s v="USD"/>
    <n v="1295647200"/>
    <n v="1291428371"/>
    <b v="0"/>
    <n v="33"/>
    <n v="75.765151515151516"/>
    <b v="1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n v="1.0153333333333334"/>
    <x v="0"/>
    <x v="0"/>
    <s v="USD"/>
    <n v="1393259107"/>
    <n v="1390667107"/>
    <b v="0"/>
    <n v="226"/>
    <n v="67.389380530973455"/>
    <b v="1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n v="1.03"/>
    <x v="0"/>
    <x v="0"/>
    <s v="USD"/>
    <n v="1336866863"/>
    <n v="1335570863"/>
    <b v="0"/>
    <n v="14"/>
    <n v="73.571428571428569"/>
    <b v="1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n v="1.4285714285714286"/>
    <x v="0"/>
    <x v="0"/>
    <s v="USD"/>
    <n v="1299243427"/>
    <n v="1296651427"/>
    <b v="0"/>
    <n v="20"/>
    <n v="25"/>
    <b v="1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n v="2.625"/>
    <x v="0"/>
    <x v="0"/>
    <s v="USD"/>
    <n v="1362211140"/>
    <n v="1359421403"/>
    <b v="0"/>
    <n v="25"/>
    <n v="42"/>
    <b v="1"/>
    <s v="music/rock"/>
    <x v="4"/>
    <x v="11"/>
  </r>
  <r>
    <n v="1834"/>
    <s v="TDJ - All Part of the Plan EP/Tour"/>
    <s v="Help us fund our first tour and promote our new EP!"/>
    <n v="10000"/>
    <n v="11805"/>
    <n v="1.1805000000000001"/>
    <x v="0"/>
    <x v="0"/>
    <s v="USD"/>
    <n v="1422140895"/>
    <n v="1418684895"/>
    <b v="0"/>
    <n v="90"/>
    <n v="131.16666666666666"/>
    <b v="1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n v="1.04"/>
    <x v="0"/>
    <x v="1"/>
    <s v="GBP"/>
    <n v="1459439471"/>
    <n v="1456851071"/>
    <b v="0"/>
    <n v="11"/>
    <n v="47.272727272727273"/>
    <b v="1"/>
    <s v="music/rock"/>
    <x v="4"/>
    <x v="11"/>
  </r>
  <r>
    <n v="1836"/>
    <s v="KICKSTART OUR &lt;+3"/>
    <s v="Help fund our 2013 Sound &amp; Lighting Touring rig!"/>
    <n v="5000"/>
    <n v="10017"/>
    <n v="2.0034000000000001"/>
    <x v="0"/>
    <x v="0"/>
    <s v="USD"/>
    <n v="1361129129"/>
    <n v="1359660329"/>
    <b v="0"/>
    <n v="55"/>
    <n v="182.12727272727273"/>
    <b v="1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.0683333333333334"/>
    <x v="0"/>
    <x v="0"/>
    <s v="USD"/>
    <n v="1332029335"/>
    <n v="1326848935"/>
    <b v="0"/>
    <n v="30"/>
    <n v="61.366666666666667"/>
    <b v="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n v="1.00149"/>
    <x v="0"/>
    <x v="0"/>
    <s v="USD"/>
    <n v="1317438000"/>
    <n v="1314989557"/>
    <b v="0"/>
    <n v="28"/>
    <n v="35.767499999999998"/>
    <b v="1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n v="2.0529999999999999"/>
    <x v="0"/>
    <x v="0"/>
    <s v="USD"/>
    <n v="1475342382"/>
    <n v="1472750382"/>
    <b v="0"/>
    <n v="45"/>
    <n v="45.62222222222222"/>
    <b v="1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n v="1.0888888888888888"/>
    <x v="0"/>
    <x v="0"/>
    <s v="USD"/>
    <n v="1367902740"/>
    <n v="1366251510"/>
    <b v="0"/>
    <n v="13"/>
    <n v="75.384615384615387"/>
    <b v="1"/>
    <s v="music/rock"/>
    <x v="4"/>
    <x v="11"/>
  </r>
  <r>
    <n v="1841"/>
    <s v="Hydra Effect Debut EP"/>
    <s v="Hard Rock with a Positive Message. Help us fund, release and promote our debut EP!"/>
    <n v="2000"/>
    <n v="2035"/>
    <n v="1.0175000000000001"/>
    <x v="0"/>
    <x v="0"/>
    <s v="USD"/>
    <n v="1400561940"/>
    <n v="1397679445"/>
    <b v="0"/>
    <n v="40"/>
    <n v="50.875"/>
    <b v="1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.2524999999999999"/>
    <x v="0"/>
    <x v="0"/>
    <s v="USD"/>
    <n v="1425275940"/>
    <n v="1422371381"/>
    <b v="0"/>
    <n v="21"/>
    <n v="119.28571428571429"/>
    <b v="1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.2400610000000001"/>
    <x v="0"/>
    <x v="0"/>
    <s v="USD"/>
    <n v="1298245954"/>
    <n v="1295653954"/>
    <b v="0"/>
    <n v="134"/>
    <n v="92.541865671641801"/>
    <b v="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.014"/>
    <x v="0"/>
    <x v="0"/>
    <s v="USD"/>
    <n v="1307761200"/>
    <n v="1304464914"/>
    <b v="0"/>
    <n v="20"/>
    <n v="76.05"/>
    <b v="1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"/>
    <x v="0"/>
    <x v="0"/>
    <s v="USD"/>
    <n v="1466139300"/>
    <n v="1464854398"/>
    <b v="0"/>
    <n v="19"/>
    <n v="52.631578947368418"/>
    <b v="1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.3792666666666666"/>
    <x v="0"/>
    <x v="0"/>
    <s v="USD"/>
    <n v="1355585777"/>
    <n v="1352993777"/>
    <b v="0"/>
    <n v="209"/>
    <n v="98.990430622009569"/>
    <b v="1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.2088000000000001"/>
    <x v="0"/>
    <x v="0"/>
    <s v="USD"/>
    <n v="1429594832"/>
    <n v="1427780432"/>
    <b v="0"/>
    <n v="38"/>
    <n v="79.526315789473685"/>
    <b v="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.0736666666666668"/>
    <x v="0"/>
    <x v="0"/>
    <s v="USD"/>
    <n v="1312095540"/>
    <n v="1306608888"/>
    <b v="0"/>
    <n v="24"/>
    <n v="134.20833333333334"/>
    <b v="1"/>
    <s v="music/rock"/>
    <x v="4"/>
    <x v="11"/>
  </r>
  <r>
    <n v="1849"/>
    <s v="Release the Skyline Album"/>
    <s v="Release the Skylines is a small, local Cleveland metal band looking to record an album."/>
    <n v="300"/>
    <n v="301"/>
    <n v="1.0033333333333334"/>
    <x v="0"/>
    <x v="0"/>
    <s v="USD"/>
    <n v="1350505059"/>
    <n v="1347913059"/>
    <b v="0"/>
    <n v="8"/>
    <n v="37.625"/>
    <b v="1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n v="1.0152222222222222"/>
    <x v="0"/>
    <x v="0"/>
    <s v="USD"/>
    <n v="1405033300"/>
    <n v="1402441300"/>
    <b v="0"/>
    <n v="179"/>
    <n v="51.044692737430168"/>
    <b v="1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.0007692307692309"/>
    <x v="0"/>
    <x v="0"/>
    <s v="USD"/>
    <n v="1406509200"/>
    <n v="1404769538"/>
    <b v="0"/>
    <n v="26"/>
    <n v="50.03846153846154"/>
    <b v="1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n v="1.1696666666666666"/>
    <x v="0"/>
    <x v="0"/>
    <s v="USD"/>
    <n v="1429920000"/>
    <n v="1426703452"/>
    <b v="0"/>
    <n v="131"/>
    <n v="133.93129770992365"/>
    <b v="1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n v="1.01875"/>
    <x v="0"/>
    <x v="0"/>
    <s v="USD"/>
    <n v="1352860017"/>
    <n v="1348536417"/>
    <b v="0"/>
    <n v="14"/>
    <n v="58.214285714285715"/>
    <b v="1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.0212366666666666"/>
    <x v="0"/>
    <x v="0"/>
    <s v="USD"/>
    <n v="1369355437"/>
    <n v="1366763437"/>
    <b v="0"/>
    <n v="174"/>
    <n v="88.037643678160919"/>
    <b v="1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n v="1.5405897142857143"/>
    <x v="0"/>
    <x v="5"/>
    <s v="CAD"/>
    <n v="1389012940"/>
    <n v="1385124940"/>
    <b v="0"/>
    <n v="191"/>
    <n v="70.576753926701571"/>
    <b v="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n v="1.0125"/>
    <x v="0"/>
    <x v="0"/>
    <s v="USD"/>
    <n v="1405715472"/>
    <n v="1403901072"/>
    <b v="0"/>
    <n v="38"/>
    <n v="53.289473684210527"/>
    <b v="1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n v="1"/>
    <x v="0"/>
    <x v="0"/>
    <s v="USD"/>
    <n v="1410546413"/>
    <n v="1407954413"/>
    <b v="0"/>
    <n v="22"/>
    <n v="136.36363636363637"/>
    <b v="1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.0874800874800874"/>
    <x v="0"/>
    <x v="0"/>
    <s v="USD"/>
    <n v="1324014521"/>
    <n v="1318826921"/>
    <b v="0"/>
    <n v="149"/>
    <n v="40.547315436241611"/>
    <b v="1"/>
    <s v="music/rock"/>
    <x v="4"/>
    <x v="11"/>
  </r>
  <r>
    <n v="1859"/>
    <s v="Queen Kwong Tour to London and Paris"/>
    <s v="Queen Kwong is going ON TOUR to London and Paris!"/>
    <n v="3000"/>
    <n v="3955"/>
    <n v="1.3183333333333334"/>
    <x v="0"/>
    <x v="0"/>
    <s v="USD"/>
    <n v="1316716129"/>
    <n v="1314124129"/>
    <b v="0"/>
    <n v="56"/>
    <n v="70.625"/>
    <b v="1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n v="1.3346666666666667"/>
    <x v="0"/>
    <x v="0"/>
    <s v="USD"/>
    <n v="1391706084"/>
    <n v="1389891684"/>
    <b v="0"/>
    <n v="19"/>
    <n v="52.684210526315788"/>
    <b v="1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x v="1"/>
    <s v="GBP"/>
    <n v="1422256341"/>
    <n v="1419664341"/>
    <b v="0"/>
    <n v="0"/>
    <e v="#DIV/0!"/>
    <b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.0833333333333326E-2"/>
    <x v="2"/>
    <x v="0"/>
    <s v="USD"/>
    <n v="1488958200"/>
    <n v="1484912974"/>
    <b v="0"/>
    <n v="16"/>
    <n v="90.9375"/>
    <b v="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n v="4.0000000000000001E-3"/>
    <x v="2"/>
    <x v="0"/>
    <s v="USD"/>
    <n v="1402600085"/>
    <n v="1400008085"/>
    <b v="0"/>
    <n v="2"/>
    <n v="5"/>
    <b v="0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0.42892307692307691"/>
    <x v="2"/>
    <x v="0"/>
    <s v="USD"/>
    <n v="1399223500"/>
    <n v="1396631500"/>
    <b v="0"/>
    <n v="48"/>
    <n v="58.083333333333336"/>
    <b v="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n v="3.6363636363636364E-5"/>
    <x v="2"/>
    <x v="1"/>
    <s v="GBP"/>
    <n v="1478425747"/>
    <n v="1475398147"/>
    <b v="0"/>
    <n v="2"/>
    <n v="2"/>
    <b v="0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n v="5.0000000000000001E-3"/>
    <x v="2"/>
    <x v="0"/>
    <s v="USD"/>
    <n v="1488340800"/>
    <n v="1483768497"/>
    <b v="0"/>
    <n v="2"/>
    <n v="62.5"/>
    <b v="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n v="5.0000000000000001E-4"/>
    <x v="2"/>
    <x v="0"/>
    <s v="USD"/>
    <n v="1478383912"/>
    <n v="1475791912"/>
    <b v="0"/>
    <n v="1"/>
    <n v="10"/>
    <b v="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n v="4.8680000000000001E-2"/>
    <x v="2"/>
    <x v="0"/>
    <s v="USD"/>
    <n v="1450166340"/>
    <n v="1448044925"/>
    <b v="0"/>
    <n v="17"/>
    <n v="71.588235294117652"/>
    <b v="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x v="0"/>
    <s v="USD"/>
    <n v="1483488249"/>
    <n v="1480896249"/>
    <b v="0"/>
    <n v="0"/>
    <e v="#DIV/0!"/>
    <b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n v="0.10314285714285715"/>
    <x v="2"/>
    <x v="0"/>
    <s v="USD"/>
    <n v="1454213820"/>
    <n v="1451723535"/>
    <b v="0"/>
    <n v="11"/>
    <n v="32.81818181818182"/>
    <b v="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n v="0.7178461538461538"/>
    <x v="2"/>
    <x v="0"/>
    <s v="USD"/>
    <n v="1416512901"/>
    <n v="1413053301"/>
    <b v="0"/>
    <n v="95"/>
    <n v="49.11578947368421"/>
    <b v="0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n v="1.06E-2"/>
    <x v="2"/>
    <x v="0"/>
    <s v="USD"/>
    <n v="1435633602"/>
    <n v="1433041602"/>
    <b v="0"/>
    <n v="13"/>
    <n v="16.307692307692307"/>
    <b v="0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n v="4.4999999999999997E-3"/>
    <x v="2"/>
    <x v="5"/>
    <s v="CAD"/>
    <n v="1436373900"/>
    <n v="1433861210"/>
    <b v="0"/>
    <n v="2"/>
    <n v="18"/>
    <b v="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n v="1.6249999999999999E-4"/>
    <x v="2"/>
    <x v="0"/>
    <s v="USD"/>
    <n v="1467155733"/>
    <n v="1465427733"/>
    <b v="0"/>
    <n v="2"/>
    <n v="13"/>
    <b v="0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n v="5.1000000000000004E-3"/>
    <x v="2"/>
    <x v="0"/>
    <s v="USD"/>
    <n v="1470519308"/>
    <n v="1465335308"/>
    <b v="0"/>
    <n v="3"/>
    <n v="17"/>
    <b v="0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x v="2"/>
    <s v="AUD"/>
    <n v="1402901405"/>
    <n v="1400309405"/>
    <b v="0"/>
    <n v="0"/>
    <e v="#DIV/0!"/>
    <b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x v="0"/>
    <s v="USD"/>
    <n v="1425170525"/>
    <n v="1422664925"/>
    <b v="0"/>
    <n v="0"/>
    <e v="#DIV/0!"/>
    <b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x v="2"/>
    <s v="AUD"/>
    <n v="1402618355"/>
    <n v="1400026355"/>
    <b v="0"/>
    <n v="0"/>
    <e v="#DIV/0!"/>
    <b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n v="1.1999999999999999E-3"/>
    <x v="2"/>
    <x v="3"/>
    <s v="EUR"/>
    <n v="1457966129"/>
    <n v="1455377729"/>
    <b v="0"/>
    <n v="2"/>
    <n v="3"/>
    <b v="0"/>
    <s v="games/mobile games"/>
    <x v="6"/>
    <x v="18"/>
  </r>
  <r>
    <n v="1880"/>
    <s v="Sim Betting Football"/>
    <s v="Sim Betting Football is the only football (soccer) betting simulation  game."/>
    <n v="5000"/>
    <n v="1004"/>
    <n v="0.20080000000000001"/>
    <x v="2"/>
    <x v="1"/>
    <s v="GBP"/>
    <n v="1459341380"/>
    <n v="1456839380"/>
    <b v="0"/>
    <n v="24"/>
    <n v="41.833333333333336"/>
    <b v="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n v="1.726845"/>
    <x v="0"/>
    <x v="0"/>
    <s v="USD"/>
    <n v="1425955189"/>
    <n v="1423366789"/>
    <b v="0"/>
    <n v="70"/>
    <n v="49.338428571428572"/>
    <b v="1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.008955223880597"/>
    <x v="0"/>
    <x v="0"/>
    <s v="USD"/>
    <n v="1341964080"/>
    <n v="1339109212"/>
    <b v="0"/>
    <n v="81"/>
    <n v="41.728395061728392"/>
    <b v="1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.0480480480480481"/>
    <x v="0"/>
    <x v="0"/>
    <s v="USD"/>
    <n v="1333921508"/>
    <n v="1331333108"/>
    <b v="0"/>
    <n v="32"/>
    <n v="32.71875"/>
    <b v="1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.351"/>
    <x v="0"/>
    <x v="0"/>
    <s v="USD"/>
    <n v="1354017600"/>
    <n v="1350967535"/>
    <b v="0"/>
    <n v="26"/>
    <n v="51.96153846153846"/>
    <b v="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n v="1.1632786885245903"/>
    <x v="0"/>
    <x v="0"/>
    <s v="USD"/>
    <n v="1344636000"/>
    <n v="1341800110"/>
    <b v="0"/>
    <n v="105"/>
    <n v="50.685714285714283"/>
    <b v="1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.0208333333333333"/>
    <x v="0"/>
    <x v="0"/>
    <s v="USD"/>
    <n v="1415832338"/>
    <n v="1413236738"/>
    <b v="0"/>
    <n v="29"/>
    <n v="42.241379310344826"/>
    <b v="1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.1116666666666666"/>
    <x v="0"/>
    <x v="3"/>
    <s v="EUR"/>
    <n v="1449178200"/>
    <n v="1447614732"/>
    <b v="0"/>
    <n v="8"/>
    <n v="416.875"/>
    <b v="1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.6608000000000001"/>
    <x v="0"/>
    <x v="0"/>
    <s v="USD"/>
    <n v="1275368340"/>
    <n v="1272692732"/>
    <b v="0"/>
    <n v="89"/>
    <n v="46.651685393258425"/>
    <b v="1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n v="1.0660000000000001"/>
    <x v="0"/>
    <x v="0"/>
    <s v="USD"/>
    <n v="1363024946"/>
    <n v="1359140546"/>
    <b v="0"/>
    <n v="44"/>
    <n v="48.454545454545453"/>
    <b v="1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.4458441666666668"/>
    <x v="0"/>
    <x v="0"/>
    <s v="USD"/>
    <n v="1355597528"/>
    <n v="1353005528"/>
    <b v="0"/>
    <n v="246"/>
    <n v="70.5289837398374"/>
    <b v="1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.0555000000000001"/>
    <x v="0"/>
    <x v="0"/>
    <s v="USD"/>
    <n v="1279778400"/>
    <n v="1275851354"/>
    <b v="0"/>
    <n v="120"/>
    <n v="87.958333333333329"/>
    <b v="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n v="1.3660000000000001"/>
    <x v="0"/>
    <x v="0"/>
    <s v="USD"/>
    <n v="1307459881"/>
    <n v="1304867881"/>
    <b v="0"/>
    <n v="26"/>
    <n v="26.26923076923077"/>
    <b v="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n v="1.04"/>
    <x v="0"/>
    <x v="0"/>
    <s v="USD"/>
    <n v="1302926340"/>
    <n v="1301524585"/>
    <b v="0"/>
    <n v="45"/>
    <n v="57.777777777777779"/>
    <b v="1"/>
    <s v="music/indie rock"/>
    <x v="4"/>
    <x v="14"/>
  </r>
  <r>
    <n v="1894"/>
    <s v="Help me release my first 3 song EP!!"/>
    <s v="Im trying to raise $1000 for a 3 song EP in a studio!"/>
    <n v="1000"/>
    <n v="1145"/>
    <n v="1.145"/>
    <x v="0"/>
    <x v="0"/>
    <s v="USD"/>
    <n v="1329082983"/>
    <n v="1326404583"/>
    <b v="0"/>
    <n v="20"/>
    <n v="57.25"/>
    <b v="1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.0171957671957672"/>
    <x v="0"/>
    <x v="0"/>
    <s v="USD"/>
    <n v="1445363722"/>
    <n v="1442771722"/>
    <b v="0"/>
    <n v="47"/>
    <n v="196.34042553191489"/>
    <b v="1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n v="1.2394678492239468"/>
    <x v="0"/>
    <x v="0"/>
    <s v="USD"/>
    <n v="1334250165"/>
    <n v="1331658165"/>
    <b v="0"/>
    <n v="13"/>
    <n v="43"/>
    <b v="1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n v="1.0245669291338582"/>
    <x v="0"/>
    <x v="0"/>
    <s v="USD"/>
    <n v="1393966800"/>
    <n v="1392040806"/>
    <b v="0"/>
    <n v="183"/>
    <n v="35.551912568306008"/>
    <b v="1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n v="1.4450000000000001"/>
    <x v="0"/>
    <x v="0"/>
    <s v="USD"/>
    <n v="1454349600"/>
    <n v="1451277473"/>
    <b v="0"/>
    <n v="21"/>
    <n v="68.80952380952381"/>
    <b v="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.3333333333333333"/>
    <x v="0"/>
    <x v="0"/>
    <s v="USD"/>
    <n v="1427319366"/>
    <n v="1424730966"/>
    <b v="0"/>
    <n v="42"/>
    <n v="28.571428571428573"/>
    <b v="1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.0936440000000001"/>
    <x v="0"/>
    <x v="0"/>
    <s v="USD"/>
    <n v="1349517540"/>
    <n v="1347137731"/>
    <b v="0"/>
    <n v="54"/>
    <n v="50.631666666666668"/>
    <b v="1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2.696969696969697E-2"/>
    <x v="2"/>
    <x v="1"/>
    <s v="GBP"/>
    <n v="1432299600"/>
    <n v="1429707729"/>
    <b v="0"/>
    <n v="25"/>
    <n v="106.8"/>
    <b v="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n v="1.2E-2"/>
    <x v="2"/>
    <x v="9"/>
    <s v="EUR"/>
    <n v="1425495447"/>
    <n v="1422903447"/>
    <b v="0"/>
    <n v="3"/>
    <n v="4"/>
    <b v="0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n v="0.46600000000000003"/>
    <x v="2"/>
    <x v="0"/>
    <s v="USD"/>
    <n v="1485541791"/>
    <n v="1480357791"/>
    <b v="0"/>
    <n v="41"/>
    <n v="34.097560975609753"/>
    <b v="0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n v="1E-3"/>
    <x v="2"/>
    <x v="0"/>
    <s v="USD"/>
    <n v="1451752021"/>
    <n v="1447864021"/>
    <b v="0"/>
    <n v="2"/>
    <n v="25"/>
    <b v="0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1.6800000000000001E-3"/>
    <x v="2"/>
    <x v="0"/>
    <s v="USD"/>
    <n v="1410127994"/>
    <n v="1407535994"/>
    <b v="0"/>
    <n v="4"/>
    <n v="10.5"/>
    <b v="0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0.42759999999999998"/>
    <x v="2"/>
    <x v="0"/>
    <s v="USD"/>
    <n v="1466697983"/>
    <n v="1464105983"/>
    <b v="0"/>
    <n v="99"/>
    <n v="215.95959595959596"/>
    <b v="0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n v="2.8333333333333335E-3"/>
    <x v="2"/>
    <x v="0"/>
    <s v="USD"/>
    <n v="1400853925"/>
    <n v="1399557925"/>
    <b v="0"/>
    <n v="4"/>
    <n v="21.25"/>
    <b v="0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1.7319999999999999E-2"/>
    <x v="2"/>
    <x v="0"/>
    <s v="USD"/>
    <n v="1483048900"/>
    <n v="1480456900"/>
    <b v="0"/>
    <n v="4"/>
    <n v="108.25"/>
    <b v="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0.14111428571428572"/>
    <x v="2"/>
    <x v="0"/>
    <s v="USD"/>
    <n v="1414059479"/>
    <n v="1411467479"/>
    <b v="0"/>
    <n v="38"/>
    <n v="129.97368421052633"/>
    <b v="0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0.39395294117647056"/>
    <x v="2"/>
    <x v="9"/>
    <s v="EUR"/>
    <n v="1446331500"/>
    <n v="1442531217"/>
    <b v="0"/>
    <n v="285"/>
    <n v="117.49473684210527"/>
    <b v="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n v="2.3529411764705883E-4"/>
    <x v="2"/>
    <x v="4"/>
    <s v="NZD"/>
    <n v="1407545334"/>
    <n v="1404953334"/>
    <b v="0"/>
    <n v="1"/>
    <n v="10"/>
    <b v="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0.59299999999999997"/>
    <x v="2"/>
    <x v="0"/>
    <s v="USD"/>
    <n v="1433395560"/>
    <n v="1430803560"/>
    <b v="0"/>
    <n v="42"/>
    <n v="70.595238095238102"/>
    <b v="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n v="1.3270833333333334E-2"/>
    <x v="2"/>
    <x v="1"/>
    <s v="GBP"/>
    <n v="1412770578"/>
    <n v="1410178578"/>
    <b v="0"/>
    <n v="26"/>
    <n v="24.5"/>
    <b v="0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.0090090090090086E-2"/>
    <x v="2"/>
    <x v="0"/>
    <s v="USD"/>
    <n v="1414814340"/>
    <n v="1413519073"/>
    <b v="0"/>
    <n v="2"/>
    <n v="30"/>
    <b v="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n v="1.6E-2"/>
    <x v="2"/>
    <x v="0"/>
    <s v="USD"/>
    <n v="1409620222"/>
    <n v="1407892222"/>
    <b v="0"/>
    <n v="4"/>
    <n v="2"/>
    <b v="0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n v="5.1000000000000004E-3"/>
    <x v="2"/>
    <x v="0"/>
    <s v="USD"/>
    <n v="1478542375"/>
    <n v="1476378775"/>
    <b v="0"/>
    <n v="6"/>
    <n v="17"/>
    <b v="0"/>
    <s v="technology/gadgets"/>
    <x v="2"/>
    <x v="29"/>
  </r>
  <r>
    <n v="1917"/>
    <s v="Chronovisor:The MOST innovative watch for night time reading"/>
    <s v="Let's build a legendary brand altogether"/>
    <n v="390000"/>
    <n v="205025"/>
    <n v="0.52570512820512816"/>
    <x v="2"/>
    <x v="7"/>
    <s v="HKD"/>
    <n v="1486708133"/>
    <n v="1484116133"/>
    <b v="0"/>
    <n v="70"/>
    <n v="2928.9285714285716"/>
    <b v="0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.04E-2"/>
    <x v="2"/>
    <x v="0"/>
    <s v="USD"/>
    <n v="1407869851"/>
    <n v="1404845851"/>
    <b v="0"/>
    <n v="9"/>
    <n v="28.888888888888889"/>
    <b v="0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0.47399999999999998"/>
    <x v="2"/>
    <x v="0"/>
    <s v="USD"/>
    <n v="1432069249"/>
    <n v="1429477249"/>
    <b v="0"/>
    <n v="8"/>
    <n v="29.625"/>
    <b v="0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n v="0.43030000000000002"/>
    <x v="2"/>
    <x v="1"/>
    <s v="GBP"/>
    <n v="1445468400"/>
    <n v="1443042061"/>
    <b v="0"/>
    <n v="105"/>
    <n v="40.980952380952381"/>
    <b v="0"/>
    <s v="technology/gadgets"/>
    <x v="2"/>
    <x v="29"/>
  </r>
  <r>
    <n v="1921"/>
    <s v="The Fine Spirits are making an album!"/>
    <s v="The Fine Spirits are making an album, but we need your help!"/>
    <n v="1500"/>
    <n v="2052"/>
    <n v="1.3680000000000001"/>
    <x v="0"/>
    <x v="0"/>
    <s v="USD"/>
    <n v="1342243143"/>
    <n v="1339651143"/>
    <b v="0"/>
    <n v="38"/>
    <n v="54"/>
    <b v="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n v="1.1555"/>
    <x v="0"/>
    <x v="0"/>
    <s v="USD"/>
    <n v="1386828507"/>
    <n v="1384236507"/>
    <b v="0"/>
    <n v="64"/>
    <n v="36.109375"/>
    <b v="1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n v="2.4079999999999999"/>
    <x v="0"/>
    <x v="0"/>
    <s v="USD"/>
    <n v="1317099540"/>
    <n v="1313612532"/>
    <b v="0"/>
    <n v="13"/>
    <n v="23.153846153846153"/>
    <b v="1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n v="1.1439999999999999"/>
    <x v="0"/>
    <x v="0"/>
    <s v="USD"/>
    <n v="1389814380"/>
    <n v="1387390555"/>
    <b v="0"/>
    <n v="33"/>
    <n v="104"/>
    <b v="1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n v="1.1033333333333333"/>
    <x v="0"/>
    <x v="0"/>
    <s v="USD"/>
    <n v="1381449600"/>
    <n v="1379540288"/>
    <b v="0"/>
    <n v="52"/>
    <n v="31.826923076923077"/>
    <b v="1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.9537933333333333"/>
    <x v="0"/>
    <x v="0"/>
    <s v="USD"/>
    <n v="1288657560"/>
    <n v="1286319256"/>
    <b v="0"/>
    <n v="107"/>
    <n v="27.3896261682243"/>
    <b v="1"/>
    <s v="music/indie rock"/>
    <x v="4"/>
    <x v="14"/>
  </r>
  <r>
    <n v="1927"/>
    <s v="GBS Detroit Presents Hampshire"/>
    <s v="Hampshire is headed to GBS Detroit."/>
    <n v="600"/>
    <n v="620"/>
    <n v="1.0333333333333334"/>
    <x v="0"/>
    <x v="0"/>
    <s v="USD"/>
    <n v="1331182740"/>
    <n v="1329856839"/>
    <b v="0"/>
    <n v="11"/>
    <n v="56.363636363636367"/>
    <b v="1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n v="1.031372549019608"/>
    <x v="0"/>
    <x v="0"/>
    <s v="USD"/>
    <n v="1367940794"/>
    <n v="1365348794"/>
    <b v="0"/>
    <n v="34"/>
    <n v="77.352941176470594"/>
    <b v="1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n v="1.003125"/>
    <x v="0"/>
    <x v="0"/>
    <s v="USD"/>
    <n v="1309825866"/>
    <n v="1306197066"/>
    <b v="0"/>
    <n v="75"/>
    <n v="42.8"/>
    <b v="1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n v="1.27"/>
    <x v="0"/>
    <x v="0"/>
    <s v="USD"/>
    <n v="1373203482"/>
    <n v="1368019482"/>
    <b v="0"/>
    <n v="26"/>
    <n v="48.846153846153847"/>
    <b v="1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n v="1.20601"/>
    <x v="0"/>
    <x v="0"/>
    <s v="USD"/>
    <n v="1337657400"/>
    <n v="1336512309"/>
    <b v="0"/>
    <n v="50"/>
    <n v="48.240400000000001"/>
    <b v="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.0699047619047619"/>
    <x v="0"/>
    <x v="0"/>
    <s v="USD"/>
    <n v="1327433173"/>
    <n v="1325618773"/>
    <b v="0"/>
    <n v="80"/>
    <n v="70.212500000000006"/>
    <b v="1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.7243333333333333"/>
    <x v="0"/>
    <x v="0"/>
    <s v="USD"/>
    <n v="1411787307"/>
    <n v="1409195307"/>
    <b v="0"/>
    <n v="110"/>
    <n v="94.054545454545448"/>
    <b v="1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.2362"/>
    <x v="0"/>
    <x v="0"/>
    <s v="USD"/>
    <n v="1324789200"/>
    <n v="1321649321"/>
    <b v="0"/>
    <n v="77"/>
    <n v="80.272727272727266"/>
    <b v="1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n v="1.0840000000000001"/>
    <x v="0"/>
    <x v="0"/>
    <s v="USD"/>
    <n v="1403326740"/>
    <n v="1400106171"/>
    <b v="0"/>
    <n v="50"/>
    <n v="54.2"/>
    <b v="1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n v="1.1652013333333333"/>
    <x v="0"/>
    <x v="0"/>
    <s v="USD"/>
    <n v="1323151140"/>
    <n v="1320528070"/>
    <b v="0"/>
    <n v="145"/>
    <n v="60.26903448275862"/>
    <b v="1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n v="1.8724499999999999"/>
    <x v="0"/>
    <x v="0"/>
    <s v="USD"/>
    <n v="1339732740"/>
    <n v="1338346281"/>
    <b v="0"/>
    <n v="29"/>
    <n v="38.740344827586206"/>
    <b v="1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.1593333333333333"/>
    <x v="0"/>
    <x v="0"/>
    <s v="USD"/>
    <n v="1372741200"/>
    <n v="1370067231"/>
    <b v="0"/>
    <n v="114"/>
    <n v="152.54385964912279"/>
    <b v="1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.107"/>
    <x v="0"/>
    <x v="0"/>
    <s v="USD"/>
    <n v="1362955108"/>
    <n v="1360366708"/>
    <b v="0"/>
    <n v="96"/>
    <n v="115.3125"/>
    <b v="1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n v="1.7092307692307693"/>
    <x v="0"/>
    <x v="0"/>
    <s v="USD"/>
    <n v="1308110340"/>
    <n v="1304770233"/>
    <b v="0"/>
    <n v="31"/>
    <n v="35.838709677419352"/>
    <b v="1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n v="1.2611835600000001"/>
    <x v="0"/>
    <x v="0"/>
    <s v="USD"/>
    <n v="1400137131"/>
    <n v="1397545131"/>
    <b v="1"/>
    <n v="4883"/>
    <n v="64.570118779438872"/>
    <b v="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.3844033333333334"/>
    <x v="0"/>
    <x v="0"/>
    <s v="USD"/>
    <n v="1309809140"/>
    <n v="1302033140"/>
    <b v="1"/>
    <n v="95"/>
    <n v="87.436000000000007"/>
    <b v="1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n v="17.052499999999998"/>
    <x v="0"/>
    <x v="0"/>
    <s v="USD"/>
    <n v="1470896916"/>
    <n v="1467008916"/>
    <b v="1"/>
    <n v="2478"/>
    <n v="68.815577078288939"/>
    <b v="1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.8805550000000002"/>
    <x v="0"/>
    <x v="0"/>
    <s v="USD"/>
    <n v="1398952890"/>
    <n v="1396360890"/>
    <b v="1"/>
    <n v="1789"/>
    <n v="176.200223588597"/>
    <b v="1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n v="3.4801799999999998"/>
    <x v="0"/>
    <x v="3"/>
    <s v="EUR"/>
    <n v="1436680958"/>
    <n v="1433224958"/>
    <b v="1"/>
    <n v="680"/>
    <n v="511.79117647058825"/>
    <b v="1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.4974666666666667"/>
    <x v="0"/>
    <x v="0"/>
    <s v="USD"/>
    <n v="1397961361"/>
    <n v="1392780961"/>
    <b v="1"/>
    <n v="70"/>
    <n v="160.44285714285715"/>
    <b v="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.0063375000000001"/>
    <x v="0"/>
    <x v="0"/>
    <s v="USD"/>
    <n v="1258955940"/>
    <n v="1255730520"/>
    <b v="1"/>
    <n v="23"/>
    <n v="35.003043478260871"/>
    <b v="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n v="8.0021100000000001"/>
    <x v="0"/>
    <x v="0"/>
    <s v="USD"/>
    <n v="1465232520"/>
    <n v="1460557809"/>
    <b v="1"/>
    <n v="4245"/>
    <n v="188.50671378091872"/>
    <b v="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n v="1.0600260000000001"/>
    <x v="0"/>
    <x v="1"/>
    <s v="GBP"/>
    <n v="1404986951"/>
    <n v="1402394951"/>
    <b v="1"/>
    <n v="943"/>
    <n v="56.204984093319197"/>
    <b v="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.0051866666666669"/>
    <x v="0"/>
    <x v="0"/>
    <s v="USD"/>
    <n v="1303446073"/>
    <n v="1300767673"/>
    <b v="1"/>
    <n v="1876"/>
    <n v="51.3054157782516"/>
    <b v="1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.1244399999999999"/>
    <x v="0"/>
    <x v="0"/>
    <s v="USD"/>
    <n v="1478516737"/>
    <n v="1475921137"/>
    <b v="1"/>
    <n v="834"/>
    <n v="127.36450839328538"/>
    <b v="1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n v="1.9847237142857144"/>
    <x v="0"/>
    <x v="5"/>
    <s v="CAD"/>
    <n v="1381934015"/>
    <n v="1378737215"/>
    <b v="1"/>
    <n v="682"/>
    <n v="101.85532258064516"/>
    <b v="1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n v="2.2594666666666665"/>
    <x v="0"/>
    <x v="0"/>
    <s v="USD"/>
    <n v="1330657200"/>
    <n v="1328158065"/>
    <b v="1"/>
    <n v="147"/>
    <n v="230.55782312925169"/>
    <b v="1"/>
    <s v="technology/hardware"/>
    <x v="2"/>
    <x v="30"/>
  </r>
  <r>
    <n v="1954"/>
    <s v="Orison â€“ Rethink the Power of Energy"/>
    <s v="The First Home Battery System You Simply Plug in to Install"/>
    <n v="50000"/>
    <n v="349474"/>
    <n v="6.9894800000000004"/>
    <x v="0"/>
    <x v="0"/>
    <s v="USD"/>
    <n v="1457758800"/>
    <n v="1453730176"/>
    <b v="1"/>
    <n v="415"/>
    <n v="842.10602409638557"/>
    <b v="1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.9859528571428569"/>
    <x v="0"/>
    <x v="0"/>
    <s v="USD"/>
    <n v="1337799600"/>
    <n v="1334989881"/>
    <b v="1"/>
    <n v="290"/>
    <n v="577.27593103448271"/>
    <b v="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.9403333333333332"/>
    <x v="0"/>
    <x v="0"/>
    <s v="USD"/>
    <n v="1429391405"/>
    <n v="1425507005"/>
    <b v="1"/>
    <n v="365"/>
    <n v="483.34246575342468"/>
    <b v="1"/>
    <s v="technology/hardware"/>
    <x v="2"/>
    <x v="30"/>
  </r>
  <r>
    <n v="1957"/>
    <s v="freeSoC and freeSoC Mini"/>
    <s v="An open hardware platform for the best microcontroller in the world."/>
    <n v="30000"/>
    <n v="50251.41"/>
    <n v="1.6750470000000002"/>
    <x v="0"/>
    <x v="0"/>
    <s v="USD"/>
    <n v="1351304513"/>
    <n v="1348712513"/>
    <b v="1"/>
    <n v="660"/>
    <n v="76.138500000000008"/>
    <b v="1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.355717142857143"/>
    <x v="0"/>
    <x v="0"/>
    <s v="USD"/>
    <n v="1364078561"/>
    <n v="1361490161"/>
    <b v="1"/>
    <n v="1356"/>
    <n v="74.107684365781708"/>
    <b v="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n v="1.5673440000000001"/>
    <x v="0"/>
    <x v="0"/>
    <s v="USD"/>
    <n v="1412121600"/>
    <n v="1408565860"/>
    <b v="1"/>
    <n v="424"/>
    <n v="36.965660377358489"/>
    <b v="1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n v="1.1790285714285715"/>
    <x v="0"/>
    <x v="11"/>
    <s v="SEK"/>
    <n v="1419151341"/>
    <n v="1416559341"/>
    <b v="1"/>
    <n v="33"/>
    <n v="2500.969696969697"/>
    <b v="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n v="11.053811999999999"/>
    <x v="0"/>
    <x v="0"/>
    <s v="USD"/>
    <n v="1349495940"/>
    <n v="1346042417"/>
    <b v="1"/>
    <n v="1633"/>
    <n v="67.690214329454989"/>
    <b v="1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.9292499999999999"/>
    <x v="0"/>
    <x v="0"/>
    <s v="USD"/>
    <n v="1400006636"/>
    <n v="1397414636"/>
    <b v="1"/>
    <n v="306"/>
    <n v="63.04738562091503"/>
    <b v="1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.268842105263158"/>
    <x v="0"/>
    <x v="1"/>
    <s v="GBP"/>
    <n v="1410862734"/>
    <n v="1407838734"/>
    <b v="1"/>
    <n v="205"/>
    <n v="117.6"/>
    <b v="1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.5957748878923765"/>
    <x v="0"/>
    <x v="13"/>
    <s v="EUR"/>
    <n v="1461306772"/>
    <n v="1458714772"/>
    <b v="1"/>
    <n v="1281"/>
    <n v="180.75185011709601"/>
    <b v="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.6227999999999998"/>
    <x v="0"/>
    <x v="0"/>
    <s v="USD"/>
    <n v="1326330000"/>
    <n v="1324433310"/>
    <b v="1"/>
    <n v="103"/>
    <n v="127.32038834951456"/>
    <b v="1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.0674309000000002"/>
    <x v="0"/>
    <x v="0"/>
    <s v="USD"/>
    <n v="1408021098"/>
    <n v="1405429098"/>
    <b v="1"/>
    <n v="1513"/>
    <n v="136.6444745538665"/>
    <b v="1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.7012999999999998"/>
    <x v="0"/>
    <x v="0"/>
    <s v="USD"/>
    <n v="1398959729"/>
    <n v="1396367729"/>
    <b v="1"/>
    <n v="405"/>
    <n v="182.78024691358024"/>
    <b v="1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n v="2.8496600000000001"/>
    <x v="0"/>
    <x v="0"/>
    <s v="USD"/>
    <n v="1480777515"/>
    <n v="1478095515"/>
    <b v="1"/>
    <n v="510"/>
    <n v="279.37843137254902"/>
    <b v="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.7907999999999999"/>
    <x v="0"/>
    <x v="1"/>
    <s v="GBP"/>
    <n v="1470423668"/>
    <n v="1467831668"/>
    <b v="1"/>
    <n v="1887"/>
    <n v="61.375728669846318"/>
    <b v="1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n v="11.318"/>
    <x v="0"/>
    <x v="0"/>
    <s v="USD"/>
    <n v="1366429101"/>
    <n v="1361248701"/>
    <b v="1"/>
    <n v="701"/>
    <n v="80.727532097004286"/>
    <b v="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.6302771750000002"/>
    <x v="0"/>
    <x v="0"/>
    <s v="USD"/>
    <n v="1384488000"/>
    <n v="1381752061"/>
    <b v="1"/>
    <n v="3863"/>
    <n v="272.35590732591254"/>
    <b v="1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.7447999999999997"/>
    <x v="0"/>
    <x v="0"/>
    <s v="USD"/>
    <n v="1353201444"/>
    <n v="1350605844"/>
    <b v="1"/>
    <n v="238"/>
    <n v="70.848739495798313"/>
    <b v="1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.5683081313131315"/>
    <x v="0"/>
    <x v="0"/>
    <s v="USD"/>
    <n v="1470466800"/>
    <n v="1467134464"/>
    <b v="1"/>
    <n v="2051"/>
    <n v="247.94003412969283"/>
    <b v="1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.7549600000000001"/>
    <x v="0"/>
    <x v="1"/>
    <s v="GBP"/>
    <n v="1376899269"/>
    <n v="1371715269"/>
    <b v="1"/>
    <n v="402"/>
    <n v="186.81393034825871"/>
    <b v="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n v="2.0870837499999997"/>
    <x v="0"/>
    <x v="0"/>
    <s v="USD"/>
    <n v="1362938851"/>
    <n v="1360346851"/>
    <b v="1"/>
    <n v="253"/>
    <n v="131.98948616600788"/>
    <b v="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n v="3.4660000000000002"/>
    <x v="0"/>
    <x v="1"/>
    <s v="GBP"/>
    <n v="1373751325"/>
    <n v="1371159325"/>
    <b v="1"/>
    <n v="473"/>
    <n v="29.310782241014799"/>
    <b v="1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n v="4.0232999999999999"/>
    <x v="0"/>
    <x v="0"/>
    <s v="USD"/>
    <n v="1450511940"/>
    <n v="1446527540"/>
    <b v="1"/>
    <n v="821"/>
    <n v="245.02436053593178"/>
    <b v="1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.2684514"/>
    <x v="0"/>
    <x v="0"/>
    <s v="USD"/>
    <n v="1339484400"/>
    <n v="1336627492"/>
    <b v="1"/>
    <n v="388"/>
    <n v="1323.2540463917526"/>
    <b v="1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n v="1.14901155"/>
    <x v="0"/>
    <x v="0"/>
    <s v="USD"/>
    <n v="1447909140"/>
    <n v="1444734146"/>
    <b v="1"/>
    <n v="813"/>
    <n v="282.65966789667897"/>
    <b v="1"/>
    <s v="technology/hardware"/>
    <x v="2"/>
    <x v="30"/>
  </r>
  <r>
    <n v="1980"/>
    <s v="YOUMO - Your Smart Modular Power Strip"/>
    <s v="Multi-power charging that is smarter, stylish and designed for you."/>
    <n v="50000"/>
    <n v="177412.01"/>
    <n v="3.5482402000000004"/>
    <x v="0"/>
    <x v="12"/>
    <s v="EUR"/>
    <n v="1459684862"/>
    <n v="1456232462"/>
    <b v="1"/>
    <n v="1945"/>
    <n v="91.214401028277635"/>
    <b v="1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.0799999999999998E-2"/>
    <x v="2"/>
    <x v="5"/>
    <s v="CAD"/>
    <n v="1404926665"/>
    <n v="1402334665"/>
    <b v="0"/>
    <n v="12"/>
    <n v="31.75"/>
    <b v="0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x v="7"/>
    <s v="HKD"/>
    <n v="1480863887"/>
    <n v="1478268287"/>
    <b v="0"/>
    <n v="0"/>
    <e v="#DIV/0!"/>
    <b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n v="4.2999999999999997E-2"/>
    <x v="2"/>
    <x v="0"/>
    <s v="USD"/>
    <n v="1472799600"/>
    <n v="1470874618"/>
    <b v="0"/>
    <n v="16"/>
    <n v="88.6875"/>
    <b v="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0.21146666666666666"/>
    <x v="2"/>
    <x v="0"/>
    <s v="USD"/>
    <n v="1417377481"/>
    <n v="1412189881"/>
    <b v="0"/>
    <n v="7"/>
    <n v="453.14285714285717"/>
    <b v="0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n v="3.1875000000000001E-2"/>
    <x v="2"/>
    <x v="1"/>
    <s v="GBP"/>
    <n v="1470178800"/>
    <n v="1467650771"/>
    <b v="0"/>
    <n v="4"/>
    <n v="12.75"/>
    <b v="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5.0000000000000001E-4"/>
    <x v="2"/>
    <x v="1"/>
    <s v="GBP"/>
    <n v="1457947483"/>
    <n v="1455359083"/>
    <b v="0"/>
    <n v="1"/>
    <n v="1"/>
    <b v="0"/>
    <s v="photography/people"/>
    <x v="8"/>
    <x v="31"/>
  </r>
  <r>
    <n v="1987"/>
    <s v="Ethiopia: Beheld"/>
    <s v="A collection of images that depicts the beauty and diversity within Ethiopia"/>
    <n v="5500"/>
    <n v="2336"/>
    <n v="0.42472727272727273"/>
    <x v="2"/>
    <x v="1"/>
    <s v="GBP"/>
    <n v="1425223276"/>
    <n v="1422631276"/>
    <b v="0"/>
    <n v="28"/>
    <n v="83.428571428571431"/>
    <b v="0"/>
    <s v="photography/people"/>
    <x v="8"/>
    <x v="31"/>
  </r>
  <r>
    <n v="1988"/>
    <s v="Phillip Michael Photography"/>
    <s v="Expressing art in an image!"/>
    <n v="6000"/>
    <n v="25"/>
    <n v="4.1666666666666666E-3"/>
    <x v="2"/>
    <x v="0"/>
    <s v="USD"/>
    <n v="1440094742"/>
    <n v="1437502742"/>
    <b v="0"/>
    <n v="1"/>
    <n v="25"/>
    <b v="0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n v="0.01"/>
    <x v="2"/>
    <x v="0"/>
    <s v="USD"/>
    <n v="1481473208"/>
    <n v="1478881208"/>
    <b v="0"/>
    <n v="1"/>
    <n v="50"/>
    <b v="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n v="0.16966666666666666"/>
    <x v="2"/>
    <x v="0"/>
    <s v="USD"/>
    <n v="1455338532"/>
    <n v="1454042532"/>
    <b v="0"/>
    <n v="5"/>
    <n v="101.8"/>
    <b v="0"/>
    <s v="photography/people"/>
    <x v="8"/>
    <x v="31"/>
  </r>
  <r>
    <n v="1991"/>
    <s v="Portraits of Resilience"/>
    <s v="Taking (and giving) professional portraits of survivors of human trafficking in Myanmar."/>
    <n v="2000"/>
    <n v="140"/>
    <n v="7.0000000000000007E-2"/>
    <x v="2"/>
    <x v="0"/>
    <s v="USD"/>
    <n v="1435958786"/>
    <n v="1434144386"/>
    <b v="0"/>
    <n v="3"/>
    <n v="46.666666666666664"/>
    <b v="0"/>
    <s v="photography/people"/>
    <x v="8"/>
    <x v="31"/>
  </r>
  <r>
    <n v="1992"/>
    <s v="The Wonderful World of Princes &amp; Princesses"/>
    <s v="A complete revamp of all the Disney Princes &amp; Princesses!"/>
    <n v="1500"/>
    <n v="2"/>
    <n v="1.3333333333333333E-3"/>
    <x v="2"/>
    <x v="0"/>
    <s v="USD"/>
    <n v="1424229991"/>
    <n v="1421637991"/>
    <b v="0"/>
    <n v="2"/>
    <n v="1"/>
    <b v="0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x v="1"/>
    <s v="GBP"/>
    <n v="1450706837"/>
    <n v="1448114837"/>
    <b v="0"/>
    <n v="0"/>
    <e v="#DIV/0!"/>
    <b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x v="0"/>
    <s v="USD"/>
    <n v="1481072942"/>
    <n v="1475885342"/>
    <b v="0"/>
    <n v="0"/>
    <e v="#DIV/0!"/>
    <b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n v="7.8E-2"/>
    <x v="2"/>
    <x v="5"/>
    <s v="CAD"/>
    <n v="1437082736"/>
    <n v="1435354736"/>
    <b v="0"/>
    <n v="3"/>
    <n v="26"/>
    <b v="0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x v="0"/>
    <s v="USD"/>
    <n v="1405021211"/>
    <n v="1402429211"/>
    <b v="0"/>
    <n v="0"/>
    <e v="#DIV/0!"/>
    <b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x v="0"/>
    <s v="USD"/>
    <n v="1409091612"/>
    <n v="1406499612"/>
    <b v="0"/>
    <n v="0"/>
    <e v="#DIV/0!"/>
    <b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n v="0.26200000000000001"/>
    <x v="2"/>
    <x v="0"/>
    <s v="USD"/>
    <n v="1406861438"/>
    <n v="1402973438"/>
    <b v="0"/>
    <n v="3"/>
    <n v="218.33333333333334"/>
    <b v="0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n v="7.6129032258064515E-3"/>
    <x v="2"/>
    <x v="1"/>
    <s v="GBP"/>
    <n v="1415882108"/>
    <n v="1413286508"/>
    <b v="0"/>
    <n v="7"/>
    <n v="33.714285714285715"/>
    <b v="0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n v="0.125"/>
    <x v="2"/>
    <x v="5"/>
    <s v="CAD"/>
    <n v="1452120613"/>
    <n v="1449528613"/>
    <b v="0"/>
    <n v="25"/>
    <n v="25"/>
    <b v="0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n v="3.8212909090909091"/>
    <x v="0"/>
    <x v="12"/>
    <s v="EUR"/>
    <n v="1434139200"/>
    <n v="1431406916"/>
    <b v="1"/>
    <n v="1637"/>
    <n v="128.38790470372632"/>
    <b v="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.1679422000000002"/>
    <x v="0"/>
    <x v="0"/>
    <s v="USD"/>
    <n v="1485191143"/>
    <n v="1482599143"/>
    <b v="1"/>
    <n v="1375"/>
    <n v="78.834261818181815"/>
    <b v="1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n v="3.12"/>
    <x v="0"/>
    <x v="0"/>
    <s v="USD"/>
    <n v="1278111600"/>
    <n v="1276830052"/>
    <b v="1"/>
    <n v="17"/>
    <n v="91.764705882352942"/>
    <b v="1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.3442048"/>
    <x v="0"/>
    <x v="0"/>
    <s v="USD"/>
    <n v="1405002663"/>
    <n v="1402410663"/>
    <b v="1"/>
    <n v="354"/>
    <n v="331.10237288135596"/>
    <b v="1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n v="1.236801"/>
    <x v="0"/>
    <x v="0"/>
    <s v="USD"/>
    <n v="1381895940"/>
    <n v="1379532618"/>
    <b v="1"/>
    <n v="191"/>
    <n v="194.26193717277485"/>
    <b v="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.4784000000000002"/>
    <x v="0"/>
    <x v="0"/>
    <s v="USD"/>
    <n v="1417611645"/>
    <n v="1414584045"/>
    <b v="1"/>
    <n v="303"/>
    <n v="408.97689768976898"/>
    <b v="1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.157092"/>
    <x v="0"/>
    <x v="0"/>
    <s v="USD"/>
    <n v="1282622400"/>
    <n v="1276891586"/>
    <b v="1"/>
    <n v="137"/>
    <n v="84.459270072992695"/>
    <b v="1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.1707484768810599"/>
    <x v="0"/>
    <x v="0"/>
    <s v="USD"/>
    <n v="1316442622"/>
    <n v="1312641022"/>
    <b v="1"/>
    <n v="41"/>
    <n v="44.853658536585364"/>
    <b v="1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.05158"/>
    <x v="0"/>
    <x v="12"/>
    <s v="EUR"/>
    <n v="1479890743"/>
    <n v="1476776743"/>
    <b v="1"/>
    <n v="398"/>
    <n v="383.3643216080402"/>
    <b v="1"/>
    <s v="technology/hardware"/>
    <x v="2"/>
    <x v="30"/>
  </r>
  <r>
    <n v="2010"/>
    <s v="Weighitz: Weigh Smarter"/>
    <s v="Weighitz are miniature smart scales designed to weigh anything in the home."/>
    <n v="30000"/>
    <n v="96015.9"/>
    <n v="3.2005299999999997"/>
    <x v="0"/>
    <x v="0"/>
    <s v="USD"/>
    <n v="1471564491"/>
    <n v="1468972491"/>
    <b v="1"/>
    <n v="1737"/>
    <n v="55.276856649395505"/>
    <b v="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.1956399999999991"/>
    <x v="0"/>
    <x v="15"/>
    <s v="EUR"/>
    <n v="1452553200"/>
    <n v="1449650173"/>
    <b v="1"/>
    <n v="971"/>
    <n v="422.02059732234807"/>
    <b v="1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.3490000000000002"/>
    <x v="0"/>
    <x v="0"/>
    <s v="USD"/>
    <n v="1423165441"/>
    <n v="1420573441"/>
    <b v="1"/>
    <n v="183"/>
    <n v="64.180327868852459"/>
    <b v="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n v="4.9491375"/>
    <x v="0"/>
    <x v="0"/>
    <s v="USD"/>
    <n v="1468019014"/>
    <n v="1462835014"/>
    <b v="1"/>
    <n v="4562"/>
    <n v="173.57781674704077"/>
    <b v="1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.137822333333332"/>
    <x v="0"/>
    <x v="0"/>
    <s v="USD"/>
    <n v="1364184539"/>
    <n v="1361250539"/>
    <b v="1"/>
    <n v="26457"/>
    <n v="88.601680840609291"/>
    <b v="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n v="1.1300013888888889"/>
    <x v="0"/>
    <x v="0"/>
    <s v="USD"/>
    <n v="1315602163"/>
    <n v="1313010163"/>
    <b v="1"/>
    <n v="162"/>
    <n v="50.222283950617282"/>
    <b v="1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n v="9.2154220000000002"/>
    <x v="0"/>
    <x v="0"/>
    <s v="USD"/>
    <n v="1362863299"/>
    <n v="1360271299"/>
    <b v="1"/>
    <n v="479"/>
    <n v="192.38876826722338"/>
    <b v="1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.2510239999999999"/>
    <x v="0"/>
    <x v="0"/>
    <s v="USD"/>
    <n v="1332561600"/>
    <n v="1329873755"/>
    <b v="1"/>
    <n v="426"/>
    <n v="73.416901408450698"/>
    <b v="1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n v="1.0224343076923077"/>
    <x v="0"/>
    <x v="17"/>
    <s v="EUR"/>
    <n v="1439455609"/>
    <n v="1436863609"/>
    <b v="1"/>
    <n v="450"/>
    <n v="147.68495555555555"/>
    <b v="1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.8490975000000001"/>
    <x v="0"/>
    <x v="0"/>
    <s v="USD"/>
    <n v="1474563621"/>
    <n v="1471971621"/>
    <b v="1"/>
    <n v="1780"/>
    <n v="108.96848314606741"/>
    <b v="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.9233333333333333"/>
    <x v="0"/>
    <x v="0"/>
    <s v="USD"/>
    <n v="1400108640"/>
    <n v="1396923624"/>
    <b v="1"/>
    <n v="122"/>
    <n v="23.647540983606557"/>
    <b v="1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.8109999999999999"/>
    <x v="0"/>
    <x v="0"/>
    <s v="USD"/>
    <n v="1411522897"/>
    <n v="1407634897"/>
    <b v="1"/>
    <n v="95"/>
    <n v="147.94736842105263"/>
    <b v="1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.2513700000000001"/>
    <x v="0"/>
    <x v="0"/>
    <s v="USD"/>
    <n v="1465652372"/>
    <n v="1463060372"/>
    <b v="1"/>
    <n v="325"/>
    <n v="385.03692307692307"/>
    <b v="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.61459"/>
    <x v="0"/>
    <x v="0"/>
    <s v="USD"/>
    <n v="1434017153"/>
    <n v="1431425153"/>
    <b v="1"/>
    <n v="353"/>
    <n v="457.39093484419266"/>
    <b v="1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n v="5.8535000000000004"/>
    <x v="0"/>
    <x v="0"/>
    <s v="USD"/>
    <n v="1344826800"/>
    <n v="1341875544"/>
    <b v="1"/>
    <n v="105"/>
    <n v="222.99047619047619"/>
    <b v="1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.0114999999999998"/>
    <x v="0"/>
    <x v="12"/>
    <s v="EUR"/>
    <n v="1433996746"/>
    <n v="1431404746"/>
    <b v="1"/>
    <n v="729"/>
    <n v="220.74074074074073"/>
    <b v="1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n v="1.3348307999999998"/>
    <x v="0"/>
    <x v="0"/>
    <s v="USD"/>
    <n v="1398052740"/>
    <n v="1394127585"/>
    <b v="1"/>
    <n v="454"/>
    <n v="73.503898678414089"/>
    <b v="1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.2024900000000001"/>
    <x v="0"/>
    <x v="0"/>
    <s v="USD"/>
    <n v="1427740319"/>
    <n v="1423855919"/>
    <b v="1"/>
    <n v="539"/>
    <n v="223.09647495361781"/>
    <b v="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n v="1.2616666666666667"/>
    <x v="0"/>
    <x v="0"/>
    <s v="USD"/>
    <n v="1268690100"/>
    <n v="1265493806"/>
    <b v="1"/>
    <n v="79"/>
    <n v="47.911392405063289"/>
    <b v="1"/>
    <s v="technology/hardware"/>
    <x v="2"/>
    <x v="30"/>
  </r>
  <r>
    <n v="2029"/>
    <s v="Lumin8 Pro"/>
    <s v="Lumin8 Pro is a fun and easy to use light controller that makes light dance to your favorite music."/>
    <n v="2500"/>
    <n v="9030"/>
    <n v="3.6120000000000001"/>
    <x v="0"/>
    <x v="0"/>
    <s v="USD"/>
    <n v="1409099481"/>
    <n v="1406507481"/>
    <b v="1"/>
    <n v="94"/>
    <n v="96.063829787234042"/>
    <b v="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.26239013671875"/>
    <x v="0"/>
    <x v="1"/>
    <s v="GBP"/>
    <n v="1354233296"/>
    <n v="1351641296"/>
    <b v="1"/>
    <n v="625"/>
    <n v="118.6144"/>
    <b v="1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n v="1.2035"/>
    <x v="0"/>
    <x v="9"/>
    <s v="EUR"/>
    <n v="1420765200"/>
    <n v="1417506853"/>
    <b v="1"/>
    <n v="508"/>
    <n v="118.45472440944881"/>
    <b v="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.0418799999999999"/>
    <x v="0"/>
    <x v="0"/>
    <s v="USD"/>
    <n v="1481778000"/>
    <n v="1479216874"/>
    <b v="1"/>
    <n v="531"/>
    <n v="143.21468926553672"/>
    <b v="1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n v="1.7867599999999999"/>
    <x v="0"/>
    <x v="0"/>
    <s v="USD"/>
    <n v="1398477518"/>
    <n v="1395885518"/>
    <b v="1"/>
    <n v="158"/>
    <n v="282.71518987341773"/>
    <b v="1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.868199871794872"/>
    <x v="0"/>
    <x v="0"/>
    <s v="USD"/>
    <n v="1430981880"/>
    <n v="1426216033"/>
    <b v="1"/>
    <n v="508"/>
    <n v="593.93620078740162"/>
    <b v="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n v="2.1103642500000004"/>
    <x v="0"/>
    <x v="0"/>
    <s v="USD"/>
    <n v="1450486800"/>
    <n v="1446562807"/>
    <b v="1"/>
    <n v="644"/>
    <n v="262.15704968944101"/>
    <b v="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n v="1.3166833333333334"/>
    <x v="0"/>
    <x v="0"/>
    <s v="USD"/>
    <n v="1399668319"/>
    <n v="1397076319"/>
    <b v="1"/>
    <n v="848"/>
    <n v="46.580778301886795"/>
    <b v="1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n v="3.0047639999999998"/>
    <x v="0"/>
    <x v="0"/>
    <s v="USD"/>
    <n v="1388383353"/>
    <n v="1383195753"/>
    <b v="1"/>
    <n v="429"/>
    <n v="70.041118881118877"/>
    <b v="1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n v="4.2051249999999998"/>
    <x v="0"/>
    <x v="1"/>
    <s v="GBP"/>
    <n v="1372701600"/>
    <n v="1369895421"/>
    <b v="1"/>
    <n v="204"/>
    <n v="164.90686274509804"/>
    <b v="1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n v="1.362168"/>
    <x v="0"/>
    <x v="0"/>
    <s v="USD"/>
    <n v="1480568340"/>
    <n v="1477996325"/>
    <b v="1"/>
    <n v="379"/>
    <n v="449.26385224274406"/>
    <b v="1"/>
    <s v="technology/hardware"/>
    <x v="2"/>
    <x v="30"/>
  </r>
  <r>
    <n v="2040"/>
    <s v="Programmable Capacitor"/>
    <s v="4.29 Billion+ Capacitor Combinations._x000a_No Coding Required."/>
    <n v="3000"/>
    <n v="7445.14"/>
    <n v="2.4817133333333334"/>
    <x v="0"/>
    <x v="0"/>
    <s v="USD"/>
    <n v="1384557303"/>
    <n v="1383257703"/>
    <b v="1"/>
    <n v="271"/>
    <n v="27.472841328413285"/>
    <b v="1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.8186315789473684"/>
    <x v="0"/>
    <x v="0"/>
    <s v="USD"/>
    <n v="1478785027"/>
    <n v="1476189427"/>
    <b v="0"/>
    <n v="120"/>
    <n v="143.97499999999999"/>
    <b v="1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.2353000000000001"/>
    <x v="0"/>
    <x v="0"/>
    <s v="USD"/>
    <n v="1453481974"/>
    <n v="1448297974"/>
    <b v="0"/>
    <n v="140"/>
    <n v="88.23571428571428"/>
    <b v="1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.0620938628158845"/>
    <x v="0"/>
    <x v="0"/>
    <s v="USD"/>
    <n v="1481432340"/>
    <n v="1476764077"/>
    <b v="0"/>
    <n v="193"/>
    <n v="36.326424870466319"/>
    <b v="1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n v="1.0821333333333334"/>
    <x v="0"/>
    <x v="0"/>
    <s v="USD"/>
    <n v="1434212714"/>
    <n v="1431620714"/>
    <b v="0"/>
    <n v="180"/>
    <n v="90.177777777777777"/>
    <b v="1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.1918387755102042"/>
    <x v="0"/>
    <x v="0"/>
    <s v="USD"/>
    <n v="1341799647"/>
    <n v="1339207647"/>
    <b v="0"/>
    <n v="263"/>
    <n v="152.62361216730039"/>
    <b v="1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.2110000000000001"/>
    <x v="0"/>
    <x v="0"/>
    <s v="USD"/>
    <n v="1369282044"/>
    <n v="1366690044"/>
    <b v="0"/>
    <n v="217"/>
    <n v="55.806451612903224"/>
    <b v="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.0299897959183673"/>
    <x v="0"/>
    <x v="2"/>
    <s v="AUD"/>
    <n v="1429228800"/>
    <n v="1426714870"/>
    <b v="0"/>
    <n v="443"/>
    <n v="227.85327313769753"/>
    <b v="1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.4833229411764706"/>
    <x v="0"/>
    <x v="0"/>
    <s v="USD"/>
    <n v="1369323491"/>
    <n v="1366731491"/>
    <b v="0"/>
    <n v="1373"/>
    <n v="91.82989803350327"/>
    <b v="1"/>
    <s v="technology/hardware"/>
    <x v="2"/>
    <x v="30"/>
  </r>
  <r>
    <n v="2049"/>
    <s v="LOCK8 - the World's First Smart Bike Lock"/>
    <s v="Keyless. Alarm secured. GPS tracking."/>
    <n v="50000"/>
    <n v="60095.35"/>
    <n v="1.2019070000000001"/>
    <x v="0"/>
    <x v="1"/>
    <s v="GBP"/>
    <n v="1386025140"/>
    <n v="1382963963"/>
    <b v="0"/>
    <n v="742"/>
    <n v="80.991037735849048"/>
    <b v="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.7327000000000004"/>
    <x v="0"/>
    <x v="0"/>
    <s v="USD"/>
    <n v="1433036578"/>
    <n v="1429580578"/>
    <b v="0"/>
    <n v="170"/>
    <n v="278.39411764705881"/>
    <b v="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n v="1.303625"/>
    <x v="0"/>
    <x v="0"/>
    <s v="USD"/>
    <n v="1388017937"/>
    <n v="1385425937"/>
    <b v="0"/>
    <n v="242"/>
    <n v="43.095041322314053"/>
    <b v="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.5304799999999998"/>
    <x v="0"/>
    <x v="0"/>
    <s v="USD"/>
    <n v="1455933653"/>
    <n v="1452045653"/>
    <b v="0"/>
    <n v="541"/>
    <n v="326.29205175600737"/>
    <b v="1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.0102"/>
    <x v="0"/>
    <x v="0"/>
    <s v="USD"/>
    <n v="1448466551"/>
    <n v="1445870951"/>
    <b v="0"/>
    <n v="121"/>
    <n v="41.743801652892564"/>
    <b v="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.1359142857142857"/>
    <x v="0"/>
    <x v="1"/>
    <s v="GBP"/>
    <n v="1399033810"/>
    <n v="1396441810"/>
    <b v="0"/>
    <n v="621"/>
    <n v="64.020933977455712"/>
    <b v="1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n v="1.6741666666666666"/>
    <x v="0"/>
    <x v="0"/>
    <s v="USD"/>
    <n v="1417579200"/>
    <n v="1415031043"/>
    <b v="0"/>
    <n v="101"/>
    <n v="99.455445544554451"/>
    <b v="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.5345200000000001"/>
    <x v="0"/>
    <x v="0"/>
    <s v="USD"/>
    <n v="1366222542"/>
    <n v="1363630542"/>
    <b v="0"/>
    <n v="554"/>
    <n v="138.49458483754512"/>
    <b v="1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.022322"/>
    <x v="0"/>
    <x v="1"/>
    <s v="GBP"/>
    <n v="1456487532"/>
    <n v="1453895532"/>
    <b v="0"/>
    <n v="666"/>
    <n v="45.547792792792798"/>
    <b v="1"/>
    <s v="technology/hardware"/>
    <x v="2"/>
    <x v="30"/>
  </r>
  <r>
    <n v="2058"/>
    <s v="Raspberry Pi Debug Clip"/>
    <s v="Making using the serial terminal on the Raspberry Pi as easy as Pi!"/>
    <n v="2560"/>
    <n v="4308"/>
    <n v="1.6828125"/>
    <x v="0"/>
    <x v="1"/>
    <s v="GBP"/>
    <n v="1425326400"/>
    <n v="1421916830"/>
    <b v="0"/>
    <n v="410"/>
    <n v="10.507317073170732"/>
    <b v="1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.4345666666666668"/>
    <x v="0"/>
    <x v="0"/>
    <s v="USD"/>
    <n v="1454277540"/>
    <n v="1450880854"/>
    <b v="0"/>
    <n v="375"/>
    <n v="114.76533333333333"/>
    <b v="1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.964"/>
    <x v="0"/>
    <x v="0"/>
    <s v="USD"/>
    <n v="1406129150"/>
    <n v="1400945150"/>
    <b v="0"/>
    <n v="1364"/>
    <n v="35.997067448680355"/>
    <b v="1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.0791999999999999"/>
    <x v="0"/>
    <x v="0"/>
    <s v="USD"/>
    <n v="1483208454"/>
    <n v="1480616454"/>
    <b v="0"/>
    <n v="35"/>
    <n v="154.17142857142858"/>
    <b v="1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n v="1.14977"/>
    <x v="0"/>
    <x v="8"/>
    <s v="DKK"/>
    <n v="1458807098"/>
    <n v="1456218698"/>
    <b v="0"/>
    <n v="203"/>
    <n v="566.38916256157631"/>
    <b v="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n v="1.4804999999999999"/>
    <x v="0"/>
    <x v="12"/>
    <s v="EUR"/>
    <n v="1463333701"/>
    <n v="1460482501"/>
    <b v="0"/>
    <n v="49"/>
    <n v="120.85714285714286"/>
    <b v="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.9116676082790633"/>
    <x v="0"/>
    <x v="0"/>
    <s v="USD"/>
    <n v="1370001600"/>
    <n v="1366879523"/>
    <b v="0"/>
    <n v="5812"/>
    <n v="86.163845492085343"/>
    <b v="1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.99215125"/>
    <x v="0"/>
    <x v="1"/>
    <s v="GBP"/>
    <n v="1387958429"/>
    <n v="1385366429"/>
    <b v="0"/>
    <n v="1556"/>
    <n v="51.212114395886893"/>
    <b v="1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.1859999999999999"/>
    <x v="0"/>
    <x v="0"/>
    <s v="USD"/>
    <n v="1408818683"/>
    <n v="1406226683"/>
    <b v="0"/>
    <n v="65"/>
    <n v="67.261538461538464"/>
    <b v="1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n v="1.2686868686868686"/>
    <x v="0"/>
    <x v="1"/>
    <s v="GBP"/>
    <n v="1432499376"/>
    <n v="1429648176"/>
    <b v="0"/>
    <n v="10"/>
    <n v="62.8"/>
    <b v="1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.0522388"/>
    <x v="0"/>
    <x v="0"/>
    <s v="USD"/>
    <n v="1476994315"/>
    <n v="1474402315"/>
    <b v="0"/>
    <n v="76"/>
    <n v="346.13118421052633"/>
    <b v="1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.2840666000000001"/>
    <x v="0"/>
    <x v="0"/>
    <s v="USD"/>
    <n v="1451776791"/>
    <n v="1449098391"/>
    <b v="0"/>
    <n v="263"/>
    <n v="244.11912547528519"/>
    <b v="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.1732719999999999"/>
    <x v="0"/>
    <x v="12"/>
    <s v="EUR"/>
    <n v="1467128723"/>
    <n v="1464536723"/>
    <b v="0"/>
    <n v="1530"/>
    <n v="259.25424836601309"/>
    <b v="1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.8073000000000001"/>
    <x v="0"/>
    <x v="0"/>
    <s v="USD"/>
    <n v="1475390484"/>
    <n v="1471502484"/>
    <b v="0"/>
    <n v="278"/>
    <n v="201.96402877697841"/>
    <b v="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.1073146853146854"/>
    <x v="0"/>
    <x v="0"/>
    <s v="USD"/>
    <n v="1462629432"/>
    <n v="1460037432"/>
    <b v="0"/>
    <n v="350"/>
    <n v="226.20857142857142"/>
    <b v="1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.5260429999999998"/>
    <x v="0"/>
    <x v="0"/>
    <s v="USD"/>
    <n v="1431100918"/>
    <n v="1427212918"/>
    <b v="0"/>
    <n v="470"/>
    <n v="324.69"/>
    <b v="1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n v="1.0249999999999999"/>
    <x v="0"/>
    <x v="0"/>
    <s v="USD"/>
    <n v="1462564182"/>
    <n v="1459972182"/>
    <b v="0"/>
    <n v="3"/>
    <n v="205"/>
    <b v="1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n v="16.783738373837384"/>
    <x v="0"/>
    <x v="0"/>
    <s v="USD"/>
    <n v="1374769288"/>
    <n v="1372177288"/>
    <b v="0"/>
    <n v="8200"/>
    <n v="20.465926829268295"/>
    <b v="1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n v="5.4334915642458101"/>
    <x v="0"/>
    <x v="1"/>
    <s v="GBP"/>
    <n v="1406149689"/>
    <n v="1402693689"/>
    <b v="0"/>
    <n v="8359"/>
    <n v="116.35303146309367"/>
    <b v="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n v="1.1550800000000001"/>
    <x v="0"/>
    <x v="0"/>
    <s v="USD"/>
    <n v="1433538000"/>
    <n v="1428541276"/>
    <b v="0"/>
    <n v="188"/>
    <n v="307.20212765957444"/>
    <b v="1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n v="1.3120499999999999"/>
    <x v="0"/>
    <x v="3"/>
    <s v="EUR"/>
    <n v="1482085857"/>
    <n v="1479493857"/>
    <b v="0"/>
    <n v="48"/>
    <n v="546.6875"/>
    <b v="1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.8816999999999999"/>
    <x v="0"/>
    <x v="1"/>
    <s v="GBP"/>
    <n v="1435258800"/>
    <n v="1432659793"/>
    <b v="0"/>
    <n v="607"/>
    <n v="47.474464579901152"/>
    <b v="1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.0780000000000003"/>
    <x v="0"/>
    <x v="0"/>
    <s v="USD"/>
    <n v="1447286300"/>
    <n v="1444690700"/>
    <b v="0"/>
    <n v="50"/>
    <n v="101.56"/>
    <b v="1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n v="1.1457142857142857"/>
    <x v="0"/>
    <x v="0"/>
    <s v="USD"/>
    <n v="1337144340"/>
    <n v="1333597555"/>
    <b v="0"/>
    <n v="55"/>
    <n v="72.909090909090907"/>
    <b v="1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n v="1.1073333333333333"/>
    <x v="0"/>
    <x v="0"/>
    <s v="USD"/>
    <n v="1322106796"/>
    <n v="1316919196"/>
    <b v="0"/>
    <n v="38"/>
    <n v="43.710526315789473"/>
    <b v="1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n v="1.1333333333333333"/>
    <x v="0"/>
    <x v="0"/>
    <s v="USD"/>
    <n v="1338830395"/>
    <n v="1336238395"/>
    <b v="0"/>
    <n v="25"/>
    <n v="34"/>
    <b v="1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n v="1.0833333333333333"/>
    <x v="0"/>
    <x v="0"/>
    <s v="USD"/>
    <n v="1399186740"/>
    <n v="1396468782"/>
    <b v="0"/>
    <n v="46"/>
    <n v="70.652173913043484"/>
    <b v="1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.2353333333333334"/>
    <x v="0"/>
    <x v="0"/>
    <s v="USD"/>
    <n v="1342382587"/>
    <n v="1339790587"/>
    <b v="0"/>
    <n v="83"/>
    <n v="89.301204819277103"/>
    <b v="1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n v="1.0069999999999999"/>
    <x v="0"/>
    <x v="0"/>
    <s v="USD"/>
    <n v="1323838740"/>
    <n v="1321200332"/>
    <b v="0"/>
    <n v="35"/>
    <n v="115.08571428571429"/>
    <b v="1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.0353333333333334"/>
    <x v="0"/>
    <x v="0"/>
    <s v="USD"/>
    <n v="1315457658"/>
    <n v="1312865658"/>
    <b v="0"/>
    <n v="25"/>
    <n v="62.12"/>
    <b v="1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n v="1.1551066666666667"/>
    <x v="0"/>
    <x v="0"/>
    <s v="USD"/>
    <n v="1284177540"/>
    <n v="1281028152"/>
    <b v="0"/>
    <n v="75"/>
    <n v="46.204266666666669"/>
    <b v="1"/>
    <s v="music/indie rock"/>
    <x v="4"/>
    <x v="14"/>
  </r>
  <r>
    <n v="2089"/>
    <s v="Little Moses EP"/>
    <s v="Little Moses is trying to record their first EP, and we can't do it without your help!"/>
    <n v="2500"/>
    <n v="3010.01"/>
    <n v="1.2040040000000001"/>
    <x v="0"/>
    <x v="0"/>
    <s v="USD"/>
    <n v="1375408194"/>
    <n v="1372384194"/>
    <b v="0"/>
    <n v="62"/>
    <n v="48.54854838709678"/>
    <b v="1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n v="1.1504037499999999"/>
    <x v="0"/>
    <x v="0"/>
    <s v="USD"/>
    <n v="1361696955"/>
    <n v="1359104955"/>
    <b v="0"/>
    <n v="160"/>
    <n v="57.520187499999999"/>
    <b v="1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.2046777777777777"/>
    <x v="0"/>
    <x v="0"/>
    <s v="USD"/>
    <n v="1299009600"/>
    <n v="1294818278"/>
    <b v="0"/>
    <n v="246"/>
    <n v="88.147154471544724"/>
    <b v="1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.0128333333333333"/>
    <x v="0"/>
    <x v="0"/>
    <s v="USD"/>
    <n v="1318006732"/>
    <n v="1312822732"/>
    <b v="0"/>
    <n v="55"/>
    <n v="110.49090909090908"/>
    <b v="1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n v="1.0246666666666666"/>
    <x v="0"/>
    <x v="0"/>
    <s v="USD"/>
    <n v="1356211832"/>
    <n v="1351024232"/>
    <b v="0"/>
    <n v="23"/>
    <n v="66.826086956521735"/>
    <b v="1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.2054285714285715"/>
    <x v="0"/>
    <x v="0"/>
    <s v="USD"/>
    <n v="1330916400"/>
    <n v="1327969730"/>
    <b v="0"/>
    <n v="72"/>
    <n v="58.597222222222221"/>
    <b v="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"/>
    <x v="0"/>
    <x v="0"/>
    <s v="USD"/>
    <n v="1317576973"/>
    <n v="1312392973"/>
    <b v="0"/>
    <n v="22"/>
    <n v="113.63636363636364"/>
    <b v="1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n v="1.0166666666666666"/>
    <x v="0"/>
    <x v="0"/>
    <s v="USD"/>
    <n v="1351223940"/>
    <n v="1349892735"/>
    <b v="0"/>
    <n v="14"/>
    <n v="43.571428571428569"/>
    <b v="1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n v="1"/>
    <x v="0"/>
    <x v="0"/>
    <s v="USD"/>
    <n v="1322751735"/>
    <n v="1317564135"/>
    <b v="0"/>
    <n v="38"/>
    <n v="78.94736842105263"/>
    <b v="1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n v="1.0033333333333334"/>
    <x v="0"/>
    <x v="0"/>
    <s v="USD"/>
    <n v="1331174635"/>
    <n v="1328582635"/>
    <b v="0"/>
    <n v="32"/>
    <n v="188.125"/>
    <b v="1"/>
    <s v="music/indie rock"/>
    <x v="4"/>
    <x v="14"/>
  </r>
  <r>
    <n v="2099"/>
    <s v="Roosevelt Died."/>
    <s v="Our tour van died, we need help!"/>
    <n v="3000"/>
    <n v="3971"/>
    <n v="1.3236666666666668"/>
    <x v="0"/>
    <x v="0"/>
    <s v="USD"/>
    <n v="1435808400"/>
    <n v="1434650084"/>
    <b v="0"/>
    <n v="63"/>
    <n v="63.031746031746032"/>
    <b v="1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n v="1.3666666666666667"/>
    <x v="0"/>
    <x v="0"/>
    <s v="USD"/>
    <n v="1341028740"/>
    <n v="1339704141"/>
    <b v="0"/>
    <n v="27"/>
    <n v="30.37037037037037"/>
    <b v="1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.1325000000000001"/>
    <x v="0"/>
    <x v="0"/>
    <s v="USD"/>
    <n v="1329104114"/>
    <n v="1323920114"/>
    <b v="0"/>
    <n v="44"/>
    <n v="51.477272727272727"/>
    <b v="1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n v="1.36"/>
    <x v="0"/>
    <x v="0"/>
    <s v="USD"/>
    <n v="1304628648"/>
    <n v="1302036648"/>
    <b v="0"/>
    <n v="38"/>
    <n v="35.789473684210527"/>
    <b v="1"/>
    <s v="music/indie rock"/>
    <x v="4"/>
    <x v="14"/>
  </r>
  <r>
    <n v="2103"/>
    <s v="Matthew Moon's New Album"/>
    <s v="Indie rocker, Matthew Moon, has something to share with you..."/>
    <n v="7777"/>
    <n v="11364"/>
    <n v="1.4612318374694613"/>
    <x v="0"/>
    <x v="0"/>
    <s v="USD"/>
    <n v="1352488027"/>
    <n v="1349892427"/>
    <b v="0"/>
    <n v="115"/>
    <n v="98.817391304347822"/>
    <b v="1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n v="1.2949999999999999"/>
    <x v="0"/>
    <x v="0"/>
    <s v="USD"/>
    <n v="1369958400"/>
    <n v="1367286434"/>
    <b v="0"/>
    <n v="37"/>
    <n v="28"/>
    <b v="1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n v="2.54"/>
    <x v="0"/>
    <x v="0"/>
    <s v="USD"/>
    <n v="1416542400"/>
    <n v="1415472953"/>
    <b v="0"/>
    <n v="99"/>
    <n v="51.313131313131315"/>
    <b v="1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.0704545454545455"/>
    <x v="0"/>
    <x v="0"/>
    <s v="USD"/>
    <n v="1359176974"/>
    <n v="1356584974"/>
    <b v="0"/>
    <n v="44"/>
    <n v="53.522727272727273"/>
    <b v="1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n v="1.0773299999999999"/>
    <x v="0"/>
    <x v="0"/>
    <s v="USD"/>
    <n v="1415815393"/>
    <n v="1413997393"/>
    <b v="0"/>
    <n v="58"/>
    <n v="37.149310344827583"/>
    <b v="1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.0731250000000001"/>
    <x v="0"/>
    <x v="0"/>
    <s v="USD"/>
    <n v="1347249300"/>
    <n v="1344917580"/>
    <b v="0"/>
    <n v="191"/>
    <n v="89.895287958115176"/>
    <b v="1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n v="1.06525"/>
    <x v="0"/>
    <x v="0"/>
    <s v="USD"/>
    <n v="1436115617"/>
    <n v="1433523617"/>
    <b v="0"/>
    <n v="40"/>
    <n v="106.52500000000001"/>
    <b v="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n v="1.0035000000000001"/>
    <x v="0"/>
    <x v="0"/>
    <s v="USD"/>
    <n v="1401253140"/>
    <n v="1398873969"/>
    <b v="0"/>
    <n v="38"/>
    <n v="52.815789473684212"/>
    <b v="1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.0649999999999999"/>
    <x v="0"/>
    <x v="0"/>
    <s v="USD"/>
    <n v="1313370000"/>
    <n v="1307594625"/>
    <b v="0"/>
    <n v="39"/>
    <n v="54.615384615384613"/>
    <b v="1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n v="1"/>
    <x v="0"/>
    <x v="0"/>
    <s v="USD"/>
    <n v="1366064193"/>
    <n v="1364854593"/>
    <b v="0"/>
    <n v="11"/>
    <n v="27.272727272727273"/>
    <b v="1"/>
    <s v="music/indie rock"/>
    <x v="4"/>
    <x v="14"/>
  </r>
  <r>
    <n v="2113"/>
    <s v="Summer Underground // Honeycomb LP"/>
    <s v="Help us fund our second full-length album Honeycomb!"/>
    <n v="7000"/>
    <n v="7340"/>
    <n v="1.0485714285714285"/>
    <x v="0"/>
    <x v="0"/>
    <s v="USD"/>
    <n v="1411505176"/>
    <n v="1408481176"/>
    <b v="0"/>
    <n v="107"/>
    <n v="68.598130841121488"/>
    <b v="1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.0469999999999999"/>
    <x v="0"/>
    <x v="0"/>
    <s v="USD"/>
    <n v="1291870740"/>
    <n v="1286480070"/>
    <b v="0"/>
    <n v="147"/>
    <n v="35.612244897959187"/>
    <b v="1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n v="2.2566666666666668"/>
    <x v="0"/>
    <x v="0"/>
    <s v="USD"/>
    <n v="1298167001"/>
    <n v="1295575001"/>
    <b v="0"/>
    <n v="36"/>
    <n v="94.027777777777771"/>
    <b v="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.0090416666666666"/>
    <x v="0"/>
    <x v="0"/>
    <s v="USD"/>
    <n v="1349203203"/>
    <n v="1345056003"/>
    <b v="0"/>
    <n v="92"/>
    <n v="526.45652173913038"/>
    <b v="1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n v="1.4775"/>
    <x v="0"/>
    <x v="0"/>
    <s v="USD"/>
    <n v="1445921940"/>
    <n v="1444699549"/>
    <b v="0"/>
    <n v="35"/>
    <n v="50.657142857142858"/>
    <b v="1"/>
    <s v="music/indie rock"/>
    <x v="4"/>
    <x v="14"/>
  </r>
  <r>
    <n v="2118"/>
    <s v="PORCHES. vs. THE U.S.A."/>
    <s v="PORCHES.  and Documentarians tour from New York to San Francisco and back."/>
    <n v="1000"/>
    <n v="1346.11"/>
    <n v="1.3461099999999999"/>
    <x v="0"/>
    <x v="0"/>
    <s v="USD"/>
    <n v="1311538136"/>
    <n v="1308946136"/>
    <b v="0"/>
    <n v="17"/>
    <n v="79.182941176470578"/>
    <b v="1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n v="1.0075000000000001"/>
    <x v="0"/>
    <x v="0"/>
    <s v="USD"/>
    <n v="1345086445"/>
    <n v="1342494445"/>
    <b v="0"/>
    <n v="22"/>
    <n v="91.590909090909093"/>
    <b v="1"/>
    <s v="music/indie rock"/>
    <x v="4"/>
    <x v="14"/>
  </r>
  <r>
    <n v="2120"/>
    <s v="Hearty Har Full Length Album"/>
    <s v="&lt;3_x000a_Coming in from outer space. Help Hearty Har record their 1st album!!"/>
    <n v="8000"/>
    <n v="8070.43"/>
    <n v="1.00880375"/>
    <x v="0"/>
    <x v="0"/>
    <s v="USD"/>
    <n v="1388617736"/>
    <n v="1384384136"/>
    <b v="0"/>
    <n v="69"/>
    <n v="116.96275362318841"/>
    <b v="1"/>
    <s v="music/indie rock"/>
    <x v="4"/>
    <x v="14"/>
  </r>
  <r>
    <n v="2121"/>
    <s v="Legend of Decay"/>
    <s v="Join us on an epic journey to discover a millennia old secret which will change the world forever."/>
    <n v="50000"/>
    <n v="284"/>
    <n v="5.6800000000000002E-3"/>
    <x v="2"/>
    <x v="16"/>
    <s v="CHF"/>
    <n v="1484156948"/>
    <n v="1481564948"/>
    <b v="0"/>
    <n v="10"/>
    <n v="28.4"/>
    <b v="0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n v="3.875E-3"/>
    <x v="2"/>
    <x v="14"/>
    <s v="MXN"/>
    <n v="1483773169"/>
    <n v="1481181169"/>
    <b v="0"/>
    <n v="3"/>
    <n v="103.33333333333333"/>
    <b v="0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0.1"/>
    <x v="2"/>
    <x v="0"/>
    <s v="USD"/>
    <n v="1268636340"/>
    <n v="1263982307"/>
    <b v="0"/>
    <n v="5"/>
    <n v="10"/>
    <b v="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n v="0.10454545454545454"/>
    <x v="2"/>
    <x v="0"/>
    <s v="USD"/>
    <n v="1291093200"/>
    <n v="1286930435"/>
    <b v="0"/>
    <n v="5"/>
    <n v="23"/>
    <b v="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n v="1.4200000000000001E-2"/>
    <x v="2"/>
    <x v="0"/>
    <s v="USD"/>
    <n v="1438734833"/>
    <n v="1436142833"/>
    <b v="0"/>
    <n v="27"/>
    <n v="31.555555555555557"/>
    <b v="0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n v="5.0000000000000001E-4"/>
    <x v="2"/>
    <x v="0"/>
    <s v="USD"/>
    <n v="1418080887"/>
    <n v="1415488887"/>
    <b v="0"/>
    <n v="2"/>
    <n v="5"/>
    <b v="0"/>
    <s v="games/video games"/>
    <x v="6"/>
    <x v="17"/>
  </r>
  <r>
    <n v="2127"/>
    <s v="Three Monkeys - Part 1: Into the Abyss"/>
    <s v="Three Monkeys is an audio adventure game for PC."/>
    <n v="28000"/>
    <n v="8076"/>
    <n v="0.28842857142857142"/>
    <x v="2"/>
    <x v="1"/>
    <s v="GBP"/>
    <n v="1426158463"/>
    <n v="1423570063"/>
    <b v="0"/>
    <n v="236"/>
    <n v="34.220338983050844"/>
    <b v="0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n v="1.6666666666666668E-3"/>
    <x v="2"/>
    <x v="5"/>
    <s v="CAD"/>
    <n v="1411324369"/>
    <n v="1406140369"/>
    <b v="0"/>
    <n v="1"/>
    <n v="25"/>
    <b v="0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n v="0.11799999999999999"/>
    <x v="2"/>
    <x v="0"/>
    <s v="USD"/>
    <n v="1457570100"/>
    <n v="1454978100"/>
    <b v="0"/>
    <n v="12"/>
    <n v="19.666666666666668"/>
    <b v="0"/>
    <s v="games/video games"/>
    <x v="6"/>
    <x v="17"/>
  </r>
  <r>
    <n v="2130"/>
    <s v="Wondrous Adventures: A Kid's Game"/>
    <s v="You are the hero tasked to save your home from the villainous Sanword."/>
    <n v="42000"/>
    <n v="85"/>
    <n v="2.0238095238095236E-3"/>
    <x v="2"/>
    <x v="0"/>
    <s v="USD"/>
    <n v="1408154663"/>
    <n v="1405130663"/>
    <b v="0"/>
    <n v="4"/>
    <n v="21.25"/>
    <b v="0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n v="0.05"/>
    <x v="2"/>
    <x v="0"/>
    <s v="USD"/>
    <n v="1436677091"/>
    <n v="1434085091"/>
    <b v="0"/>
    <n v="3"/>
    <n v="8.3333333333333339"/>
    <b v="0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n v="2.1129899999999997E-2"/>
    <x v="2"/>
    <x v="0"/>
    <s v="USD"/>
    <n v="1391427692"/>
    <n v="1388835692"/>
    <b v="0"/>
    <n v="99"/>
    <n v="21.34333333333333"/>
    <b v="0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1.6E-2"/>
    <x v="2"/>
    <x v="0"/>
    <s v="USD"/>
    <n v="1303628340"/>
    <n v="1300328399"/>
    <b v="0"/>
    <n v="3"/>
    <n v="5.333333333333333"/>
    <b v="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n v="1.7333333333333333E-2"/>
    <x v="2"/>
    <x v="0"/>
    <s v="USD"/>
    <n v="1367097391"/>
    <n v="1364505391"/>
    <b v="0"/>
    <n v="3"/>
    <n v="34.666666666666664"/>
    <b v="0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n v="9.5600000000000004E-2"/>
    <x v="2"/>
    <x v="0"/>
    <s v="USD"/>
    <n v="1349392033"/>
    <n v="1346800033"/>
    <b v="0"/>
    <n v="22"/>
    <n v="21.727272727272727"/>
    <b v="0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n v="5.9612499999999998E-4"/>
    <x v="2"/>
    <x v="0"/>
    <s v="USD"/>
    <n v="1382184786"/>
    <n v="1379592786"/>
    <b v="0"/>
    <n v="4"/>
    <n v="11.922499999999999"/>
    <b v="0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0.28405999999999998"/>
    <x v="2"/>
    <x v="5"/>
    <s v="CAD"/>
    <n v="1417804229"/>
    <n v="1415212229"/>
    <b v="0"/>
    <n v="534"/>
    <n v="26.59737827715356"/>
    <b v="0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n v="0.128"/>
    <x v="2"/>
    <x v="1"/>
    <s v="GBP"/>
    <n v="1383959939"/>
    <n v="1381364339"/>
    <b v="0"/>
    <n v="12"/>
    <n v="10.666666666666666"/>
    <b v="0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n v="5.4199999999999998E-2"/>
    <x v="2"/>
    <x v="0"/>
    <s v="USD"/>
    <n v="1478196008"/>
    <n v="1475604008"/>
    <b v="0"/>
    <n v="56"/>
    <n v="29.035714285714285"/>
    <b v="0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1.1199999999999999E-3"/>
    <x v="2"/>
    <x v="0"/>
    <s v="USD"/>
    <n v="1357934424"/>
    <n v="1355342424"/>
    <b v="0"/>
    <n v="11"/>
    <n v="50.909090909090907"/>
    <b v="0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x v="0"/>
    <s v="USD"/>
    <n v="1415947159"/>
    <n v="1413351559"/>
    <b v="0"/>
    <n v="0"/>
    <e v="#DIV/0!"/>
    <b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5.7238095238095241E-2"/>
    <x v="2"/>
    <x v="12"/>
    <s v="EUR"/>
    <n v="1451494210"/>
    <n v="1449075010"/>
    <b v="0"/>
    <n v="12"/>
    <n v="50.083333333333336"/>
    <b v="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0.1125"/>
    <x v="2"/>
    <x v="0"/>
    <s v="USD"/>
    <n v="1279738800"/>
    <n v="1275599812"/>
    <b v="0"/>
    <n v="5"/>
    <n v="45"/>
    <b v="0"/>
    <s v="games/video games"/>
    <x v="6"/>
    <x v="17"/>
  </r>
  <r>
    <n v="2144"/>
    <s v="Project Starborn"/>
    <s v="A thousand community-built sandbox games (and more!) with a fully-customizable game engine."/>
    <n v="35500"/>
    <n v="607"/>
    <n v="1.7098591549295775E-2"/>
    <x v="2"/>
    <x v="0"/>
    <s v="USD"/>
    <n v="1379164040"/>
    <n v="1376399240"/>
    <b v="0"/>
    <n v="24"/>
    <n v="25.291666666666668"/>
    <b v="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0.30433333333333334"/>
    <x v="2"/>
    <x v="0"/>
    <s v="USD"/>
    <n v="1385534514"/>
    <n v="1382938914"/>
    <b v="0"/>
    <n v="89"/>
    <n v="51.292134831460672"/>
    <b v="0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n v="2.0000000000000001E-4"/>
    <x v="2"/>
    <x v="0"/>
    <s v="USD"/>
    <n v="1455207510"/>
    <n v="1453997910"/>
    <b v="0"/>
    <n v="1"/>
    <n v="1"/>
    <b v="0"/>
    <s v="games/video games"/>
    <x v="6"/>
    <x v="17"/>
  </r>
  <r>
    <n v="2147"/>
    <s v="Johnny Rocketfingers 3"/>
    <s v="A Point and Click Adventure on Steroids."/>
    <n v="390000"/>
    <n v="2716"/>
    <n v="6.9641025641025639E-3"/>
    <x v="2"/>
    <x v="0"/>
    <s v="USD"/>
    <n v="1416125148"/>
    <n v="1413356748"/>
    <b v="0"/>
    <n v="55"/>
    <n v="49.381818181818183"/>
    <b v="0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n v="0.02"/>
    <x v="2"/>
    <x v="1"/>
    <s v="GBP"/>
    <n v="1427992582"/>
    <n v="1425404182"/>
    <b v="0"/>
    <n v="2"/>
    <n v="1"/>
    <b v="0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x v="0"/>
    <s v="USD"/>
    <n v="1280534400"/>
    <n v="1277512556"/>
    <b v="0"/>
    <n v="0"/>
    <e v="#DIV/0!"/>
    <b v="0"/>
    <s v="games/video games"/>
    <x v="6"/>
    <x v="17"/>
  </r>
  <r>
    <n v="2150"/>
    <s v="The Unknown Door"/>
    <s v="A pixel styled open world detective game."/>
    <n v="50000"/>
    <n v="405"/>
    <n v="8.0999999999999996E-3"/>
    <x v="2"/>
    <x v="10"/>
    <s v="NOK"/>
    <n v="1468392599"/>
    <n v="1465800599"/>
    <b v="0"/>
    <n v="4"/>
    <n v="101.25"/>
    <b v="0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n v="2.6222222222222224E-3"/>
    <x v="2"/>
    <x v="0"/>
    <s v="USD"/>
    <n v="1467231614"/>
    <n v="1464639614"/>
    <b v="0"/>
    <n v="6"/>
    <n v="19.666666666666668"/>
    <b v="0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n v="1.6666666666666668E-3"/>
    <x v="2"/>
    <x v="0"/>
    <s v="USD"/>
    <n v="1394909909"/>
    <n v="1392321509"/>
    <b v="0"/>
    <n v="4"/>
    <n v="12.5"/>
    <b v="0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n v="9.1244548809124457E-5"/>
    <x v="2"/>
    <x v="0"/>
    <s v="USD"/>
    <n v="1420876740"/>
    <n v="1417470718"/>
    <b v="0"/>
    <n v="4"/>
    <n v="8.5"/>
    <b v="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n v="8.0000000000000002E-3"/>
    <x v="2"/>
    <x v="0"/>
    <s v="USD"/>
    <n v="1390921827"/>
    <n v="1389193827"/>
    <b v="0"/>
    <n v="2"/>
    <n v="1"/>
    <b v="0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n v="2.3E-2"/>
    <x v="2"/>
    <x v="1"/>
    <s v="GBP"/>
    <n v="1459443385"/>
    <n v="1456854985"/>
    <b v="0"/>
    <n v="5"/>
    <n v="23"/>
    <b v="0"/>
    <s v="games/video games"/>
    <x v="6"/>
    <x v="17"/>
  </r>
  <r>
    <n v="2156"/>
    <s v="Beyond Black Space"/>
    <s v="Captain and manage your ship along with your crew in this deep space adventure! (PC/Linux/Mac)"/>
    <n v="56000"/>
    <n v="1493"/>
    <n v="2.6660714285714284E-2"/>
    <x v="2"/>
    <x v="0"/>
    <s v="USD"/>
    <n v="1379363406"/>
    <n v="1375475406"/>
    <b v="0"/>
    <n v="83"/>
    <n v="17.987951807228917"/>
    <b v="0"/>
    <s v="games/video games"/>
    <x v="6"/>
    <x v="17"/>
  </r>
  <r>
    <n v="2157"/>
    <s v="Nin"/>
    <s v="Gamers and 90's fans unite in this small tale of epic proportions!"/>
    <n v="75000"/>
    <n v="21144"/>
    <n v="0.28192"/>
    <x v="2"/>
    <x v="0"/>
    <s v="USD"/>
    <n v="1482479940"/>
    <n v="1479684783"/>
    <b v="0"/>
    <n v="57"/>
    <n v="370.94736842105266"/>
    <b v="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n v="6.5900366666666668E-2"/>
    <x v="2"/>
    <x v="0"/>
    <s v="USD"/>
    <n v="1360009774"/>
    <n v="1356121774"/>
    <b v="0"/>
    <n v="311"/>
    <n v="63.569485530546629"/>
    <b v="0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7.2222222222222219E-3"/>
    <x v="2"/>
    <x v="0"/>
    <s v="USD"/>
    <n v="1310837574"/>
    <n v="1308245574"/>
    <b v="0"/>
    <n v="2"/>
    <n v="13"/>
    <b v="0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n v="8.5000000000000006E-3"/>
    <x v="2"/>
    <x v="0"/>
    <s v="USD"/>
    <n v="1337447105"/>
    <n v="1334855105"/>
    <b v="0"/>
    <n v="16"/>
    <n v="5.3125"/>
    <b v="0"/>
    <s v="games/video games"/>
    <x v="6"/>
    <x v="17"/>
  </r>
  <r>
    <n v="2161"/>
    <s v="CallMeGhost DEBUT ALBUM preorder!"/>
    <s v="We're trying to fund hard copies of our debut album!"/>
    <n v="400"/>
    <n v="463"/>
    <n v="1.1575"/>
    <x v="0"/>
    <x v="0"/>
    <s v="USD"/>
    <n v="1443040059"/>
    <n v="1440448059"/>
    <b v="0"/>
    <n v="13"/>
    <n v="35.615384615384613"/>
    <b v="1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n v="1.1226666666666667"/>
    <x v="0"/>
    <x v="0"/>
    <s v="USD"/>
    <n v="1406226191"/>
    <n v="1403547791"/>
    <b v="0"/>
    <n v="58"/>
    <n v="87.103448275862064"/>
    <b v="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n v="1.3220000000000001"/>
    <x v="0"/>
    <x v="0"/>
    <s v="USD"/>
    <n v="1433735400"/>
    <n v="1429306520"/>
    <b v="0"/>
    <n v="44"/>
    <n v="75.11363636363636"/>
    <b v="1"/>
    <s v="music/rock"/>
    <x v="4"/>
    <x v="11"/>
  </r>
  <r>
    <n v="2164"/>
    <s v="Rosaline debut record"/>
    <s v="South Florida roots country/rock outfit's long awaited debut record"/>
    <n v="5500"/>
    <n v="5645"/>
    <n v="1.0263636363636364"/>
    <x v="0"/>
    <x v="0"/>
    <s v="USD"/>
    <n v="1466827140"/>
    <n v="1464196414"/>
    <b v="0"/>
    <n v="83"/>
    <n v="68.01204819277109"/>
    <b v="1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n v="1.3864000000000001"/>
    <x v="0"/>
    <x v="6"/>
    <s v="EUR"/>
    <n v="1460127635"/>
    <n v="1457539235"/>
    <b v="0"/>
    <n v="117"/>
    <n v="29.623931623931625"/>
    <b v="1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.466"/>
    <x v="0"/>
    <x v="0"/>
    <s v="USD"/>
    <n v="1417813618"/>
    <n v="1413922018"/>
    <b v="0"/>
    <n v="32"/>
    <n v="91.625"/>
    <b v="1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n v="1.2"/>
    <x v="0"/>
    <x v="0"/>
    <s v="USD"/>
    <n v="1347672937"/>
    <n v="1346463337"/>
    <b v="0"/>
    <n v="8"/>
    <n v="22.5"/>
    <b v="1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n v="1.215816111111111"/>
    <x v="0"/>
    <x v="0"/>
    <s v="USD"/>
    <n v="1486702800"/>
    <n v="1484058261"/>
    <b v="0"/>
    <n v="340"/>
    <n v="64.366735294117646"/>
    <b v="1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n v="1"/>
    <x v="0"/>
    <x v="0"/>
    <s v="USD"/>
    <n v="1488473351"/>
    <n v="1488214151"/>
    <b v="0"/>
    <n v="7"/>
    <n v="21.857142857142858"/>
    <b v="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n v="1.8085714285714285"/>
    <x v="0"/>
    <x v="0"/>
    <s v="USD"/>
    <n v="1440266422"/>
    <n v="1436810422"/>
    <b v="0"/>
    <n v="19"/>
    <n v="33.315789473684212"/>
    <b v="1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n v="1.0607500000000001"/>
    <x v="0"/>
    <x v="0"/>
    <s v="USD"/>
    <n v="1434949200"/>
    <n v="1431903495"/>
    <b v="0"/>
    <n v="47"/>
    <n v="90.276595744680847"/>
    <b v="1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n v="1"/>
    <x v="0"/>
    <x v="0"/>
    <s v="USD"/>
    <n v="1429365320"/>
    <n v="1426773320"/>
    <b v="0"/>
    <n v="13"/>
    <n v="76.92307692307692"/>
    <b v="1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.2692857142857144"/>
    <x v="0"/>
    <x v="0"/>
    <s v="USD"/>
    <n v="1378785540"/>
    <n v="1376066243"/>
    <b v="0"/>
    <n v="90"/>
    <n v="59.233333333333334"/>
    <b v="1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n v="1.0297499999999999"/>
    <x v="0"/>
    <x v="1"/>
    <s v="GBP"/>
    <n v="1462453307"/>
    <n v="1459861307"/>
    <b v="0"/>
    <n v="63"/>
    <n v="65.38095238095238"/>
    <b v="1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n v="2.5"/>
    <x v="0"/>
    <x v="0"/>
    <s v="USD"/>
    <n v="1469059986"/>
    <n v="1468455186"/>
    <b v="0"/>
    <n v="26"/>
    <n v="67.307692307692307"/>
    <b v="1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n v="1.2602"/>
    <x v="0"/>
    <x v="0"/>
    <s v="USD"/>
    <n v="1430579509"/>
    <n v="1427987509"/>
    <b v="0"/>
    <n v="71"/>
    <n v="88.74647887323944"/>
    <b v="1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n v="1.0012000000000001"/>
    <x v="0"/>
    <x v="0"/>
    <s v="USD"/>
    <n v="1465192867"/>
    <n v="1463032867"/>
    <b v="0"/>
    <n v="38"/>
    <n v="65.868421052631575"/>
    <b v="1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n v="1.3864000000000001"/>
    <x v="0"/>
    <x v="0"/>
    <s v="USD"/>
    <n v="1484752597"/>
    <n v="1482160597"/>
    <b v="0"/>
    <n v="859"/>
    <n v="40.349243306169967"/>
    <b v="1"/>
    <s v="music/rock"/>
    <x v="4"/>
    <x v="11"/>
  </r>
  <r>
    <n v="2179"/>
    <s v="Woodhouse EP"/>
    <s v="Woodhouse is making an EP!  If you are a fan of whiskey and loud guitars, contribute to the cause!"/>
    <n v="1000"/>
    <n v="1614"/>
    <n v="1.6140000000000001"/>
    <x v="0"/>
    <x v="0"/>
    <s v="USD"/>
    <n v="1428725192"/>
    <n v="1426133192"/>
    <b v="0"/>
    <n v="21"/>
    <n v="76.857142857142861"/>
    <b v="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n v="1.071842"/>
    <x v="0"/>
    <x v="0"/>
    <s v="USD"/>
    <n v="1447434268"/>
    <n v="1443801868"/>
    <b v="0"/>
    <n v="78"/>
    <n v="68.707820512820518"/>
    <b v="1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n v="1.5309999999999999"/>
    <x v="0"/>
    <x v="0"/>
    <s v="USD"/>
    <n v="1487635653"/>
    <n v="1486426053"/>
    <b v="0"/>
    <n v="53"/>
    <n v="57.773584905660378"/>
    <b v="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n v="5.2416666666666663"/>
    <x v="0"/>
    <x v="5"/>
    <s v="CAD"/>
    <n v="1412285825"/>
    <n v="1409261825"/>
    <b v="0"/>
    <n v="356"/>
    <n v="44.171348314606739"/>
    <b v="1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.8927777777777779"/>
    <x v="0"/>
    <x v="0"/>
    <s v="USD"/>
    <n v="1486616400"/>
    <n v="1484037977"/>
    <b v="0"/>
    <n v="279"/>
    <n v="31.566308243727597"/>
    <b v="1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n v="2.8473999999999999"/>
    <x v="0"/>
    <x v="0"/>
    <s v="USD"/>
    <n v="1453737600"/>
    <n v="1452530041"/>
    <b v="1"/>
    <n v="266"/>
    <n v="107.04511278195488"/>
    <b v="1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n v="18.569700000000001"/>
    <x v="0"/>
    <x v="1"/>
    <s v="GBP"/>
    <n v="1364286239"/>
    <n v="1360830239"/>
    <b v="0"/>
    <n v="623"/>
    <n v="149.03451043338683"/>
    <b v="1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n v="1.0967499999999999"/>
    <x v="0"/>
    <x v="0"/>
    <s v="USD"/>
    <n v="1473213600"/>
    <n v="1470062743"/>
    <b v="0"/>
    <n v="392"/>
    <n v="55.956632653061227"/>
    <b v="1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n v="10.146425000000001"/>
    <x v="0"/>
    <x v="0"/>
    <s v="USD"/>
    <n v="1428033540"/>
    <n v="1425531666"/>
    <b v="1"/>
    <n v="3562"/>
    <n v="56.970381807973048"/>
    <b v="1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.1217692027666546"/>
    <x v="0"/>
    <x v="2"/>
    <s v="AUD"/>
    <n v="1477414800"/>
    <n v="1474380241"/>
    <b v="0"/>
    <n v="514"/>
    <n v="44.056420233463037"/>
    <b v="1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n v="5.0324999999999998"/>
    <x v="0"/>
    <x v="1"/>
    <s v="GBP"/>
    <n v="1461276000"/>
    <n v="1460055300"/>
    <b v="0"/>
    <n v="88"/>
    <n v="68.625"/>
    <b v="1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.8461052631578947"/>
    <x v="0"/>
    <x v="0"/>
    <s v="USD"/>
    <n v="1458716340"/>
    <n v="1455721204"/>
    <b v="0"/>
    <n v="537"/>
    <n v="65.318435754189949"/>
    <b v="1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n v="1.1973333333333334"/>
    <x v="0"/>
    <x v="1"/>
    <s v="GBP"/>
    <n v="1487102427"/>
    <n v="1486065627"/>
    <b v="0"/>
    <n v="25"/>
    <n v="35.92"/>
    <b v="1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.812401666666668"/>
    <x v="0"/>
    <x v="1"/>
    <s v="GBP"/>
    <n v="1481842800"/>
    <n v="1479414344"/>
    <b v="0"/>
    <n v="3238"/>
    <n v="40.070667078443485"/>
    <b v="1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.5237333333333334"/>
    <x v="0"/>
    <x v="0"/>
    <s v="USD"/>
    <n v="1479704340"/>
    <n v="1477043072"/>
    <b v="0"/>
    <n v="897"/>
    <n v="75.647714604236342"/>
    <b v="1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n v="5.3737000000000004"/>
    <x v="0"/>
    <x v="0"/>
    <s v="USD"/>
    <n v="1459012290"/>
    <n v="1456423890"/>
    <b v="0"/>
    <n v="878"/>
    <n v="61.203872437357631"/>
    <b v="1"/>
    <s v="games/tabletop games"/>
    <x v="6"/>
    <x v="32"/>
  </r>
  <r>
    <n v="2195"/>
    <s v="Purgatoria: City of Angels"/>
    <s v="A gritty, noir tabletop RPG with a fast-paced combo-based battle system."/>
    <n v="4600"/>
    <n v="5535"/>
    <n v="1.2032608695652174"/>
    <x v="0"/>
    <x v="0"/>
    <s v="USD"/>
    <n v="1439317900"/>
    <n v="1436725900"/>
    <b v="0"/>
    <n v="115"/>
    <n v="48.130434782608695"/>
    <b v="1"/>
    <s v="games/tabletop games"/>
    <x v="6"/>
    <x v="32"/>
  </r>
  <r>
    <n v="2196"/>
    <s v="LACORSA Grand Prix Game (relaunch)"/>
    <s v="Race your friends in style with this classic Grand Prix game."/>
    <n v="14000"/>
    <n v="15937"/>
    <n v="1.1383571428571428"/>
    <x v="0"/>
    <x v="0"/>
    <s v="USD"/>
    <n v="1480662000"/>
    <n v="1478000502"/>
    <b v="0"/>
    <n v="234"/>
    <n v="68.106837606837601"/>
    <b v="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n v="9.5103109999999997"/>
    <x v="0"/>
    <x v="0"/>
    <s v="USD"/>
    <n v="1425132059"/>
    <n v="1422540059"/>
    <b v="0"/>
    <n v="4330"/>
    <n v="65.891300230946882"/>
    <b v="1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n v="1.3289249999999999"/>
    <x v="0"/>
    <x v="0"/>
    <s v="USD"/>
    <n v="1447507200"/>
    <n v="1444911600"/>
    <b v="0"/>
    <n v="651"/>
    <n v="81.654377880184327"/>
    <b v="1"/>
    <s v="games/tabletop games"/>
    <x v="6"/>
    <x v="32"/>
  </r>
  <r>
    <n v="2199"/>
    <s v="Decadolo. Flip it!"/>
    <s v="A new strategic board game designed to flip out your opponent."/>
    <n v="9000"/>
    <n v="13228"/>
    <n v="1.4697777777777778"/>
    <x v="0"/>
    <x v="17"/>
    <s v="EUR"/>
    <n v="1444903198"/>
    <n v="1442311198"/>
    <b v="1"/>
    <n v="251"/>
    <n v="52.701195219123505"/>
    <b v="1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.4215"/>
    <x v="0"/>
    <x v="1"/>
    <s v="GBP"/>
    <n v="1436151600"/>
    <n v="1433775668"/>
    <b v="0"/>
    <n v="263"/>
    <n v="41.228136882129277"/>
    <b v="1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n v="3.8271818181818182"/>
    <x v="0"/>
    <x v="1"/>
    <s v="GBP"/>
    <n v="1358367565"/>
    <n v="1357157965"/>
    <b v="0"/>
    <n v="28"/>
    <n v="15.035357142857142"/>
    <b v="1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n v="7.0418124999999998"/>
    <x v="0"/>
    <x v="0"/>
    <s v="USD"/>
    <n v="1351801368"/>
    <n v="1349209368"/>
    <b v="0"/>
    <n v="721"/>
    <n v="39.066920943134534"/>
    <b v="1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n v="1.0954999999999999"/>
    <x v="0"/>
    <x v="5"/>
    <s v="CAD"/>
    <n v="1443127082"/>
    <n v="1440535082"/>
    <b v="0"/>
    <n v="50"/>
    <n v="43.82"/>
    <b v="1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.3286666666666667"/>
    <x v="0"/>
    <x v="0"/>
    <s v="USD"/>
    <n v="1362814119"/>
    <n v="1360222119"/>
    <b v="0"/>
    <n v="73"/>
    <n v="27.301369863013697"/>
    <b v="1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.52"/>
    <x v="0"/>
    <x v="0"/>
    <s v="USD"/>
    <n v="1338579789"/>
    <n v="1335987789"/>
    <b v="0"/>
    <n v="27"/>
    <n v="42.222222222222221"/>
    <b v="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n v="1.0272727272727273"/>
    <x v="0"/>
    <x v="0"/>
    <s v="USD"/>
    <n v="1334556624"/>
    <n v="1333001424"/>
    <b v="0"/>
    <n v="34"/>
    <n v="33.235294117647058"/>
    <b v="1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n v="1"/>
    <x v="0"/>
    <x v="0"/>
    <s v="USD"/>
    <n v="1384580373"/>
    <n v="1381984773"/>
    <b v="0"/>
    <n v="7"/>
    <n v="285.71428571428572"/>
    <b v="1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.016"/>
    <x v="0"/>
    <x v="0"/>
    <s v="USD"/>
    <n v="1333771200"/>
    <n v="1328649026"/>
    <b v="0"/>
    <n v="24"/>
    <n v="42.333333333333336"/>
    <b v="1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n v="1.508"/>
    <x v="0"/>
    <x v="1"/>
    <s v="GBP"/>
    <n v="1397516400"/>
    <n v="1396524644"/>
    <b v="0"/>
    <n v="15"/>
    <n v="50.266666666666666"/>
    <b v="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n v="1.11425"/>
    <x v="0"/>
    <x v="0"/>
    <s v="USD"/>
    <n v="1334424960"/>
    <n v="1329442510"/>
    <b v="0"/>
    <n v="72"/>
    <n v="61.902777777777779"/>
    <b v="1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.956"/>
    <x v="0"/>
    <x v="0"/>
    <s v="USD"/>
    <n v="1397113140"/>
    <n v="1395168625"/>
    <b v="0"/>
    <n v="120"/>
    <n v="40.75"/>
    <b v="1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.1438333333333333"/>
    <x v="0"/>
    <x v="0"/>
    <s v="USD"/>
    <n v="1383526800"/>
    <n v="1380650177"/>
    <b v="0"/>
    <n v="123"/>
    <n v="55.796747967479675"/>
    <b v="1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"/>
    <x v="0"/>
    <x v="0"/>
    <s v="USD"/>
    <n v="1431719379"/>
    <n v="1429127379"/>
    <b v="0"/>
    <n v="1"/>
    <n v="10"/>
    <b v="1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n v="2.9250166666666666"/>
    <x v="0"/>
    <x v="0"/>
    <s v="USD"/>
    <n v="1391713248"/>
    <n v="1389121248"/>
    <b v="0"/>
    <n v="24"/>
    <n v="73.125416666666666"/>
    <b v="1"/>
    <s v="music/electronic music"/>
    <x v="4"/>
    <x v="15"/>
  </r>
  <r>
    <n v="2215"/>
    <s v="&quot;Something to See, Not to Say&quot; - Anemometer's First EP Album"/>
    <s v="Ambient Electro Grind-fest!"/>
    <n v="550"/>
    <n v="860"/>
    <n v="1.5636363636363637"/>
    <x v="0"/>
    <x v="0"/>
    <s v="USD"/>
    <n v="1331621940"/>
    <n v="1329671572"/>
    <b v="0"/>
    <n v="33"/>
    <n v="26.060606060606062"/>
    <b v="1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.0566666666666666"/>
    <x v="0"/>
    <x v="0"/>
    <s v="USD"/>
    <n v="1437674545"/>
    <n v="1436464945"/>
    <b v="0"/>
    <n v="14"/>
    <n v="22.642857142857142"/>
    <b v="1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.0119047619047619"/>
    <x v="0"/>
    <x v="0"/>
    <s v="USD"/>
    <n v="1446451200"/>
    <n v="1445539113"/>
    <b v="0"/>
    <n v="9"/>
    <n v="47.222222222222221"/>
    <b v="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.2283299999999999"/>
    <x v="0"/>
    <x v="0"/>
    <s v="USD"/>
    <n v="1346198400"/>
    <n v="1344281383"/>
    <b v="0"/>
    <n v="76"/>
    <n v="32.324473684210524"/>
    <b v="1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n v="1.0149999999999999"/>
    <x v="0"/>
    <x v="0"/>
    <s v="USD"/>
    <n v="1440004512"/>
    <n v="1437412512"/>
    <b v="0"/>
    <n v="19"/>
    <n v="53.421052631578945"/>
    <b v="1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n v="1.0114285714285713"/>
    <x v="0"/>
    <x v="0"/>
    <s v="USD"/>
    <n v="1374888436"/>
    <n v="1372296436"/>
    <b v="0"/>
    <n v="69"/>
    <n v="51.304347826086953"/>
    <b v="1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.0811999999999999"/>
    <x v="0"/>
    <x v="0"/>
    <s v="USD"/>
    <n v="1461369600"/>
    <n v="1458748809"/>
    <b v="0"/>
    <n v="218"/>
    <n v="37.197247706422019"/>
    <b v="1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n v="1.6259999999999999"/>
    <x v="0"/>
    <x v="0"/>
    <s v="USD"/>
    <n v="1327776847"/>
    <n v="1325184847"/>
    <b v="0"/>
    <n v="30"/>
    <n v="27.1"/>
    <b v="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n v="1.0580000000000001"/>
    <x v="0"/>
    <x v="5"/>
    <s v="CAD"/>
    <n v="1435418568"/>
    <n v="1432826568"/>
    <b v="0"/>
    <n v="100"/>
    <n v="206.31"/>
    <b v="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.4315000000000002"/>
    <x v="0"/>
    <x v="0"/>
    <s v="USD"/>
    <n v="1477767600"/>
    <n v="1475337675"/>
    <b v="0"/>
    <n v="296"/>
    <n v="82.145270270270274"/>
    <b v="1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.4483338095238096"/>
    <x v="0"/>
    <x v="1"/>
    <s v="GBP"/>
    <n v="1411326015"/>
    <n v="1408734015"/>
    <b v="0"/>
    <n v="1204"/>
    <n v="164.79651993355483"/>
    <b v="1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n v="1.0846283333333333"/>
    <x v="0"/>
    <x v="0"/>
    <s v="USD"/>
    <n v="1455253140"/>
    <n v="1452625822"/>
    <b v="0"/>
    <n v="321"/>
    <n v="60.820280373831778"/>
    <b v="1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.5737692307692308"/>
    <x v="0"/>
    <x v="1"/>
    <s v="GBP"/>
    <n v="1384374155"/>
    <n v="1381778555"/>
    <b v="0"/>
    <n v="301"/>
    <n v="67.970099667774093"/>
    <b v="1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.744899999999999"/>
    <x v="0"/>
    <x v="12"/>
    <s v="EUR"/>
    <n v="1439707236"/>
    <n v="1437115236"/>
    <b v="0"/>
    <n v="144"/>
    <n v="81.561805555555551"/>
    <b v="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.7104755366949576"/>
    <x v="0"/>
    <x v="0"/>
    <s v="USD"/>
    <n v="1378180800"/>
    <n v="1375113391"/>
    <b v="0"/>
    <n v="539"/>
    <n v="25.42547309833024"/>
    <b v="1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.2595294117647058"/>
    <x v="0"/>
    <x v="0"/>
    <s v="USD"/>
    <n v="1398460127"/>
    <n v="1395868127"/>
    <b v="0"/>
    <n v="498"/>
    <n v="21.497991967871485"/>
    <b v="1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n v="12.121296000000001"/>
    <x v="0"/>
    <x v="0"/>
    <s v="USD"/>
    <n v="1372136400"/>
    <n v="1369864301"/>
    <b v="0"/>
    <n v="1113"/>
    <n v="27.226630727762803"/>
    <b v="1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n v="4.9580000000000002"/>
    <x v="0"/>
    <x v="0"/>
    <s v="USD"/>
    <n v="1405738800"/>
    <n v="1402945408"/>
    <b v="0"/>
    <n v="988"/>
    <n v="25.091093117408906"/>
    <b v="1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n v="3.3203999999999998"/>
    <x v="0"/>
    <x v="1"/>
    <s v="GBP"/>
    <n v="1450051200"/>
    <n v="1448269539"/>
    <b v="0"/>
    <n v="391"/>
    <n v="21.230179028132991"/>
    <b v="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.65"/>
    <x v="0"/>
    <x v="0"/>
    <s v="USD"/>
    <n v="1483645647"/>
    <n v="1481053647"/>
    <b v="0"/>
    <n v="28"/>
    <n v="41.607142857142854"/>
    <b v="1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n v="1.5331538461538461"/>
    <x v="0"/>
    <x v="5"/>
    <s v="CAD"/>
    <n v="1427585511"/>
    <n v="1424997111"/>
    <b v="0"/>
    <n v="147"/>
    <n v="135.58503401360545"/>
    <b v="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n v="5.3710714285714287"/>
    <x v="0"/>
    <x v="0"/>
    <s v="USD"/>
    <n v="1454338123"/>
    <n v="1451746123"/>
    <b v="0"/>
    <n v="680"/>
    <n v="22.116176470588236"/>
    <b v="1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n v="3.5292777777777777"/>
    <x v="0"/>
    <x v="0"/>
    <s v="USD"/>
    <n v="1415779140"/>
    <n v="1412294683"/>
    <b v="0"/>
    <n v="983"/>
    <n v="64.625635808748726"/>
    <b v="1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n v="1.3740000000000001"/>
    <x v="0"/>
    <x v="12"/>
    <s v="EUR"/>
    <n v="1489157716"/>
    <n v="1486565716"/>
    <b v="0"/>
    <n v="79"/>
    <n v="69.569620253164558"/>
    <b v="1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n v="1.2802667999999999"/>
    <x v="0"/>
    <x v="0"/>
    <s v="USD"/>
    <n v="1385870520"/>
    <n v="1382742014"/>
    <b v="0"/>
    <n v="426"/>
    <n v="75.133028169014082"/>
    <b v="1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.7067999999999999"/>
    <x v="0"/>
    <x v="0"/>
    <s v="USD"/>
    <n v="1461354544"/>
    <n v="1458762544"/>
    <b v="0"/>
    <n v="96"/>
    <n v="140.97916666666666"/>
    <b v="1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n v="8.0640000000000001"/>
    <x v="0"/>
    <x v="1"/>
    <s v="GBP"/>
    <n v="1488484300"/>
    <n v="1485892300"/>
    <b v="0"/>
    <n v="163"/>
    <n v="49.472392638036808"/>
    <b v="1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n v="13.600976000000001"/>
    <x v="0"/>
    <x v="0"/>
    <s v="USD"/>
    <n v="1385521320"/>
    <n v="1382449733"/>
    <b v="0"/>
    <n v="2525"/>
    <n v="53.865251485148519"/>
    <b v="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.5"/>
    <x v="0"/>
    <x v="0"/>
    <s v="USD"/>
    <n v="1489374000"/>
    <n v="1488823290"/>
    <b v="0"/>
    <n v="2035"/>
    <n v="4.5712530712530715"/>
    <b v="1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n v="3.7702"/>
    <x v="0"/>
    <x v="0"/>
    <s v="USD"/>
    <n v="1476649800"/>
    <n v="1475609946"/>
    <b v="0"/>
    <n v="290"/>
    <n v="65.00344827586207"/>
    <b v="1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n v="26.47025"/>
    <x v="0"/>
    <x v="0"/>
    <s v="USD"/>
    <n v="1393005600"/>
    <n v="1390323617"/>
    <b v="0"/>
    <n v="1980"/>
    <n v="53.475252525252522"/>
    <b v="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n v="1.0012000000000001"/>
    <x v="0"/>
    <x v="1"/>
    <s v="GBP"/>
    <n v="1441393210"/>
    <n v="1438801210"/>
    <b v="0"/>
    <n v="57"/>
    <n v="43.912280701754383"/>
    <b v="1"/>
    <s v="games/tabletop games"/>
    <x v="6"/>
    <x v="32"/>
  </r>
  <r>
    <n v="2247"/>
    <s v="Foragers"/>
    <s v="Take on the role of an ancient forager in this fun strategy game from the designer of Biblios."/>
    <n v="18500"/>
    <n v="19324"/>
    <n v="1.0445405405405406"/>
    <x v="0"/>
    <x v="0"/>
    <s v="USD"/>
    <n v="1438185565"/>
    <n v="1436975965"/>
    <b v="0"/>
    <n v="380"/>
    <n v="50.852631578947367"/>
    <b v="1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.0721428571428571"/>
    <x v="0"/>
    <x v="1"/>
    <s v="GBP"/>
    <n v="1481749278"/>
    <n v="1479157278"/>
    <b v="0"/>
    <n v="128"/>
    <n v="58.6328125"/>
    <b v="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n v="1.6877142857142857"/>
    <x v="0"/>
    <x v="0"/>
    <s v="USD"/>
    <n v="1364917965"/>
    <n v="1362329565"/>
    <b v="0"/>
    <n v="180"/>
    <n v="32.81666666666667"/>
    <b v="1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n v="9.7511200000000002"/>
    <x v="0"/>
    <x v="0"/>
    <s v="USD"/>
    <n v="1480727273"/>
    <n v="1478131673"/>
    <b v="0"/>
    <n v="571"/>
    <n v="426.93169877408059"/>
    <b v="1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n v="1.3444929411764706"/>
    <x v="0"/>
    <x v="0"/>
    <s v="USD"/>
    <n v="1408177077"/>
    <n v="1406362677"/>
    <b v="0"/>
    <n v="480"/>
    <n v="23.808729166666669"/>
    <b v="1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n v="2.722777777777778"/>
    <x v="0"/>
    <x v="3"/>
    <s v="EUR"/>
    <n v="1470469938"/>
    <n v="1469173938"/>
    <b v="0"/>
    <n v="249"/>
    <n v="98.413654618473899"/>
    <b v="1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.1268750000000001"/>
    <x v="0"/>
    <x v="0"/>
    <s v="USD"/>
    <n v="1447862947"/>
    <n v="1445267347"/>
    <b v="0"/>
    <n v="84"/>
    <n v="107.32142857142857"/>
    <b v="1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n v="4.5979999999999999"/>
    <x v="0"/>
    <x v="0"/>
    <s v="USD"/>
    <n v="1485271968"/>
    <n v="1484667168"/>
    <b v="0"/>
    <n v="197"/>
    <n v="11.67005076142132"/>
    <b v="1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n v="2.8665822784810127"/>
    <x v="0"/>
    <x v="0"/>
    <s v="USD"/>
    <n v="1462661451"/>
    <n v="1460069451"/>
    <b v="0"/>
    <n v="271"/>
    <n v="41.782287822878232"/>
    <b v="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n v="2.2270833333333333"/>
    <x v="0"/>
    <x v="1"/>
    <s v="GBP"/>
    <n v="1479811846"/>
    <n v="1478602246"/>
    <b v="0"/>
    <n v="50"/>
    <n v="21.38"/>
    <b v="1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.3613999999999997"/>
    <x v="0"/>
    <x v="1"/>
    <s v="GBP"/>
    <n v="1466377200"/>
    <n v="1463351329"/>
    <b v="0"/>
    <n v="169"/>
    <n v="94.103550295857985"/>
    <b v="1"/>
    <s v="games/tabletop games"/>
    <x v="6"/>
    <x v="32"/>
  </r>
  <r>
    <n v="2258"/>
    <s v="A Sundered World"/>
    <s v="A Dungeon World campaign setting that takes place after the end of the worlds."/>
    <n v="2200"/>
    <n v="3223"/>
    <n v="1.4650000000000001"/>
    <x v="0"/>
    <x v="0"/>
    <s v="USD"/>
    <n v="1434045687"/>
    <n v="1431453687"/>
    <b v="0"/>
    <n v="205"/>
    <n v="15.721951219512196"/>
    <b v="1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n v="18.670999999999999"/>
    <x v="0"/>
    <x v="1"/>
    <s v="GBP"/>
    <n v="1481224736"/>
    <n v="1480360736"/>
    <b v="0"/>
    <n v="206"/>
    <n v="90.635922330097088"/>
    <b v="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n v="3.2692000000000001"/>
    <x v="0"/>
    <x v="0"/>
    <s v="USD"/>
    <n v="1395876250"/>
    <n v="1393287850"/>
    <b v="0"/>
    <n v="84"/>
    <n v="97.297619047619051"/>
    <b v="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.7949999999999999"/>
    <x v="0"/>
    <x v="2"/>
    <s v="AUD"/>
    <n v="1487093020"/>
    <n v="1485278620"/>
    <b v="0"/>
    <n v="210"/>
    <n v="37.11904761904762"/>
    <b v="1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n v="1.5415151515151515"/>
    <x v="0"/>
    <x v="0"/>
    <s v="USD"/>
    <n v="1416268800"/>
    <n v="1413295358"/>
    <b v="0"/>
    <n v="181"/>
    <n v="28.104972375690608"/>
    <b v="1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n v="1.1554666666666666"/>
    <x v="0"/>
    <x v="11"/>
    <s v="SEK"/>
    <n v="1422734313"/>
    <n v="1420919913"/>
    <b v="0"/>
    <n v="60"/>
    <n v="144.43333333333334"/>
    <b v="1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.8003333333333333"/>
    <x v="0"/>
    <x v="0"/>
    <s v="USD"/>
    <n v="1463972400"/>
    <n v="1462543114"/>
    <b v="0"/>
    <n v="445"/>
    <n v="24.274157303370785"/>
    <b v="1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.9849999999999999"/>
    <x v="0"/>
    <x v="1"/>
    <s v="GBP"/>
    <n v="1479846507"/>
    <n v="1479241707"/>
    <b v="0"/>
    <n v="17"/>
    <n v="35.117647058823529"/>
    <b v="1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n v="3.2026666666666666"/>
    <x v="0"/>
    <x v="0"/>
    <s v="USD"/>
    <n v="1461722400"/>
    <n v="1460235592"/>
    <b v="0"/>
    <n v="194"/>
    <n v="24.762886597938145"/>
    <b v="1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.80525"/>
    <x v="0"/>
    <x v="0"/>
    <s v="USD"/>
    <n v="1419123600"/>
    <n v="1416945297"/>
    <b v="0"/>
    <n v="404"/>
    <n v="188.37871287128712"/>
    <b v="1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n v="1.026"/>
    <x v="0"/>
    <x v="0"/>
    <s v="USD"/>
    <n v="1489283915"/>
    <n v="1486691915"/>
    <b v="0"/>
    <n v="194"/>
    <n v="148.08247422680412"/>
    <b v="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n v="18.016400000000001"/>
    <x v="0"/>
    <x v="0"/>
    <s v="USD"/>
    <n v="1488862800"/>
    <n v="1486745663"/>
    <b v="0"/>
    <n v="902"/>
    <n v="49.934589800443462"/>
    <b v="1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n v="7.2024800000000004"/>
    <x v="0"/>
    <x v="0"/>
    <s v="USD"/>
    <n v="1484085540"/>
    <n v="1482353513"/>
    <b v="0"/>
    <n v="1670"/>
    <n v="107.82155688622754"/>
    <b v="1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n v="2.8309000000000002"/>
    <x v="0"/>
    <x v="0"/>
    <s v="USD"/>
    <n v="1481328004"/>
    <n v="1478736004"/>
    <b v="0"/>
    <n v="1328"/>
    <n v="42.63403614457831"/>
    <b v="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n v="13.566000000000001"/>
    <x v="0"/>
    <x v="0"/>
    <s v="USD"/>
    <n v="1449506836"/>
    <n v="1446914836"/>
    <b v="0"/>
    <n v="944"/>
    <n v="14.370762711864407"/>
    <b v="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n v="2.2035999999999998"/>
    <x v="0"/>
    <x v="5"/>
    <s v="CAD"/>
    <n v="1489320642"/>
    <n v="1487164242"/>
    <b v="0"/>
    <n v="147"/>
    <n v="37.476190476190474"/>
    <b v="1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.196"/>
    <x v="0"/>
    <x v="0"/>
    <s v="USD"/>
    <n v="1393156857"/>
    <n v="1390564857"/>
    <b v="0"/>
    <n v="99"/>
    <n v="30.202020202020201"/>
    <b v="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n v="4.0776923076923079"/>
    <x v="0"/>
    <x v="1"/>
    <s v="GBP"/>
    <n v="1419259679"/>
    <n v="1416667679"/>
    <b v="0"/>
    <n v="79"/>
    <n v="33.550632911392405"/>
    <b v="1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.0581826105905425"/>
    <x v="0"/>
    <x v="0"/>
    <s v="USD"/>
    <n v="1388936289"/>
    <n v="1386344289"/>
    <b v="0"/>
    <n v="75"/>
    <n v="64.74666666666667"/>
    <b v="1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n v="1.4108235294117648"/>
    <x v="0"/>
    <x v="0"/>
    <s v="USD"/>
    <n v="1330359423"/>
    <n v="1327767423"/>
    <b v="0"/>
    <n v="207"/>
    <n v="57.932367149758456"/>
    <b v="1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n v="2.7069999999999999"/>
    <x v="0"/>
    <x v="13"/>
    <s v="EUR"/>
    <n v="1451861940"/>
    <n v="1448902867"/>
    <b v="0"/>
    <n v="102"/>
    <n v="53.078431372549019"/>
    <b v="1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n v="1.538"/>
    <x v="0"/>
    <x v="0"/>
    <s v="USD"/>
    <n v="1423022400"/>
    <n v="1421436099"/>
    <b v="0"/>
    <n v="32"/>
    <n v="48.0625"/>
    <b v="1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.0357653061224488"/>
    <x v="0"/>
    <x v="0"/>
    <s v="USD"/>
    <n v="1442501991"/>
    <n v="1439909991"/>
    <b v="0"/>
    <n v="480"/>
    <n v="82.396874999999994"/>
    <b v="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n v="1.85"/>
    <x v="0"/>
    <x v="0"/>
    <s v="USD"/>
    <n v="1311576600"/>
    <n v="1306219897"/>
    <b v="0"/>
    <n v="11"/>
    <n v="50.454545454545453"/>
    <b v="1"/>
    <s v="music/rock"/>
    <x v="4"/>
    <x v="11"/>
  </r>
  <r>
    <n v="2282"/>
    <s v="Sage King's Debut Album"/>
    <s v="Sage King is recording his debut album and wants YOU to be a part of the creation process"/>
    <n v="750"/>
    <n v="1390"/>
    <n v="1.8533333333333333"/>
    <x v="0"/>
    <x v="0"/>
    <s v="USD"/>
    <n v="1452744686"/>
    <n v="1447560686"/>
    <b v="0"/>
    <n v="12"/>
    <n v="115.83333333333333"/>
    <b v="1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.0085533333333332"/>
    <x v="0"/>
    <x v="0"/>
    <s v="USD"/>
    <n v="1336528804"/>
    <n v="1331348404"/>
    <b v="0"/>
    <n v="48"/>
    <n v="63.03458333333333"/>
    <b v="1"/>
    <s v="music/rock"/>
    <x v="4"/>
    <x v="11"/>
  </r>
  <r>
    <n v="2284"/>
    <s v="Make a record, write a song, take the Vinyl Skyway. "/>
    <s v="The Vinyl Skyway reunite to make a third album. "/>
    <n v="6000"/>
    <n v="6373.27"/>
    <n v="1.0622116666666668"/>
    <x v="0"/>
    <x v="0"/>
    <s v="USD"/>
    <n v="1299902400"/>
    <n v="1297451245"/>
    <b v="0"/>
    <n v="59"/>
    <n v="108.02152542372882"/>
    <b v="1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.2136666666666667"/>
    <x v="0"/>
    <x v="0"/>
    <s v="USD"/>
    <n v="1340944043"/>
    <n v="1338352043"/>
    <b v="0"/>
    <n v="79"/>
    <n v="46.088607594936711"/>
    <b v="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n v="1.0006666666666666"/>
    <x v="0"/>
    <x v="0"/>
    <s v="USD"/>
    <n v="1378439940"/>
    <n v="1376003254"/>
    <b v="0"/>
    <n v="14"/>
    <n v="107.21428571428571"/>
    <b v="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.1997755555555556"/>
    <x v="0"/>
    <x v="0"/>
    <s v="USD"/>
    <n v="1403539260"/>
    <n v="1401724860"/>
    <b v="0"/>
    <n v="106"/>
    <n v="50.9338679245283"/>
    <b v="1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.0009999999999999"/>
    <x v="0"/>
    <x v="0"/>
    <s v="USD"/>
    <n v="1340733600"/>
    <n v="1339098689"/>
    <b v="0"/>
    <n v="25"/>
    <n v="40.04"/>
    <b v="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n v="1.0740000000000001"/>
    <x v="0"/>
    <x v="0"/>
    <s v="USD"/>
    <n v="1386372120"/>
    <n v="1382659060"/>
    <b v="0"/>
    <n v="25"/>
    <n v="64.44"/>
    <b v="1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.0406666666666666"/>
    <x v="0"/>
    <x v="0"/>
    <s v="USD"/>
    <n v="1259686800"/>
    <n v="1252908330"/>
    <b v="0"/>
    <n v="29"/>
    <n v="53.827586206896555"/>
    <b v="1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.728"/>
    <x v="0"/>
    <x v="0"/>
    <s v="USD"/>
    <n v="1335153600"/>
    <n v="1332199618"/>
    <b v="0"/>
    <n v="43"/>
    <n v="100.46511627906976"/>
    <b v="1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.072505"/>
    <x v="0"/>
    <x v="0"/>
    <s v="USD"/>
    <n v="1334767476"/>
    <n v="1332175476"/>
    <b v="0"/>
    <n v="46"/>
    <n v="46.630652173913049"/>
    <b v="1"/>
    <s v="music/rock"/>
    <x v="4"/>
    <x v="11"/>
  </r>
  <r>
    <n v="2293"/>
    <s v="&quot;Hurt N' Wrong&quot; New Album Fundraiser!"/>
    <s v="Donate here to be a part of the upcoming album. Every little bit helps!"/>
    <n v="850"/>
    <n v="920"/>
    <n v="1.0823529411764705"/>
    <x v="0"/>
    <x v="0"/>
    <s v="USD"/>
    <n v="1348545540"/>
    <n v="1346345999"/>
    <b v="0"/>
    <n v="27"/>
    <n v="34.074074074074076"/>
    <b v="1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.4608079999999999"/>
    <x v="0"/>
    <x v="0"/>
    <s v="USD"/>
    <n v="1358702480"/>
    <n v="1356110480"/>
    <b v="0"/>
    <n v="112"/>
    <n v="65.214642857142863"/>
    <b v="1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.2524999999999999"/>
    <x v="0"/>
    <x v="0"/>
    <s v="USD"/>
    <n v="1359240856"/>
    <n v="1356648856"/>
    <b v="0"/>
    <n v="34"/>
    <n v="44.205882352941174"/>
    <b v="1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n v="1.4907142857142857"/>
    <x v="0"/>
    <x v="0"/>
    <s v="USD"/>
    <n v="1330018426"/>
    <n v="1326994426"/>
    <b v="0"/>
    <n v="145"/>
    <n v="71.965517241379317"/>
    <b v="1"/>
    <s v="music/rock"/>
    <x v="4"/>
    <x v="11"/>
  </r>
  <r>
    <n v="2297"/>
    <s v="Company Company: Debut EP"/>
    <s v="New Jersey Alternative Rock band COCO needs YOUR help self-releasing debut EP!"/>
    <n v="1000"/>
    <n v="1006"/>
    <n v="1.006"/>
    <x v="0"/>
    <x v="0"/>
    <s v="USD"/>
    <n v="1331697540"/>
    <n v="1328749249"/>
    <b v="0"/>
    <n v="19"/>
    <n v="52.94736842105263"/>
    <b v="1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n v="1.0507333333333333"/>
    <x v="0"/>
    <x v="0"/>
    <s v="USD"/>
    <n v="1395861033"/>
    <n v="1393272633"/>
    <b v="0"/>
    <n v="288"/>
    <n v="109.45138888888889"/>
    <b v="1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n v="3.5016666666666665"/>
    <x v="0"/>
    <x v="0"/>
    <s v="USD"/>
    <n v="1296953209"/>
    <n v="1295657209"/>
    <b v="0"/>
    <n v="14"/>
    <n v="75.035714285714292"/>
    <b v="1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n v="1.0125"/>
    <x v="0"/>
    <x v="0"/>
    <s v="USD"/>
    <n v="1340904416"/>
    <n v="1339694816"/>
    <b v="0"/>
    <n v="7"/>
    <n v="115.71428571428571"/>
    <b v="1"/>
    <s v="music/rock"/>
    <x v="4"/>
    <x v="11"/>
  </r>
  <r>
    <n v="2301"/>
    <s v="Time Crash"/>
    <s v="We are America's first trock band, and we're ready to bring you our first album!"/>
    <n v="5000"/>
    <n v="6680.22"/>
    <n v="1.336044"/>
    <x v="0"/>
    <x v="0"/>
    <s v="USD"/>
    <n v="1371785496"/>
    <n v="1369193496"/>
    <b v="1"/>
    <n v="211"/>
    <n v="31.659810426540286"/>
    <b v="1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.7065217391304348"/>
    <x v="0"/>
    <x v="0"/>
    <s v="USD"/>
    <n v="1388473200"/>
    <n v="1385585434"/>
    <b v="1"/>
    <n v="85"/>
    <n v="46.176470588235297"/>
    <b v="1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.0935829457364341"/>
    <x v="0"/>
    <x v="0"/>
    <s v="USD"/>
    <n v="1323747596"/>
    <n v="1320287996"/>
    <b v="1"/>
    <n v="103"/>
    <n v="68.481650485436887"/>
    <b v="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.0070033333333335"/>
    <x v="0"/>
    <x v="0"/>
    <s v="USD"/>
    <n v="1293857940"/>
    <n v="1290281691"/>
    <b v="1"/>
    <n v="113"/>
    <n v="53.469203539823013"/>
    <b v="1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.0122777777777778"/>
    <x v="0"/>
    <x v="0"/>
    <s v="USD"/>
    <n v="1407520800"/>
    <n v="1405356072"/>
    <b v="1"/>
    <n v="167"/>
    <n v="109.10778443113773"/>
    <b v="1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n v="1.0675857142857144"/>
    <x v="0"/>
    <x v="0"/>
    <s v="USD"/>
    <n v="1331352129"/>
    <n v="1328760129"/>
    <b v="1"/>
    <n v="73"/>
    <n v="51.185616438356163"/>
    <b v="1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.0665777537961894"/>
    <x v="0"/>
    <x v="0"/>
    <s v="USD"/>
    <n v="1336245328"/>
    <n v="1333653333"/>
    <b v="1"/>
    <n v="75"/>
    <n v="27.936800000000002"/>
    <b v="1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.0130622"/>
    <x v="0"/>
    <x v="0"/>
    <s v="USD"/>
    <n v="1409274000"/>
    <n v="1406847996"/>
    <b v="1"/>
    <n v="614"/>
    <n v="82.496921824104234"/>
    <b v="1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n v="1.0667450000000001"/>
    <x v="0"/>
    <x v="0"/>
    <s v="USD"/>
    <n v="1362872537"/>
    <n v="1359848537"/>
    <b v="1"/>
    <n v="107"/>
    <n v="59.817476635514019"/>
    <b v="1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.288397837837838"/>
    <x v="0"/>
    <x v="0"/>
    <s v="USD"/>
    <n v="1363889015"/>
    <n v="1361300615"/>
    <b v="1"/>
    <n v="1224"/>
    <n v="64.816470588235291"/>
    <b v="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n v="1.0411111111111111"/>
    <x v="0"/>
    <x v="0"/>
    <s v="USD"/>
    <n v="1399421189"/>
    <n v="1396829189"/>
    <b v="1"/>
    <n v="104"/>
    <n v="90.09615384615384"/>
    <b v="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n v="1.0786666666666667"/>
    <x v="0"/>
    <x v="0"/>
    <s v="USD"/>
    <n v="1397862000"/>
    <n v="1395155478"/>
    <b v="1"/>
    <n v="79"/>
    <n v="40.962025316455694"/>
    <b v="1"/>
    <s v="music/indie rock"/>
    <x v="4"/>
    <x v="14"/>
  </r>
  <r>
    <n v="2313"/>
    <s v="A SUNNY DAY IN GLASGOW"/>
    <s v="A Sunny Day in Glasgow are recording a new album and we need your help!"/>
    <n v="5000"/>
    <n v="8792.02"/>
    <n v="1.7584040000000001"/>
    <x v="0"/>
    <x v="0"/>
    <s v="USD"/>
    <n v="1336086026"/>
    <n v="1333494026"/>
    <b v="1"/>
    <n v="157"/>
    <n v="56.000127388535034"/>
    <b v="1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.5697000000000001"/>
    <x v="0"/>
    <x v="0"/>
    <s v="USD"/>
    <n v="1339074857"/>
    <n v="1336482857"/>
    <b v="1"/>
    <n v="50"/>
    <n v="37.672800000000002"/>
    <b v="1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n v="1.026"/>
    <x v="0"/>
    <x v="0"/>
    <s v="USD"/>
    <n v="1336238743"/>
    <n v="1333646743"/>
    <b v="1"/>
    <n v="64"/>
    <n v="40.078125"/>
    <b v="1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.0404266666666666"/>
    <x v="0"/>
    <x v="0"/>
    <s v="USD"/>
    <n v="1260383040"/>
    <n v="1253726650"/>
    <b v="1"/>
    <n v="200"/>
    <n v="78.031999999999996"/>
    <b v="1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n v="1.04"/>
    <x v="0"/>
    <x v="0"/>
    <s v="USD"/>
    <n v="1266210000"/>
    <n v="1263474049"/>
    <b v="1"/>
    <n v="22"/>
    <n v="18.90909090909091"/>
    <b v="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.2105999999999999"/>
    <x v="0"/>
    <x v="0"/>
    <s v="USD"/>
    <n v="1253937540"/>
    <n v="1251214014"/>
    <b v="1"/>
    <n v="163"/>
    <n v="37.134969325153371"/>
    <b v="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.077"/>
    <x v="0"/>
    <x v="0"/>
    <s v="USD"/>
    <n v="1387072685"/>
    <n v="1384480685"/>
    <b v="1"/>
    <n v="77"/>
    <n v="41.961038961038959"/>
    <b v="1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n v="1.0866"/>
    <x v="0"/>
    <x v="0"/>
    <s v="USD"/>
    <n v="1396463800"/>
    <n v="1393443400"/>
    <b v="1"/>
    <n v="89"/>
    <n v="61.044943820224717"/>
    <b v="1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n v="0.39120962394619685"/>
    <x v="3"/>
    <x v="15"/>
    <s v="EUR"/>
    <n v="1491282901"/>
    <n v="1488694501"/>
    <b v="0"/>
    <n v="64"/>
    <n v="64.53125"/>
    <b v="0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n v="3.1481481481481478E-2"/>
    <x v="3"/>
    <x v="0"/>
    <s v="USD"/>
    <n v="1491769769"/>
    <n v="1489181369"/>
    <b v="0"/>
    <n v="4"/>
    <n v="21.25"/>
    <b v="0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n v="0.48"/>
    <x v="3"/>
    <x v="0"/>
    <s v="USD"/>
    <n v="1490033247"/>
    <n v="1489428447"/>
    <b v="0"/>
    <n v="4"/>
    <n v="30"/>
    <b v="0"/>
    <s v="food/small batch"/>
    <x v="7"/>
    <x v="33"/>
  </r>
  <r>
    <n v="2324"/>
    <s v="Pies not Lies"/>
    <s v="A city centre shop selling great locally made food with room to chat and learn about eachother."/>
    <n v="7500"/>
    <n v="1555"/>
    <n v="0.20733333333333334"/>
    <x v="3"/>
    <x v="1"/>
    <s v="GBP"/>
    <n v="1490559285"/>
    <n v="1487970885"/>
    <b v="0"/>
    <n v="61"/>
    <n v="25.491803278688526"/>
    <b v="0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n v="0.08"/>
    <x v="3"/>
    <x v="0"/>
    <s v="USD"/>
    <n v="1490830331"/>
    <n v="1488241931"/>
    <b v="0"/>
    <n v="7"/>
    <n v="11.428571428571429"/>
    <b v="0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7.1999999999999998E-3"/>
    <x v="3"/>
    <x v="0"/>
    <s v="USD"/>
    <n v="1493571600"/>
    <n v="1489106948"/>
    <b v="0"/>
    <n v="1"/>
    <n v="108"/>
    <b v="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n v="5.2609431428571432"/>
    <x v="0"/>
    <x v="0"/>
    <s v="USD"/>
    <n v="1409090440"/>
    <n v="1406066440"/>
    <b v="1"/>
    <n v="3355"/>
    <n v="54.883162444113267"/>
    <b v="1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.5445000000000002"/>
    <x v="0"/>
    <x v="0"/>
    <s v="USD"/>
    <n v="1434307537"/>
    <n v="1431715537"/>
    <b v="1"/>
    <n v="537"/>
    <n v="47.383612662942269"/>
    <b v="1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n v="1.0591999999999999"/>
    <x v="0"/>
    <x v="0"/>
    <s v="USD"/>
    <n v="1405609146"/>
    <n v="1403017146"/>
    <b v="1"/>
    <n v="125"/>
    <n v="211.84"/>
    <b v="1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.0242285714285715"/>
    <x v="0"/>
    <x v="0"/>
    <s v="USD"/>
    <n v="1451001600"/>
    <n v="1448400943"/>
    <b v="1"/>
    <n v="163"/>
    <n v="219.92638036809817"/>
    <b v="1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n v="1.4431375"/>
    <x v="0"/>
    <x v="0"/>
    <s v="USD"/>
    <n v="1408320490"/>
    <n v="1405728490"/>
    <b v="1"/>
    <n v="283"/>
    <n v="40.795406360424032"/>
    <b v="1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.06308"/>
    <x v="0"/>
    <x v="0"/>
    <s v="USD"/>
    <n v="1423235071"/>
    <n v="1420643071"/>
    <b v="1"/>
    <n v="352"/>
    <n v="75.502840909090907"/>
    <b v="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n v="2.1216666666666666"/>
    <x v="0"/>
    <x v="0"/>
    <s v="USD"/>
    <n v="1401385800"/>
    <n v="1399563390"/>
    <b v="1"/>
    <n v="94"/>
    <n v="13.542553191489361"/>
    <b v="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n v="1.0195000000000001"/>
    <x v="0"/>
    <x v="0"/>
    <s v="USD"/>
    <n v="1415208840"/>
    <n v="1412611498"/>
    <b v="1"/>
    <n v="67"/>
    <n v="60.865671641791046"/>
    <b v="1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.0227200000000001"/>
    <x v="0"/>
    <x v="0"/>
    <s v="USD"/>
    <n v="1402494243"/>
    <n v="1399902243"/>
    <b v="1"/>
    <n v="221"/>
    <n v="115.69230769230769"/>
    <b v="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n v="5.2073254999999996"/>
    <x v="0"/>
    <x v="0"/>
    <s v="USD"/>
    <n v="1394316695"/>
    <n v="1390860695"/>
    <b v="1"/>
    <n v="2165"/>
    <n v="48.104623556581984"/>
    <b v="1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n v="1.1065833333333333"/>
    <x v="0"/>
    <x v="0"/>
    <s v="USD"/>
    <n v="1403796143"/>
    <n v="1401204143"/>
    <b v="1"/>
    <n v="179"/>
    <n v="74.184357541899445"/>
    <b v="1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.0114333333333334"/>
    <x v="0"/>
    <x v="0"/>
    <s v="USD"/>
    <n v="1404077484"/>
    <n v="1401485484"/>
    <b v="1"/>
    <n v="123"/>
    <n v="123.34552845528455"/>
    <b v="1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n v="2.9420799999999998"/>
    <x v="0"/>
    <x v="0"/>
    <s v="USD"/>
    <n v="1482134340"/>
    <n v="1479496309"/>
    <b v="1"/>
    <n v="1104"/>
    <n v="66.623188405797094"/>
    <b v="1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n v="1.0577749999999999"/>
    <x v="0"/>
    <x v="0"/>
    <s v="USD"/>
    <n v="1477841138"/>
    <n v="1475249138"/>
    <b v="1"/>
    <n v="403"/>
    <n v="104.99007444168734"/>
    <b v="1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n v="0"/>
    <x v="1"/>
    <x v="0"/>
    <s v="USD"/>
    <n v="1436729504"/>
    <n v="1434137504"/>
    <b v="0"/>
    <n v="0"/>
    <e v="#DIV/0!"/>
    <b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x v="0"/>
    <s v="USD"/>
    <n v="1412571600"/>
    <n v="1410799870"/>
    <b v="0"/>
    <n v="0"/>
    <e v="#DIV/0!"/>
    <b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n v="0.03"/>
    <x v="1"/>
    <x v="0"/>
    <s v="USD"/>
    <n v="1452282420"/>
    <n v="1447962505"/>
    <b v="0"/>
    <n v="1"/>
    <n v="300"/>
    <b v="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1E-3"/>
    <x v="1"/>
    <x v="5"/>
    <s v="CAD"/>
    <n v="1466789269"/>
    <n v="1464197269"/>
    <b v="0"/>
    <n v="1"/>
    <n v="1"/>
    <b v="0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x v="0"/>
    <s v="USD"/>
    <n v="1427845140"/>
    <n v="1424822556"/>
    <b v="0"/>
    <n v="0"/>
    <e v="#DIV/0!"/>
    <b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n v="6.4999999999999997E-4"/>
    <x v="1"/>
    <x v="0"/>
    <s v="USD"/>
    <n v="1476731431"/>
    <n v="1472843431"/>
    <b v="0"/>
    <n v="3"/>
    <n v="13"/>
    <b v="0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n v="1.4999999999999999E-2"/>
    <x v="1"/>
    <x v="0"/>
    <s v="USD"/>
    <n v="1472135676"/>
    <n v="1469543676"/>
    <b v="0"/>
    <n v="1"/>
    <n v="15"/>
    <b v="0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3.8571428571428572E-3"/>
    <x v="1"/>
    <x v="0"/>
    <s v="USD"/>
    <n v="1456006938"/>
    <n v="1450822938"/>
    <b v="0"/>
    <n v="5"/>
    <n v="54"/>
    <b v="0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x v="11"/>
    <s v="SEK"/>
    <n v="1439318228"/>
    <n v="1436812628"/>
    <b v="0"/>
    <n v="0"/>
    <e v="#DIV/0!"/>
    <b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x v="17"/>
    <s v="EUR"/>
    <n v="1483474370"/>
    <n v="1480882370"/>
    <b v="0"/>
    <n v="0"/>
    <e v="#DIV/0!"/>
    <b v="0"/>
    <s v="technology/web"/>
    <x v="2"/>
    <x v="7"/>
  </r>
  <r>
    <n v="2351"/>
    <s v="NZ Auction site.  No listing or success fees. Only $2 p/m"/>
    <s v="Donate $30 or more and receive a free selfie stick."/>
    <n v="18900"/>
    <n v="108"/>
    <n v="5.7142857142857143E-3"/>
    <x v="1"/>
    <x v="4"/>
    <s v="NZD"/>
    <n v="1430360739"/>
    <n v="1427768739"/>
    <b v="0"/>
    <n v="7"/>
    <n v="15.428571428571429"/>
    <b v="0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x v="0"/>
    <s v="USD"/>
    <n v="1433603552"/>
    <n v="1428419552"/>
    <b v="0"/>
    <n v="0"/>
    <e v="#DIV/0!"/>
    <b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x v="0"/>
    <s v="USD"/>
    <n v="1429632822"/>
    <n v="1428596022"/>
    <b v="0"/>
    <n v="0"/>
    <e v="#DIV/0!"/>
    <b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n v="7.1428571428571429E-4"/>
    <x v="1"/>
    <x v="0"/>
    <s v="USD"/>
    <n v="1420910460"/>
    <n v="1415726460"/>
    <b v="0"/>
    <n v="1"/>
    <n v="25"/>
    <b v="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n v="6.875E-3"/>
    <x v="1"/>
    <x v="2"/>
    <s v="AUD"/>
    <n v="1430604136"/>
    <n v="1428012136"/>
    <b v="0"/>
    <n v="2"/>
    <n v="27.5"/>
    <b v="0"/>
    <s v="technology/web"/>
    <x v="2"/>
    <x v="7"/>
  </r>
  <r>
    <n v="2356"/>
    <s v="HardstyleUnited.com (Canceled)"/>
    <s v="HardstyleUnited.com The Global Hardstyle community. Your Hardstyle community."/>
    <n v="10000"/>
    <n v="0"/>
    <n v="0"/>
    <x v="1"/>
    <x v="9"/>
    <s v="EUR"/>
    <n v="1433530104"/>
    <n v="1430938104"/>
    <b v="0"/>
    <n v="0"/>
    <e v="#DIV/0!"/>
    <b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x v="1"/>
    <s v="GBP"/>
    <n v="1445093578"/>
    <n v="1442501578"/>
    <b v="0"/>
    <n v="0"/>
    <e v="#DIV/0!"/>
    <b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x v="1"/>
    <s v="GBP"/>
    <n v="1422664740"/>
    <n v="1417818036"/>
    <b v="0"/>
    <n v="0"/>
    <e v="#DIV/0!"/>
    <b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n v="0.14680000000000001"/>
    <x v="1"/>
    <x v="0"/>
    <s v="USD"/>
    <n v="1438616124"/>
    <n v="1433432124"/>
    <b v="0"/>
    <n v="3"/>
    <n v="367"/>
    <b v="0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n v="4.0000000000000002E-4"/>
    <x v="1"/>
    <x v="5"/>
    <s v="CAD"/>
    <n v="1454864280"/>
    <n v="1452272280"/>
    <b v="0"/>
    <n v="1"/>
    <n v="2"/>
    <b v="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x v="5"/>
    <s v="CAD"/>
    <n v="1462053600"/>
    <n v="1459975008"/>
    <b v="0"/>
    <n v="0"/>
    <e v="#DIV/0!"/>
    <b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n v="0.2857142857142857"/>
    <x v="1"/>
    <x v="0"/>
    <s v="USD"/>
    <n v="1418315470"/>
    <n v="1415723470"/>
    <b v="0"/>
    <n v="2"/>
    <n v="60"/>
    <b v="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x v="0"/>
    <s v="USD"/>
    <n v="1451348200"/>
    <n v="1447460200"/>
    <b v="0"/>
    <n v="0"/>
    <e v="#DIV/0!"/>
    <b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n v="0"/>
    <x v="1"/>
    <x v="0"/>
    <s v="USD"/>
    <n v="1445898356"/>
    <n v="1441146356"/>
    <b v="0"/>
    <n v="0"/>
    <e v="#DIV/0!"/>
    <b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x v="13"/>
    <s v="EUR"/>
    <n v="1453071600"/>
    <n v="1449596425"/>
    <b v="0"/>
    <n v="0"/>
    <e v="#DIV/0!"/>
    <b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0.1052"/>
    <x v="1"/>
    <x v="1"/>
    <s v="GBP"/>
    <n v="1445431533"/>
    <n v="1442839533"/>
    <b v="0"/>
    <n v="27"/>
    <n v="97.407407407407405"/>
    <b v="0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.34E-2"/>
    <x v="1"/>
    <x v="0"/>
    <s v="USD"/>
    <n v="1461622616"/>
    <n v="1456442216"/>
    <b v="0"/>
    <n v="14"/>
    <n v="47.857142857142854"/>
    <b v="0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2.5000000000000001E-3"/>
    <x v="1"/>
    <x v="0"/>
    <s v="USD"/>
    <n v="1429028365"/>
    <n v="1425143965"/>
    <b v="0"/>
    <n v="2"/>
    <n v="50"/>
    <b v="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x v="0"/>
    <s v="USD"/>
    <n v="1455132611"/>
    <n v="1452540611"/>
    <b v="0"/>
    <n v="0"/>
    <e v="#DIV/0!"/>
    <b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3.2799999999999999E-3"/>
    <x v="1"/>
    <x v="0"/>
    <s v="USD"/>
    <n v="1418877141"/>
    <n v="1416285141"/>
    <b v="0"/>
    <n v="4"/>
    <n v="20.5"/>
    <b v="0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x v="0"/>
    <s v="USD"/>
    <n v="1435257596"/>
    <n v="1432665596"/>
    <b v="0"/>
    <n v="0"/>
    <e v="#DIV/0!"/>
    <b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.272727272727273E-2"/>
    <x v="1"/>
    <x v="2"/>
    <s v="AUD"/>
    <n v="1429839571"/>
    <n v="1427247571"/>
    <b v="0"/>
    <n v="6"/>
    <n v="30"/>
    <b v="0"/>
    <s v="technology/web"/>
    <x v="2"/>
    <x v="7"/>
  </r>
  <r>
    <n v="2373"/>
    <s v="Cykelauktion.com (Canceled)"/>
    <s v="We want to create a safe marketplace for buying and selling bicycles."/>
    <n v="850000"/>
    <n v="50"/>
    <n v="5.8823529411764708E-5"/>
    <x v="1"/>
    <x v="11"/>
    <s v="SEK"/>
    <n v="1440863624"/>
    <n v="1438271624"/>
    <b v="0"/>
    <n v="1"/>
    <n v="50"/>
    <b v="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n v="4.5454545454545455E-4"/>
    <x v="1"/>
    <x v="0"/>
    <s v="USD"/>
    <n v="1423772060"/>
    <n v="1421180060"/>
    <b v="0"/>
    <n v="1"/>
    <n v="10"/>
    <b v="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x v="0"/>
    <s v="USD"/>
    <n v="1473451437"/>
    <n v="1470859437"/>
    <b v="0"/>
    <n v="0"/>
    <e v="#DIV/0!"/>
    <b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n v="0.10877666666666666"/>
    <x v="1"/>
    <x v="0"/>
    <s v="USD"/>
    <n v="1449785566"/>
    <n v="1447193566"/>
    <b v="0"/>
    <n v="4"/>
    <n v="81.582499999999996"/>
    <b v="0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x v="5"/>
    <s v="CAD"/>
    <n v="1480110783"/>
    <n v="1477515183"/>
    <b v="0"/>
    <n v="0"/>
    <e v="#DIV/0!"/>
    <b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n v="0"/>
    <x v="1"/>
    <x v="0"/>
    <s v="USD"/>
    <n v="1440548330"/>
    <n v="1438042730"/>
    <b v="0"/>
    <n v="0"/>
    <e v="#DIV/0!"/>
    <b v="0"/>
    <s v="technology/web"/>
    <x v="2"/>
    <x v="7"/>
  </r>
  <r>
    <n v="2379"/>
    <s v="SelectCooks.com (Canceled)"/>
    <s v="Selectcooks.com is a community marketplace for people to list, find and hire chefs."/>
    <n v="30000"/>
    <n v="0"/>
    <n v="0"/>
    <x v="1"/>
    <x v="0"/>
    <s v="USD"/>
    <n v="1444004616"/>
    <n v="1440116616"/>
    <b v="0"/>
    <n v="0"/>
    <e v="#DIV/0!"/>
    <b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n v="3.6666666666666666E-3"/>
    <x v="1"/>
    <x v="0"/>
    <s v="USD"/>
    <n v="1443726142"/>
    <n v="1441134142"/>
    <b v="0"/>
    <n v="3"/>
    <n v="18.333333333333332"/>
    <b v="0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n v="1.8193398957730169E-2"/>
    <x v="1"/>
    <x v="0"/>
    <s v="USD"/>
    <n v="1428704848"/>
    <n v="1426112848"/>
    <b v="0"/>
    <n v="7"/>
    <n v="224.42857142857142"/>
    <b v="0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n v="2.5000000000000001E-2"/>
    <x v="1"/>
    <x v="0"/>
    <s v="USD"/>
    <n v="1438662603"/>
    <n v="1436502603"/>
    <b v="0"/>
    <n v="2"/>
    <n v="37.5"/>
    <b v="0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.3499999999999997E-2"/>
    <x v="1"/>
    <x v="4"/>
    <s v="NZD"/>
    <n v="1424568107"/>
    <n v="1421976107"/>
    <b v="0"/>
    <n v="3"/>
    <n v="145"/>
    <b v="0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8.0000000000000002E-3"/>
    <x v="1"/>
    <x v="0"/>
    <s v="USD"/>
    <n v="1415932643"/>
    <n v="1413337043"/>
    <b v="0"/>
    <n v="8"/>
    <n v="1"/>
    <b v="0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.2123076923076924E-2"/>
    <x v="1"/>
    <x v="0"/>
    <s v="USD"/>
    <n v="1438793432"/>
    <n v="1436201432"/>
    <b v="0"/>
    <n v="7"/>
    <n v="112.57142857142857"/>
    <b v="0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n v="0"/>
    <x v="1"/>
    <x v="5"/>
    <s v="CAD"/>
    <n v="1420920424"/>
    <n v="1415736424"/>
    <b v="0"/>
    <n v="0"/>
    <e v="#DIV/0!"/>
    <b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6.8399999999999997E-3"/>
    <x v="1"/>
    <x v="0"/>
    <s v="USD"/>
    <n v="1469199740"/>
    <n v="1465311740"/>
    <b v="0"/>
    <n v="3"/>
    <n v="342"/>
    <b v="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.2513513513513513E-2"/>
    <x v="1"/>
    <x v="0"/>
    <s v="USD"/>
    <n v="1421350140"/>
    <n v="1418761759"/>
    <b v="0"/>
    <n v="8"/>
    <n v="57.875"/>
    <b v="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1.8749999999999999E-3"/>
    <x v="1"/>
    <x v="6"/>
    <s v="EUR"/>
    <n v="1437861540"/>
    <n v="1435160452"/>
    <b v="0"/>
    <n v="1"/>
    <n v="30"/>
    <b v="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x v="2"/>
    <s v="AUD"/>
    <n v="1420352264"/>
    <n v="1416896264"/>
    <b v="0"/>
    <n v="0"/>
    <e v="#DIV/0!"/>
    <b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n v="1.25E-3"/>
    <x v="1"/>
    <x v="0"/>
    <s v="USD"/>
    <n v="1427825044"/>
    <n v="1425236644"/>
    <b v="0"/>
    <n v="1"/>
    <n v="25"/>
    <b v="0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x v="0"/>
    <s v="USD"/>
    <n v="1446087223"/>
    <n v="1443495223"/>
    <b v="0"/>
    <n v="0"/>
    <e v="#DIV/0!"/>
    <b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n v="5.0000000000000001E-4"/>
    <x v="1"/>
    <x v="0"/>
    <s v="USD"/>
    <n v="1439048017"/>
    <n v="1436456017"/>
    <b v="0"/>
    <n v="1"/>
    <n v="50"/>
    <b v="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5.9999999999999995E-4"/>
    <x v="1"/>
    <x v="17"/>
    <s v="EUR"/>
    <n v="1424940093"/>
    <n v="1422348093"/>
    <b v="0"/>
    <n v="2"/>
    <n v="1.5"/>
    <b v="0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n v="0"/>
    <x v="1"/>
    <x v="0"/>
    <s v="USD"/>
    <n v="1484038620"/>
    <n v="1481597687"/>
    <b v="0"/>
    <n v="0"/>
    <e v="#DIV/0!"/>
    <b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n v="2E-3"/>
    <x v="1"/>
    <x v="16"/>
    <s v="CHF"/>
    <n v="1444940558"/>
    <n v="1442348558"/>
    <b v="0"/>
    <n v="1"/>
    <n v="10"/>
    <b v="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x v="0"/>
    <s v="USD"/>
    <n v="1420233256"/>
    <n v="1417641256"/>
    <b v="0"/>
    <n v="0"/>
    <e v="#DIV/0!"/>
    <b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x v="0"/>
    <s v="USD"/>
    <n v="1435874384"/>
    <n v="1433282384"/>
    <b v="0"/>
    <n v="0"/>
    <e v="#DIV/0!"/>
    <b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x v="11"/>
    <s v="SEK"/>
    <n v="1418934506"/>
    <n v="1415910506"/>
    <b v="0"/>
    <n v="0"/>
    <e v="#DIV/0!"/>
    <b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x v="2"/>
    <s v="AUD"/>
    <n v="1460615164"/>
    <n v="1458023164"/>
    <b v="0"/>
    <n v="0"/>
    <e v="#DIV/0!"/>
    <b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7.1785714285714283E-3"/>
    <x v="2"/>
    <x v="0"/>
    <s v="USD"/>
    <n v="1457207096"/>
    <n v="1452023096"/>
    <b v="0"/>
    <n v="9"/>
    <n v="22.333333333333332"/>
    <b v="0"/>
    <s v="food/food trucks"/>
    <x v="7"/>
    <x v="19"/>
  </r>
  <r>
    <n v="2402"/>
    <s v="Cupcake Truck Unite"/>
    <s v="Small town, delicious treats, and a mobile truck"/>
    <n v="12000"/>
    <n v="52"/>
    <n v="4.3333333333333331E-3"/>
    <x v="2"/>
    <x v="0"/>
    <s v="USD"/>
    <n v="1431533931"/>
    <n v="1428941931"/>
    <b v="0"/>
    <n v="1"/>
    <n v="52"/>
    <b v="0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0.16833333333333333"/>
    <x v="2"/>
    <x v="1"/>
    <s v="GBP"/>
    <n v="1459368658"/>
    <n v="1454188258"/>
    <b v="0"/>
    <n v="12"/>
    <n v="16.833333333333332"/>
    <b v="0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x v="0"/>
    <s v="USD"/>
    <n v="1451782607"/>
    <n v="1449190607"/>
    <b v="0"/>
    <n v="0"/>
    <e v="#DIV/0!"/>
    <b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n v="0.22520000000000001"/>
    <x v="2"/>
    <x v="0"/>
    <s v="USD"/>
    <n v="1472911375"/>
    <n v="1471096975"/>
    <b v="0"/>
    <n v="20"/>
    <n v="56.3"/>
    <b v="0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n v="0.41384615384615386"/>
    <x v="2"/>
    <x v="0"/>
    <s v="USD"/>
    <n v="1421635190"/>
    <n v="1418179190"/>
    <b v="0"/>
    <n v="16"/>
    <n v="84.0625"/>
    <b v="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0.25259090909090909"/>
    <x v="2"/>
    <x v="0"/>
    <s v="USD"/>
    <n v="1428732000"/>
    <n v="1426772928"/>
    <b v="0"/>
    <n v="33"/>
    <n v="168.39393939393941"/>
    <b v="0"/>
    <s v="food/food trucks"/>
    <x v="7"/>
    <x v="19"/>
  </r>
  <r>
    <n v="2408"/>
    <s v="Sabroso On Wheels"/>
    <s v="A US Army Vet trying to get a Peruvian food truck going! Really good Peruvian food now mobile!"/>
    <n v="15000"/>
    <n v="30"/>
    <n v="2E-3"/>
    <x v="2"/>
    <x v="0"/>
    <s v="USD"/>
    <n v="1415247757"/>
    <n v="1412652157"/>
    <b v="0"/>
    <n v="2"/>
    <n v="15"/>
    <b v="0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n v="1.84E-2"/>
    <x v="2"/>
    <x v="0"/>
    <s v="USD"/>
    <n v="1439931675"/>
    <n v="1437339675"/>
    <b v="0"/>
    <n v="6"/>
    <n v="76.666666666666671"/>
    <b v="0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x v="2"/>
    <s v="AUD"/>
    <n v="1441619275"/>
    <n v="1439027275"/>
    <b v="0"/>
    <n v="0"/>
    <e v="#DIV/0!"/>
    <b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n v="6.0400000000000002E-3"/>
    <x v="2"/>
    <x v="0"/>
    <s v="USD"/>
    <n v="1440524082"/>
    <n v="1437932082"/>
    <b v="0"/>
    <n v="3"/>
    <n v="50.333333333333336"/>
    <b v="0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x v="6"/>
    <s v="EUR"/>
    <n v="1480185673"/>
    <n v="1476294073"/>
    <b v="0"/>
    <n v="0"/>
    <e v="#DIV/0!"/>
    <b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n v="8.3333333333333332E-3"/>
    <x v="2"/>
    <x v="0"/>
    <s v="USD"/>
    <n v="1401579000"/>
    <n v="1398911882"/>
    <b v="0"/>
    <n v="3"/>
    <n v="8.3333333333333339"/>
    <b v="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.0666666666666665E-2"/>
    <x v="2"/>
    <x v="0"/>
    <s v="USD"/>
    <n v="1440215940"/>
    <n v="1436805660"/>
    <b v="0"/>
    <n v="13"/>
    <n v="35.384615384615387"/>
    <b v="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n v="5.5833333333333334E-3"/>
    <x v="2"/>
    <x v="0"/>
    <s v="USD"/>
    <n v="1468615346"/>
    <n v="1466023346"/>
    <b v="0"/>
    <n v="6"/>
    <n v="55.833333333333336"/>
    <b v="0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2.5000000000000001E-4"/>
    <x v="2"/>
    <x v="0"/>
    <s v="USD"/>
    <n v="1426345200"/>
    <n v="1421343743"/>
    <b v="0"/>
    <n v="1"/>
    <n v="5"/>
    <b v="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x v="0"/>
    <s v="USD"/>
    <n v="1407705187"/>
    <n v="1405113187"/>
    <b v="0"/>
    <n v="0"/>
    <e v="#DIV/0!"/>
    <b v="0"/>
    <s v="food/food trucks"/>
    <x v="7"/>
    <x v="19"/>
  </r>
  <r>
    <n v="2418"/>
    <s v="Mexican food truck"/>
    <s v="I want to start my food truck business."/>
    <n v="25000"/>
    <n v="5"/>
    <n v="2.0000000000000001E-4"/>
    <x v="2"/>
    <x v="0"/>
    <s v="USD"/>
    <n v="1427225644"/>
    <n v="1422045244"/>
    <b v="0"/>
    <n v="5"/>
    <n v="1"/>
    <b v="0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x v="0"/>
    <s v="USD"/>
    <n v="1424281389"/>
    <n v="1419097389"/>
    <b v="0"/>
    <n v="0"/>
    <e v="#DIV/0!"/>
    <b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0.14825133372851215"/>
    <x v="2"/>
    <x v="0"/>
    <s v="USD"/>
    <n v="1415583695"/>
    <n v="1410396095"/>
    <b v="0"/>
    <n v="36"/>
    <n v="69.472222222222229"/>
    <b v="0"/>
    <s v="food/food trucks"/>
    <x v="7"/>
    <x v="19"/>
  </r>
  <r>
    <n v="2421"/>
    <s v="hot dog cart"/>
    <s v="help me start Merrill's first hot dog cart in this empty lot"/>
    <n v="6000"/>
    <n v="1"/>
    <n v="1.6666666666666666E-4"/>
    <x v="2"/>
    <x v="0"/>
    <s v="USD"/>
    <n v="1424536196"/>
    <n v="1421944196"/>
    <b v="0"/>
    <n v="1"/>
    <n v="1"/>
    <b v="0"/>
    <s v="food/food trucks"/>
    <x v="7"/>
    <x v="19"/>
  </r>
  <r>
    <n v="2422"/>
    <s v="Help starting a family owned food truck"/>
    <s v="Family owned business serving BBQ and seafood to the public"/>
    <n v="500"/>
    <n v="1"/>
    <n v="2E-3"/>
    <x v="2"/>
    <x v="0"/>
    <s v="USD"/>
    <n v="1426091036"/>
    <n v="1423502636"/>
    <b v="0"/>
    <n v="1"/>
    <n v="1"/>
    <b v="0"/>
    <s v="food/food trucks"/>
    <x v="7"/>
    <x v="19"/>
  </r>
  <r>
    <n v="2423"/>
    <s v="FBTR BBQ"/>
    <s v="FBTR is a Texas-style, North Carolina based, homemade BBQ company looking to bring good meat to the masses."/>
    <n v="60000"/>
    <n v="8"/>
    <n v="1.3333333333333334E-4"/>
    <x v="2"/>
    <x v="0"/>
    <s v="USD"/>
    <n v="1420044890"/>
    <n v="1417452890"/>
    <b v="0"/>
    <n v="1"/>
    <n v="8"/>
    <b v="0"/>
    <s v="food/food trucks"/>
    <x v="7"/>
    <x v="19"/>
  </r>
  <r>
    <n v="2424"/>
    <s v="Lily and Memphs"/>
    <s v="Great and creative food from the heart in the form of a sweet food truck!"/>
    <n v="25000"/>
    <n v="310"/>
    <n v="1.24E-2"/>
    <x v="2"/>
    <x v="0"/>
    <s v="USD"/>
    <n v="1414445108"/>
    <n v="1411853108"/>
    <b v="0"/>
    <n v="9"/>
    <n v="34.444444444444443"/>
    <b v="0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2.8571428571428574E-4"/>
    <x v="2"/>
    <x v="0"/>
    <s v="USD"/>
    <n v="1464386640"/>
    <n v="1463090149"/>
    <b v="0"/>
    <n v="1"/>
    <n v="1"/>
    <b v="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x v="0"/>
    <s v="USD"/>
    <n v="1439006692"/>
    <n v="1433822692"/>
    <b v="0"/>
    <n v="0"/>
    <e v="#DIV/0!"/>
    <b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n v="2.0000000000000002E-5"/>
    <x v="2"/>
    <x v="0"/>
    <s v="USD"/>
    <n v="1458715133"/>
    <n v="1455262733"/>
    <b v="0"/>
    <n v="1"/>
    <n v="1"/>
    <b v="0"/>
    <s v="food/food trucks"/>
    <x v="7"/>
    <x v="19"/>
  </r>
  <r>
    <n v="2428"/>
    <s v="Premium Burgers"/>
    <s v="From Moo 2 You! We want to offer premium burgers to a taco flooded environment."/>
    <n v="35000"/>
    <n v="1"/>
    <n v="2.8571428571428571E-5"/>
    <x v="2"/>
    <x v="0"/>
    <s v="USD"/>
    <n v="1426182551"/>
    <n v="1423594151"/>
    <b v="0"/>
    <n v="1"/>
    <n v="1"/>
    <b v="0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.4321428571428572E-2"/>
    <x v="2"/>
    <x v="10"/>
    <s v="NOK"/>
    <n v="1486313040"/>
    <n v="1483131966"/>
    <b v="0"/>
    <n v="4"/>
    <n v="501.25"/>
    <b v="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n v="7.0000000000000001E-3"/>
    <x v="2"/>
    <x v="0"/>
    <s v="USD"/>
    <n v="1455246504"/>
    <n v="1452654504"/>
    <b v="0"/>
    <n v="2"/>
    <n v="10.5"/>
    <b v="0"/>
    <s v="food/food trucks"/>
    <x v="7"/>
    <x v="19"/>
  </r>
  <r>
    <n v="2431"/>
    <s v="Murphy's good eatin'"/>
    <s v="Go to Colorado and run a food truck with homemade food of all kinds."/>
    <n v="100000"/>
    <n v="2"/>
    <n v="2.0000000000000002E-5"/>
    <x v="2"/>
    <x v="0"/>
    <s v="USD"/>
    <n v="1467080613"/>
    <n v="1461896613"/>
    <b v="0"/>
    <n v="2"/>
    <n v="1"/>
    <b v="0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n v="1.4285714285714287E-4"/>
    <x v="2"/>
    <x v="0"/>
    <s v="USD"/>
    <n v="1425791697"/>
    <n v="1423199697"/>
    <b v="0"/>
    <n v="2"/>
    <n v="1"/>
    <b v="0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x v="0"/>
    <s v="USD"/>
    <n v="1456608943"/>
    <n v="1454016943"/>
    <b v="0"/>
    <n v="0"/>
    <e v="#DIV/0!"/>
    <b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n v="1.2999999999999999E-3"/>
    <x v="2"/>
    <x v="0"/>
    <s v="USD"/>
    <n v="1438662474"/>
    <n v="1435206474"/>
    <b v="0"/>
    <n v="2"/>
    <n v="13"/>
    <b v="0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4.8960000000000002E-3"/>
    <x v="2"/>
    <x v="11"/>
    <s v="SEK"/>
    <n v="1444027186"/>
    <n v="1441435186"/>
    <b v="0"/>
    <n v="4"/>
    <n v="306"/>
    <b v="0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3.8461538461538462E-4"/>
    <x v="2"/>
    <x v="5"/>
    <s v="CAD"/>
    <n v="1454078770"/>
    <n v="1448894770"/>
    <b v="0"/>
    <n v="2"/>
    <n v="22.5"/>
    <b v="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n v="0"/>
    <x v="2"/>
    <x v="0"/>
    <s v="USD"/>
    <n v="1426615200"/>
    <n v="1422400188"/>
    <b v="0"/>
    <n v="0"/>
    <e v="#DIV/0!"/>
    <b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n v="3.3333333333333335E-3"/>
    <x v="2"/>
    <x v="0"/>
    <s v="USD"/>
    <n v="1449529062"/>
    <n v="1444341462"/>
    <b v="0"/>
    <n v="1"/>
    <n v="50"/>
    <b v="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x v="0"/>
    <s v="USD"/>
    <n v="1445197129"/>
    <n v="1442605129"/>
    <b v="0"/>
    <n v="0"/>
    <e v="#DIV/0!"/>
    <b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n v="2E-3"/>
    <x v="2"/>
    <x v="18"/>
    <s v="EUR"/>
    <n v="1455399313"/>
    <n v="1452807313"/>
    <b v="0"/>
    <n v="2"/>
    <n v="5"/>
    <b v="0"/>
    <s v="food/food trucks"/>
    <x v="7"/>
    <x v="19"/>
  </r>
  <r>
    <n v="2441"/>
    <s v="Bring Alchemy Pops to the People!"/>
    <s v="YOU can help Alchemy Pops POP up on a street near you!"/>
    <n v="7500"/>
    <n v="8091"/>
    <n v="1.0788"/>
    <x v="0"/>
    <x v="0"/>
    <s v="USD"/>
    <n v="1437627540"/>
    <n v="1435806054"/>
    <b v="0"/>
    <n v="109"/>
    <n v="74.22935779816514"/>
    <b v="1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n v="1.2594166666666666"/>
    <x v="0"/>
    <x v="0"/>
    <s v="USD"/>
    <n v="1426777228"/>
    <n v="1424188828"/>
    <b v="0"/>
    <n v="372"/>
    <n v="81.252688172043008"/>
    <b v="1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.0251494999999999"/>
    <x v="0"/>
    <x v="0"/>
    <s v="USD"/>
    <n v="1408114822"/>
    <n v="1405522822"/>
    <b v="0"/>
    <n v="311"/>
    <n v="130.23469453376205"/>
    <b v="1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.0860000000000001"/>
    <x v="0"/>
    <x v="0"/>
    <s v="USD"/>
    <n v="1464199591"/>
    <n v="1461607591"/>
    <b v="0"/>
    <n v="61"/>
    <n v="53.409836065573771"/>
    <b v="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.728"/>
    <x v="0"/>
    <x v="0"/>
    <s v="USD"/>
    <n v="1443242021"/>
    <n v="1440650021"/>
    <b v="0"/>
    <n v="115"/>
    <n v="75.130434782608702"/>
    <b v="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.6798"/>
    <x v="0"/>
    <x v="0"/>
    <s v="USD"/>
    <n v="1480174071"/>
    <n v="1477578471"/>
    <b v="0"/>
    <n v="111"/>
    <n v="75.666666666666671"/>
    <b v="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.2720000000000002"/>
    <x v="0"/>
    <x v="0"/>
    <s v="USD"/>
    <n v="1478923200"/>
    <n v="1476184593"/>
    <b v="0"/>
    <n v="337"/>
    <n v="31.691394658753708"/>
    <b v="1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.075"/>
    <x v="0"/>
    <x v="0"/>
    <s v="USD"/>
    <n v="1472621760"/>
    <n v="1472110513"/>
    <b v="0"/>
    <n v="9"/>
    <n v="47.777777777777779"/>
    <b v="1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.08"/>
    <x v="0"/>
    <x v="0"/>
    <s v="USD"/>
    <n v="1417321515"/>
    <n v="1414725915"/>
    <b v="0"/>
    <n v="120"/>
    <n v="90"/>
    <b v="1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.0153353333333335"/>
    <x v="0"/>
    <x v="0"/>
    <s v="USD"/>
    <n v="1414465860"/>
    <n v="1411177456"/>
    <b v="0"/>
    <n v="102"/>
    <n v="149.31401960784314"/>
    <b v="1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n v="1.1545000000000001"/>
    <x v="0"/>
    <x v="0"/>
    <s v="USD"/>
    <n v="1488750490"/>
    <n v="1487022490"/>
    <b v="0"/>
    <n v="186"/>
    <n v="62.06989247311828"/>
    <b v="1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.335"/>
    <x v="0"/>
    <x v="0"/>
    <s v="USD"/>
    <n v="1451430000"/>
    <n v="1448914500"/>
    <b v="0"/>
    <n v="15"/>
    <n v="53.4"/>
    <b v="1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.5469999999999999"/>
    <x v="0"/>
    <x v="0"/>
    <s v="USD"/>
    <n v="1486053409"/>
    <n v="1483461409"/>
    <b v="0"/>
    <n v="67"/>
    <n v="69.268656716417908"/>
    <b v="1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n v="1.0084571428571429"/>
    <x v="0"/>
    <x v="0"/>
    <s v="USD"/>
    <n v="1489207808"/>
    <n v="1486183808"/>
    <b v="0"/>
    <n v="130"/>
    <n v="271.50769230769231"/>
    <b v="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n v="1.82"/>
    <x v="0"/>
    <x v="0"/>
    <s v="USD"/>
    <n v="1461177950"/>
    <n v="1458758750"/>
    <b v="0"/>
    <n v="16"/>
    <n v="34.125"/>
    <b v="1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n v="1.8086666666666666"/>
    <x v="0"/>
    <x v="0"/>
    <s v="USD"/>
    <n v="1488063839"/>
    <n v="1485471839"/>
    <b v="0"/>
    <n v="67"/>
    <n v="40.492537313432834"/>
    <b v="1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n v="1.0230434782608695"/>
    <x v="0"/>
    <x v="0"/>
    <s v="USD"/>
    <n v="1458826056"/>
    <n v="1456237656"/>
    <b v="0"/>
    <n v="124"/>
    <n v="189.75806451612902"/>
    <b v="1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n v="1.1017999999999999"/>
    <x v="0"/>
    <x v="0"/>
    <s v="USD"/>
    <n v="1465498800"/>
    <n v="1462481718"/>
    <b v="0"/>
    <n v="80"/>
    <n v="68.862499999999997"/>
    <b v="1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.0225"/>
    <x v="0"/>
    <x v="0"/>
    <s v="USD"/>
    <n v="1458742685"/>
    <n v="1454858285"/>
    <b v="0"/>
    <n v="282"/>
    <n v="108.77659574468085"/>
    <b v="1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n v="1.0078823529411765"/>
    <x v="0"/>
    <x v="0"/>
    <s v="USD"/>
    <n v="1483417020"/>
    <n v="1480480167"/>
    <b v="0"/>
    <n v="68"/>
    <n v="125.98529411764706"/>
    <b v="1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n v="1.038"/>
    <x v="0"/>
    <x v="0"/>
    <s v="USD"/>
    <n v="1317438000"/>
    <n v="1314577097"/>
    <b v="0"/>
    <n v="86"/>
    <n v="90.523255813953483"/>
    <b v="1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.1070833333333334"/>
    <x v="0"/>
    <x v="0"/>
    <s v="USD"/>
    <n v="1342672096"/>
    <n v="1340944096"/>
    <b v="0"/>
    <n v="115"/>
    <n v="28.880434782608695"/>
    <b v="1"/>
    <s v="music/indie rock"/>
    <x v="4"/>
    <x v="14"/>
  </r>
  <r>
    <n v="2463"/>
    <s v="Emma Ate the Lion &quot;Songs Two Count Too&quot;"/>
    <s v="Emma Ate The Lion's debut full length album"/>
    <n v="2000"/>
    <n v="2325"/>
    <n v="1.1625000000000001"/>
    <x v="0"/>
    <x v="0"/>
    <s v="USD"/>
    <n v="1366138800"/>
    <n v="1362710425"/>
    <b v="0"/>
    <n v="75"/>
    <n v="31"/>
    <b v="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n v="1.111"/>
    <x v="0"/>
    <x v="5"/>
    <s v="CAD"/>
    <n v="1443641340"/>
    <n v="1441143397"/>
    <b v="0"/>
    <n v="43"/>
    <n v="51.674418604651166"/>
    <b v="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n v="1.8014285714285714"/>
    <x v="0"/>
    <x v="0"/>
    <s v="USD"/>
    <n v="1348420548"/>
    <n v="1345828548"/>
    <b v="0"/>
    <n v="48"/>
    <n v="26.270833333333332"/>
    <b v="1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"/>
    <x v="0"/>
    <x v="0"/>
    <s v="USD"/>
    <n v="1368066453"/>
    <n v="1365474453"/>
    <b v="0"/>
    <n v="52"/>
    <n v="48.07692307692308"/>
    <b v="1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n v="1.1850000000000001"/>
    <x v="0"/>
    <x v="0"/>
    <s v="USD"/>
    <n v="1336669200"/>
    <n v="1335473931"/>
    <b v="0"/>
    <n v="43"/>
    <n v="27.558139534883722"/>
    <b v="1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n v="1.0721700000000001"/>
    <x v="0"/>
    <x v="0"/>
    <s v="USD"/>
    <n v="1351400400"/>
    <n v="1348285321"/>
    <b v="0"/>
    <n v="58"/>
    <n v="36.97137931034483"/>
    <b v="1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.1366666666666667"/>
    <x v="0"/>
    <x v="0"/>
    <s v="USD"/>
    <n v="1297160329"/>
    <n v="1295000329"/>
    <b v="0"/>
    <n v="47"/>
    <n v="29.021276595744681"/>
    <b v="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.0316400000000001"/>
    <x v="0"/>
    <x v="0"/>
    <s v="USD"/>
    <n v="1337824055"/>
    <n v="1335232055"/>
    <b v="0"/>
    <n v="36"/>
    <n v="28.65666666666667"/>
    <b v="1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.28"/>
    <x v="0"/>
    <x v="0"/>
    <s v="USD"/>
    <n v="1327535392"/>
    <n v="1324079392"/>
    <b v="0"/>
    <n v="17"/>
    <n v="37.647058823529413"/>
    <b v="1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.3576026666666667"/>
    <x v="0"/>
    <x v="0"/>
    <s v="USD"/>
    <n v="1283562180"/>
    <n v="1277433980"/>
    <b v="0"/>
    <n v="104"/>
    <n v="97.904038461538462"/>
    <b v="1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"/>
    <x v="0"/>
    <x v="0"/>
    <s v="USD"/>
    <n v="1352573869"/>
    <n v="1349978269"/>
    <b v="0"/>
    <n v="47"/>
    <n v="42.553191489361701"/>
    <b v="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.0000360000000001"/>
    <x v="0"/>
    <x v="0"/>
    <s v="USD"/>
    <n v="1286756176"/>
    <n v="1282868176"/>
    <b v="0"/>
    <n v="38"/>
    <n v="131.58368421052631"/>
    <b v="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n v="1.0471999999999999"/>
    <x v="0"/>
    <x v="0"/>
    <s v="USD"/>
    <n v="1278799200"/>
    <n v="1273647255"/>
    <b v="0"/>
    <n v="81"/>
    <n v="32.320987654320987"/>
    <b v="1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n v="1.050225"/>
    <x v="0"/>
    <x v="0"/>
    <s v="USD"/>
    <n v="1415004770"/>
    <n v="1412149970"/>
    <b v="0"/>
    <n v="55"/>
    <n v="61.103999999999999"/>
    <b v="1"/>
    <s v="music/indie rock"/>
    <x v="4"/>
    <x v="14"/>
  </r>
  <r>
    <n v="2477"/>
    <s v="Debut Album"/>
    <s v="Releasing my first album in August, and I need your help in order to get it done!"/>
    <n v="750"/>
    <n v="1285"/>
    <n v="1.7133333333333334"/>
    <x v="0"/>
    <x v="0"/>
    <s v="USD"/>
    <n v="1344789345"/>
    <n v="1340901345"/>
    <b v="0"/>
    <n v="41"/>
    <n v="31.341463414634145"/>
    <b v="1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.2749999999999999"/>
    <x v="0"/>
    <x v="0"/>
    <s v="USD"/>
    <n v="1358117313"/>
    <n v="1355525313"/>
    <b v="0"/>
    <n v="79"/>
    <n v="129.1139240506329"/>
    <b v="1"/>
    <s v="music/indie rock"/>
    <x v="4"/>
    <x v="14"/>
  </r>
  <r>
    <n v="2479"/>
    <s v="FUEL FAKE NATIVES"/>
    <s v="Fake Natives is headed on tour this summer. Help them fill their tank with fossil fuels."/>
    <n v="300"/>
    <n v="400.33"/>
    <n v="1.3344333333333334"/>
    <x v="0"/>
    <x v="0"/>
    <s v="USD"/>
    <n v="1343440800"/>
    <n v="1342545994"/>
    <b v="0"/>
    <n v="16"/>
    <n v="25.020624999999999"/>
    <b v="1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n v="1"/>
    <x v="0"/>
    <x v="0"/>
    <s v="USD"/>
    <n v="1444516084"/>
    <n v="1439332084"/>
    <b v="0"/>
    <n v="8"/>
    <n v="250"/>
    <b v="1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.1291099999999998"/>
    <x v="0"/>
    <x v="0"/>
    <s v="USD"/>
    <n v="1335799808"/>
    <n v="1333207808"/>
    <b v="0"/>
    <n v="95"/>
    <n v="47.541473684210523"/>
    <b v="1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n v="1.0009999999999999"/>
    <x v="0"/>
    <x v="0"/>
    <s v="USD"/>
    <n v="1312224383"/>
    <n v="1308336383"/>
    <b v="0"/>
    <n v="25"/>
    <n v="40.04"/>
    <b v="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n v="1.1372727272727272"/>
    <x v="0"/>
    <x v="0"/>
    <s v="USD"/>
    <n v="1335891603"/>
    <n v="1330711203"/>
    <b v="0"/>
    <n v="19"/>
    <n v="65.84210526315789"/>
    <b v="1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.1931742857142855"/>
    <x v="0"/>
    <x v="0"/>
    <s v="USD"/>
    <n v="1316124003"/>
    <n v="1313532003"/>
    <b v="0"/>
    <n v="90"/>
    <n v="46.401222222222216"/>
    <b v="1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.0325"/>
    <x v="0"/>
    <x v="0"/>
    <s v="USD"/>
    <n v="1318463879"/>
    <n v="1315439879"/>
    <b v="0"/>
    <n v="41"/>
    <n v="50.365853658536587"/>
    <b v="1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.6566666666666667"/>
    <x v="0"/>
    <x v="0"/>
    <s v="USD"/>
    <n v="1335113976"/>
    <n v="1332521976"/>
    <b v="0"/>
    <n v="30"/>
    <n v="26.566666666666666"/>
    <b v="1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n v="1.0005066666666667"/>
    <x v="0"/>
    <x v="0"/>
    <s v="USD"/>
    <n v="1338083997"/>
    <n v="1335491997"/>
    <b v="0"/>
    <n v="38"/>
    <n v="39.493684210526318"/>
    <b v="1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.0669999999999999"/>
    <x v="0"/>
    <x v="0"/>
    <s v="USD"/>
    <n v="1321459908"/>
    <n v="1318864308"/>
    <b v="0"/>
    <n v="65"/>
    <n v="49.246153846153845"/>
    <b v="1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.3367142857142857"/>
    <x v="0"/>
    <x v="0"/>
    <s v="USD"/>
    <n v="1368117239"/>
    <n v="1365525239"/>
    <b v="0"/>
    <n v="75"/>
    <n v="62.38"/>
    <b v="1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n v="1.214"/>
    <x v="0"/>
    <x v="0"/>
    <s v="USD"/>
    <n v="1340429276"/>
    <n v="1335245276"/>
    <b v="0"/>
    <n v="16"/>
    <n v="37.9375"/>
    <b v="1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.032"/>
    <x v="0"/>
    <x v="0"/>
    <s v="USD"/>
    <n v="1295142660"/>
    <n v="1293739714"/>
    <b v="0"/>
    <n v="10"/>
    <n v="51.6"/>
    <b v="1"/>
    <s v="music/indie rock"/>
    <x v="4"/>
    <x v="14"/>
  </r>
  <r>
    <n v="2492"/>
    <s v="SUPER NICE EP 2012"/>
    <s v="We're a band from Hawaii trying to produce our first EP and we need help!"/>
    <n v="600"/>
    <n v="750"/>
    <n v="1.25"/>
    <x v="0"/>
    <x v="0"/>
    <s v="USD"/>
    <n v="1339840740"/>
    <n v="1335397188"/>
    <b v="0"/>
    <n v="27"/>
    <n v="27.777777777777779"/>
    <b v="1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n v="1.2869999999999999"/>
    <x v="0"/>
    <x v="0"/>
    <s v="USD"/>
    <n v="1367208140"/>
    <n v="1363320140"/>
    <b v="0"/>
    <n v="259"/>
    <n v="99.382239382239376"/>
    <b v="1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.0100533333333332"/>
    <x v="0"/>
    <x v="0"/>
    <s v="USD"/>
    <n v="1337786944"/>
    <n v="1335194944"/>
    <b v="0"/>
    <n v="39"/>
    <n v="38.848205128205123"/>
    <b v="1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.2753666666666665"/>
    <x v="0"/>
    <x v="0"/>
    <s v="USD"/>
    <n v="1339022575"/>
    <n v="1336430575"/>
    <b v="0"/>
    <n v="42"/>
    <n v="45.548809523809524"/>
    <b v="1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n v="1"/>
    <x v="0"/>
    <x v="0"/>
    <s v="USD"/>
    <n v="1364597692"/>
    <n v="1361577292"/>
    <b v="0"/>
    <n v="10"/>
    <n v="600"/>
    <b v="1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.127715"/>
    <x v="0"/>
    <x v="0"/>
    <s v="USD"/>
    <n v="1312578338"/>
    <n v="1309986338"/>
    <b v="0"/>
    <n v="56"/>
    <n v="80.551071428571419"/>
    <b v="1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n v="1.056"/>
    <x v="0"/>
    <x v="0"/>
    <s v="USD"/>
    <n v="1422400387"/>
    <n v="1421190787"/>
    <b v="0"/>
    <n v="20"/>
    <n v="52.8"/>
    <b v="1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.0262500000000001"/>
    <x v="0"/>
    <x v="0"/>
    <s v="USD"/>
    <n v="1356976800"/>
    <n v="1352820837"/>
    <b v="0"/>
    <n v="170"/>
    <n v="47.676470588235297"/>
    <b v="1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n v="1.1333333333333333"/>
    <x v="0"/>
    <x v="0"/>
    <s v="USD"/>
    <n v="1340476375"/>
    <n v="1337884375"/>
    <b v="0"/>
    <n v="29"/>
    <n v="23.448275862068964"/>
    <b v="1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2.5545454545454545E-2"/>
    <x v="2"/>
    <x v="5"/>
    <s v="CAD"/>
    <n v="1443379104"/>
    <n v="1440787104"/>
    <b v="0"/>
    <n v="7"/>
    <n v="40.142857142857146"/>
    <b v="0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n v="7.8181818181818181E-4"/>
    <x v="2"/>
    <x v="0"/>
    <s v="USD"/>
    <n v="1411328918"/>
    <n v="1407440918"/>
    <b v="0"/>
    <n v="5"/>
    <n v="17.2"/>
    <b v="0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x v="0"/>
    <s v="USD"/>
    <n v="1465333560"/>
    <n v="1462743308"/>
    <b v="0"/>
    <n v="0"/>
    <e v="#DIV/0!"/>
    <b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n v="0"/>
    <x v="2"/>
    <x v="0"/>
    <s v="USD"/>
    <n v="1416014534"/>
    <n v="1413418934"/>
    <b v="0"/>
    <n v="0"/>
    <e v="#DIV/0!"/>
    <b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n v="0"/>
    <x v="2"/>
    <x v="0"/>
    <s v="USD"/>
    <n v="1426292416"/>
    <n v="1423704016"/>
    <b v="0"/>
    <n v="0"/>
    <e v="#DIV/0!"/>
    <b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n v="6.0000000000000001E-3"/>
    <x v="2"/>
    <x v="1"/>
    <s v="GBP"/>
    <n v="1443906000"/>
    <n v="1441955269"/>
    <b v="0"/>
    <n v="2"/>
    <n v="15"/>
    <b v="0"/>
    <s v="food/restaurants"/>
    <x v="7"/>
    <x v="34"/>
  </r>
  <r>
    <n v="2507"/>
    <s v="Help Cafe Talavera get a New Kitchen!"/>
    <s v="Unique dishes for a unique city!."/>
    <n v="42850"/>
    <n v="0"/>
    <n v="0"/>
    <x v="2"/>
    <x v="0"/>
    <s v="USD"/>
    <n v="1431308704"/>
    <n v="1428716704"/>
    <b v="0"/>
    <n v="0"/>
    <e v="#DIV/0!"/>
    <b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x v="0"/>
    <s v="USD"/>
    <n v="1408056634"/>
    <n v="1405464634"/>
    <b v="0"/>
    <n v="0"/>
    <e v="#DIV/0!"/>
    <b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n v="1.0526315789473684E-2"/>
    <x v="2"/>
    <x v="1"/>
    <s v="GBP"/>
    <n v="1429554349"/>
    <n v="1424719549"/>
    <b v="0"/>
    <n v="28"/>
    <n v="35.714285714285715"/>
    <b v="0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1.5E-3"/>
    <x v="2"/>
    <x v="0"/>
    <s v="USD"/>
    <n v="1431647772"/>
    <n v="1426463772"/>
    <b v="0"/>
    <n v="2"/>
    <n v="37.5"/>
    <b v="0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n v="0"/>
    <x v="2"/>
    <x v="1"/>
    <s v="GBP"/>
    <n v="1454323413"/>
    <n v="1451731413"/>
    <b v="0"/>
    <n v="0"/>
    <e v="#DIV/0!"/>
    <b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n v="0"/>
    <x v="2"/>
    <x v="0"/>
    <s v="USD"/>
    <n v="1418504561"/>
    <n v="1417208561"/>
    <b v="0"/>
    <n v="0"/>
    <e v="#DIV/0!"/>
    <b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x v="12"/>
    <s v="EUR"/>
    <n v="1488067789"/>
    <n v="1482883789"/>
    <b v="0"/>
    <n v="0"/>
    <e v="#DIV/0!"/>
    <b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n v="1.7500000000000002E-2"/>
    <x v="2"/>
    <x v="0"/>
    <s v="USD"/>
    <n v="1408526477"/>
    <n v="1407057677"/>
    <b v="0"/>
    <n v="4"/>
    <n v="52.5"/>
    <b v="0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0.186"/>
    <x v="2"/>
    <x v="0"/>
    <s v="USD"/>
    <n v="1424635753"/>
    <n v="1422043753"/>
    <b v="0"/>
    <n v="12"/>
    <n v="77.5"/>
    <b v="0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n v="0"/>
    <x v="2"/>
    <x v="0"/>
    <s v="USD"/>
    <n v="1417279252"/>
    <n v="1414683652"/>
    <b v="0"/>
    <n v="0"/>
    <e v="#DIV/0!"/>
    <b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n v="9.8166666666666666E-2"/>
    <x v="2"/>
    <x v="5"/>
    <s v="CAD"/>
    <n v="1426788930"/>
    <n v="1424200530"/>
    <b v="0"/>
    <n v="33"/>
    <n v="53.545454545454547"/>
    <b v="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x v="0"/>
    <s v="USD"/>
    <n v="1415899228"/>
    <n v="1413303628"/>
    <b v="0"/>
    <n v="0"/>
    <e v="#DIV/0!"/>
    <b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n v="4.3333333333333331E-4"/>
    <x v="2"/>
    <x v="0"/>
    <s v="USD"/>
    <n v="1405741404"/>
    <n v="1403149404"/>
    <b v="0"/>
    <n v="4"/>
    <n v="16.25"/>
    <b v="0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x v="0"/>
    <s v="USD"/>
    <n v="1476559260"/>
    <n v="1472567085"/>
    <b v="0"/>
    <n v="0"/>
    <e v="#DIV/0!"/>
    <b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.0948792000000001"/>
    <x v="0"/>
    <x v="0"/>
    <s v="USD"/>
    <n v="1444778021"/>
    <n v="1442963621"/>
    <b v="0"/>
    <n v="132"/>
    <n v="103.68174242424243"/>
    <b v="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"/>
    <x v="0"/>
    <x v="0"/>
    <s v="USD"/>
    <n v="1461336720"/>
    <n v="1459431960"/>
    <b v="0"/>
    <n v="27"/>
    <n v="185.18518518518519"/>
    <b v="1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n v="1.5644444444444445"/>
    <x v="0"/>
    <x v="0"/>
    <s v="USD"/>
    <n v="1416270292"/>
    <n v="1413674692"/>
    <b v="0"/>
    <n v="26"/>
    <n v="54.153846153846153"/>
    <b v="1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n v="1.016"/>
    <x v="0"/>
    <x v="0"/>
    <s v="USD"/>
    <n v="1419136200"/>
    <n v="1416338557"/>
    <b v="0"/>
    <n v="43"/>
    <n v="177.2093023255814"/>
    <b v="1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n v="1.00325"/>
    <x v="0"/>
    <x v="0"/>
    <s v="USD"/>
    <n v="1340914571"/>
    <n v="1338322571"/>
    <b v="0"/>
    <n v="80"/>
    <n v="100.325"/>
    <b v="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n v="1.1294999999999999"/>
    <x v="0"/>
    <x v="0"/>
    <s v="USD"/>
    <n v="1418014740"/>
    <n v="1415585474"/>
    <b v="0"/>
    <n v="33"/>
    <n v="136.90909090909091"/>
    <b v="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n v="1.02125"/>
    <x v="0"/>
    <x v="0"/>
    <s v="USD"/>
    <n v="1382068740"/>
    <n v="1380477691"/>
    <b v="0"/>
    <n v="71"/>
    <n v="57.535211267605632"/>
    <b v="1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n v="1.0724974999999999"/>
    <x v="0"/>
    <x v="1"/>
    <s v="GBP"/>
    <n v="1440068400"/>
    <n v="1438459303"/>
    <b v="0"/>
    <n v="81"/>
    <n v="52.962839506172834"/>
    <b v="1"/>
    <s v="music/classical music"/>
    <x v="4"/>
    <x v="35"/>
  </r>
  <r>
    <n v="2529"/>
    <s v="UrbanArias is DC's Contemporary Opera Company"/>
    <s v="Opera. Short. New."/>
    <n v="6000"/>
    <n v="6257"/>
    <n v="1.0428333333333333"/>
    <x v="0"/>
    <x v="0"/>
    <s v="USD"/>
    <n v="1332636975"/>
    <n v="1328752575"/>
    <b v="0"/>
    <n v="76"/>
    <n v="82.328947368421055"/>
    <b v="1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"/>
    <x v="0"/>
    <x v="0"/>
    <s v="USD"/>
    <n v="1429505400"/>
    <n v="1426711505"/>
    <b v="0"/>
    <n v="48"/>
    <n v="135.41666666666666"/>
    <b v="1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n v="1.004"/>
    <x v="0"/>
    <x v="0"/>
    <s v="USD"/>
    <n v="1439611140"/>
    <n v="1437668354"/>
    <b v="0"/>
    <n v="61"/>
    <n v="74.06557377049181"/>
    <b v="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.26125"/>
    <x v="0"/>
    <x v="0"/>
    <s v="USD"/>
    <n v="1345148566"/>
    <n v="1342556566"/>
    <b v="0"/>
    <n v="60"/>
    <n v="84.083333333333329"/>
    <b v="1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.1066666666666667"/>
    <x v="0"/>
    <x v="0"/>
    <s v="USD"/>
    <n v="1362160868"/>
    <n v="1359568911"/>
    <b v="0"/>
    <n v="136"/>
    <n v="61.029411764705884"/>
    <b v="1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.05"/>
    <x v="0"/>
    <x v="0"/>
    <s v="USD"/>
    <n v="1262325600"/>
    <n v="1257871712"/>
    <b v="0"/>
    <n v="14"/>
    <n v="150"/>
    <b v="1"/>
    <s v="music/classical music"/>
    <x v="4"/>
    <x v="35"/>
  </r>
  <r>
    <n v="2535"/>
    <s v="Mark Hayes Requiem Recording"/>
    <s v="Mark Hayes: Requiem Recording"/>
    <n v="20000"/>
    <n v="20755"/>
    <n v="1.03775"/>
    <x v="0"/>
    <x v="0"/>
    <s v="USD"/>
    <n v="1417463945"/>
    <n v="1414781945"/>
    <b v="0"/>
    <n v="78"/>
    <n v="266.08974358974359"/>
    <b v="1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n v="1.1599999999999999"/>
    <x v="0"/>
    <x v="0"/>
    <s v="USD"/>
    <n v="1375151566"/>
    <n v="1373337166"/>
    <b v="0"/>
    <n v="4"/>
    <n v="7.25"/>
    <b v="1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.1000000000000001"/>
    <x v="0"/>
    <x v="0"/>
    <s v="USD"/>
    <n v="1312212855"/>
    <n v="1307028855"/>
    <b v="0"/>
    <n v="11"/>
    <n v="100"/>
    <b v="1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n v="1.130176111111111"/>
    <x v="0"/>
    <x v="0"/>
    <s v="USD"/>
    <n v="1361681940"/>
    <n v="1359029661"/>
    <b v="0"/>
    <n v="185"/>
    <n v="109.96308108108107"/>
    <b v="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n v="1.0024999999999999"/>
    <x v="0"/>
    <x v="0"/>
    <s v="USD"/>
    <n v="1422913152"/>
    <n v="1417729152"/>
    <b v="0"/>
    <n v="59"/>
    <n v="169.91525423728814"/>
    <b v="1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.034"/>
    <x v="0"/>
    <x v="0"/>
    <s v="USD"/>
    <n v="1319904721"/>
    <n v="1314720721"/>
    <b v="0"/>
    <n v="27"/>
    <n v="95.740740740740748"/>
    <b v="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.0702857142857143"/>
    <x v="0"/>
    <x v="1"/>
    <s v="GBP"/>
    <n v="1380192418"/>
    <n v="1375008418"/>
    <b v="0"/>
    <n v="63"/>
    <n v="59.460317460317462"/>
    <b v="1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n v="1.0357142857142858"/>
    <x v="0"/>
    <x v="0"/>
    <s v="USD"/>
    <n v="1380599940"/>
    <n v="1377252857"/>
    <b v="0"/>
    <n v="13"/>
    <n v="55.769230769230766"/>
    <b v="1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.5640000000000001"/>
    <x v="0"/>
    <x v="0"/>
    <s v="USD"/>
    <n v="1293937200"/>
    <n v="1291257298"/>
    <b v="0"/>
    <n v="13"/>
    <n v="30.076923076923077"/>
    <b v="1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n v="1.0082"/>
    <x v="0"/>
    <x v="0"/>
    <s v="USD"/>
    <n v="1341750569"/>
    <n v="1339158569"/>
    <b v="0"/>
    <n v="57"/>
    <n v="88.438596491228068"/>
    <b v="1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.9530000000000001"/>
    <x v="0"/>
    <x v="0"/>
    <s v="USD"/>
    <n v="1424997000"/>
    <n v="1421983138"/>
    <b v="0"/>
    <n v="61"/>
    <n v="64.032786885245898"/>
    <b v="1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n v="1.1171428571428572"/>
    <x v="0"/>
    <x v="0"/>
    <s v="USD"/>
    <n v="1380949200"/>
    <n v="1378586179"/>
    <b v="0"/>
    <n v="65"/>
    <n v="60.153846153846153"/>
    <b v="1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n v="1.1985454545454546"/>
    <x v="0"/>
    <x v="0"/>
    <s v="USD"/>
    <n v="1333560803"/>
    <n v="1330972403"/>
    <b v="0"/>
    <n v="134"/>
    <n v="49.194029850746269"/>
    <b v="1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.0185"/>
    <x v="0"/>
    <x v="6"/>
    <s v="EUR"/>
    <n v="1475209620"/>
    <n v="1473087637"/>
    <b v="0"/>
    <n v="37"/>
    <n v="165.16216216216216"/>
    <b v="1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n v="1.0280254777070064"/>
    <x v="0"/>
    <x v="1"/>
    <s v="GBP"/>
    <n v="1370019600"/>
    <n v="1366999870"/>
    <b v="0"/>
    <n v="37"/>
    <n v="43.621621621621621"/>
    <b v="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.0084615384615385"/>
    <x v="0"/>
    <x v="0"/>
    <s v="USD"/>
    <n v="1444276740"/>
    <n v="1439392406"/>
    <b v="0"/>
    <n v="150"/>
    <n v="43.7"/>
    <b v="1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.0273469387755103"/>
    <x v="0"/>
    <x v="0"/>
    <s v="USD"/>
    <n v="1332362880"/>
    <n v="1329890585"/>
    <b v="0"/>
    <n v="56"/>
    <n v="67.419642857142861"/>
    <b v="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n v="1.0649999999999999"/>
    <x v="0"/>
    <x v="0"/>
    <s v="USD"/>
    <n v="1488741981"/>
    <n v="1486149981"/>
    <b v="0"/>
    <n v="18"/>
    <n v="177.5"/>
    <b v="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.5553333333333332"/>
    <x v="0"/>
    <x v="0"/>
    <s v="USD"/>
    <n v="1348202807"/>
    <n v="1343018807"/>
    <b v="0"/>
    <n v="60"/>
    <n v="38.883333333333333"/>
    <b v="1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.228"/>
    <x v="0"/>
    <x v="0"/>
    <s v="USD"/>
    <n v="1433131140"/>
    <n v="1430445163"/>
    <b v="0"/>
    <n v="67"/>
    <n v="54.985074626865675"/>
    <b v="1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.0734999999999999"/>
    <x v="0"/>
    <x v="0"/>
    <s v="USD"/>
    <n v="1338219793"/>
    <n v="1335541393"/>
    <b v="0"/>
    <n v="35"/>
    <n v="61.342857142857142"/>
    <b v="1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.0550335570469798"/>
    <x v="0"/>
    <x v="0"/>
    <s v="USD"/>
    <n v="1356392857"/>
    <n v="1352504857"/>
    <b v="0"/>
    <n v="34"/>
    <n v="23.117647058823529"/>
    <b v="1"/>
    <s v="music/classical music"/>
    <x v="4"/>
    <x v="35"/>
  </r>
  <r>
    <n v="2557"/>
    <s v="European Tour"/>
    <s v="Raising money for our concert tour of Switzerland and Germany in June/July 2014"/>
    <n v="900"/>
    <n v="1066"/>
    <n v="1.1844444444444444"/>
    <x v="0"/>
    <x v="1"/>
    <s v="GBP"/>
    <n v="1400176386"/>
    <n v="1397584386"/>
    <b v="0"/>
    <n v="36"/>
    <n v="29.611111111111111"/>
    <b v="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n v="1.0888"/>
    <x v="0"/>
    <x v="2"/>
    <s v="AUD"/>
    <n v="1430488740"/>
    <n v="1427747906"/>
    <b v="0"/>
    <n v="18"/>
    <n v="75.611111111111114"/>
    <b v="1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n v="1.1125"/>
    <x v="0"/>
    <x v="0"/>
    <s v="USD"/>
    <n v="1321385820"/>
    <n v="1318539484"/>
    <b v="0"/>
    <n v="25"/>
    <n v="35.6"/>
    <b v="1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n v="1.0009999999999999"/>
    <x v="0"/>
    <x v="1"/>
    <s v="GBP"/>
    <n v="1425682174"/>
    <n v="1423090174"/>
    <b v="0"/>
    <n v="21"/>
    <n v="143"/>
    <b v="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x v="5"/>
    <s v="CAD"/>
    <n v="1444740089"/>
    <n v="1442148089"/>
    <b v="0"/>
    <n v="0"/>
    <e v="#DIV/0!"/>
    <b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7.4999999999999997E-3"/>
    <x v="1"/>
    <x v="12"/>
    <s v="EUR"/>
    <n v="1476189339"/>
    <n v="1471005339"/>
    <b v="0"/>
    <n v="3"/>
    <n v="25"/>
    <b v="0"/>
    <s v="food/food trucks"/>
    <x v="7"/>
    <x v="19"/>
  </r>
  <r>
    <n v="2563"/>
    <s v="Phoenix Pearl Boba Tea Truck (Canceled)"/>
    <s v="Michigan based bubble tea and specialty ice cream food truck"/>
    <n v="20000"/>
    <n v="0"/>
    <n v="0"/>
    <x v="1"/>
    <x v="0"/>
    <s v="USD"/>
    <n v="1438226451"/>
    <n v="1433042451"/>
    <b v="0"/>
    <n v="0"/>
    <e v="#DIV/0!"/>
    <b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x v="5"/>
    <s v="CAD"/>
    <n v="1406854699"/>
    <n v="1404262699"/>
    <b v="0"/>
    <n v="0"/>
    <e v="#DIV/0!"/>
    <b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n v="0.01"/>
    <x v="1"/>
    <x v="0"/>
    <s v="USD"/>
    <n v="1462827000"/>
    <n v="1457710589"/>
    <b v="0"/>
    <n v="1"/>
    <n v="100"/>
    <b v="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x v="0"/>
    <s v="USD"/>
    <n v="1408663948"/>
    <n v="1406071948"/>
    <b v="0"/>
    <n v="0"/>
    <e v="#DIV/0!"/>
    <b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n v="2.6666666666666666E-3"/>
    <x v="1"/>
    <x v="0"/>
    <s v="USD"/>
    <n v="1429823138"/>
    <n v="1427231138"/>
    <b v="0"/>
    <n v="2"/>
    <n v="60"/>
    <b v="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5.0000000000000001E-3"/>
    <x v="1"/>
    <x v="1"/>
    <s v="GBP"/>
    <n v="1472745594"/>
    <n v="1470153594"/>
    <b v="0"/>
    <n v="1"/>
    <n v="50"/>
    <b v="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n v="2.2307692307692306E-2"/>
    <x v="1"/>
    <x v="0"/>
    <s v="USD"/>
    <n v="1442457112"/>
    <n v="1439865112"/>
    <b v="0"/>
    <n v="2"/>
    <n v="72.5"/>
    <b v="0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8.4285714285714294E-3"/>
    <x v="1"/>
    <x v="0"/>
    <s v="USD"/>
    <n v="1486590035"/>
    <n v="1483998035"/>
    <b v="0"/>
    <n v="2"/>
    <n v="29.5"/>
    <b v="0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n v="2.5000000000000001E-3"/>
    <x v="1"/>
    <x v="2"/>
    <s v="AUD"/>
    <n v="1463645521"/>
    <n v="1458461521"/>
    <b v="0"/>
    <n v="4"/>
    <n v="62.5"/>
    <b v="0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n v="0"/>
    <x v="1"/>
    <x v="0"/>
    <s v="USD"/>
    <n v="1428893517"/>
    <n v="1426301517"/>
    <b v="0"/>
    <n v="0"/>
    <e v="#DIV/0!"/>
    <b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x v="0"/>
    <s v="USD"/>
    <n v="1408803149"/>
    <n v="1404915149"/>
    <b v="0"/>
    <n v="0"/>
    <e v="#DIV/0!"/>
    <b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x v="0"/>
    <s v="USD"/>
    <n v="1463600945"/>
    <n v="1461786545"/>
    <b v="0"/>
    <n v="0"/>
    <e v="#DIV/0!"/>
    <b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x v="0"/>
    <s v="USD"/>
    <n v="1421030194"/>
    <n v="1418438194"/>
    <b v="0"/>
    <n v="0"/>
    <e v="#DIV/0!"/>
    <b v="0"/>
    <s v="food/food trucks"/>
    <x v="7"/>
    <x v="19"/>
  </r>
  <r>
    <n v="2576"/>
    <s v="2 Go Fast Food (Canceled)"/>
    <s v="A New Twist with an American and Philippine fast food Mobile Trailer."/>
    <n v="10000"/>
    <n v="0"/>
    <n v="0"/>
    <x v="1"/>
    <x v="0"/>
    <s v="USD"/>
    <n v="1428707647"/>
    <n v="1424823247"/>
    <b v="0"/>
    <n v="0"/>
    <e v="#DIV/0!"/>
    <b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x v="0"/>
    <s v="USD"/>
    <n v="1407181297"/>
    <n v="1405021297"/>
    <b v="0"/>
    <n v="0"/>
    <e v="#DIV/0!"/>
    <b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x v="0"/>
    <s v="USD"/>
    <n v="1444410000"/>
    <n v="1440203579"/>
    <b v="0"/>
    <n v="0"/>
    <e v="#DIV/0!"/>
    <b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1.3849999999999999E-3"/>
    <x v="1"/>
    <x v="0"/>
    <s v="USD"/>
    <n v="1410810903"/>
    <n v="1405626903"/>
    <b v="0"/>
    <n v="12"/>
    <n v="23.083333333333332"/>
    <b v="0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n v="6.0000000000000001E-3"/>
    <x v="1"/>
    <x v="0"/>
    <s v="USD"/>
    <n v="1431745200"/>
    <n v="1429170603"/>
    <b v="0"/>
    <n v="2"/>
    <n v="25.5"/>
    <b v="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n v="0.106"/>
    <x v="2"/>
    <x v="0"/>
    <s v="USD"/>
    <n v="1447689898"/>
    <n v="1445094298"/>
    <b v="0"/>
    <n v="11"/>
    <n v="48.18181818181818"/>
    <b v="0"/>
    <s v="food/food trucks"/>
    <x v="7"/>
    <x v="19"/>
  </r>
  <r>
    <n v="2582"/>
    <s v="Drunken Wings"/>
    <s v="The place where chicken meets liquor for the first time!"/>
    <n v="90000"/>
    <n v="1"/>
    <n v="1.1111111111111112E-5"/>
    <x v="2"/>
    <x v="0"/>
    <s v="USD"/>
    <n v="1477784634"/>
    <n v="1475192634"/>
    <b v="0"/>
    <n v="1"/>
    <n v="1"/>
    <b v="0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n v="5.0000000000000001E-3"/>
    <x v="2"/>
    <x v="0"/>
    <s v="USD"/>
    <n v="1426526880"/>
    <n v="1421346480"/>
    <b v="0"/>
    <n v="5"/>
    <n v="1"/>
    <b v="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n v="0"/>
    <x v="2"/>
    <x v="0"/>
    <s v="USD"/>
    <n v="1434341369"/>
    <n v="1431749369"/>
    <b v="0"/>
    <n v="0"/>
    <e v="#DIV/0!"/>
    <b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1.6666666666666668E-3"/>
    <x v="2"/>
    <x v="0"/>
    <s v="USD"/>
    <n v="1404601632"/>
    <n v="1402009632"/>
    <b v="0"/>
    <n v="1"/>
    <n v="50"/>
    <b v="0"/>
    <s v="food/food trucks"/>
    <x v="7"/>
    <x v="19"/>
  </r>
  <r>
    <n v="2586"/>
    <s v="Inspire Healthy Eating"/>
    <s v="I would like to bring fresh salad and food to the streets of London at a reasonable price."/>
    <n v="3000"/>
    <n v="5"/>
    <n v="1.6666666666666668E-3"/>
    <x v="2"/>
    <x v="1"/>
    <s v="GBP"/>
    <n v="1451030136"/>
    <n v="1448438136"/>
    <b v="0"/>
    <n v="1"/>
    <n v="5"/>
    <b v="0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.4340000000000001E-2"/>
    <x v="2"/>
    <x v="0"/>
    <s v="USD"/>
    <n v="1451491953"/>
    <n v="1448899953"/>
    <b v="0"/>
    <n v="6"/>
    <n v="202.83333333333334"/>
    <b v="0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3.8833333333333331E-2"/>
    <x v="2"/>
    <x v="0"/>
    <s v="USD"/>
    <n v="1427807640"/>
    <n v="1423325626"/>
    <b v="0"/>
    <n v="8"/>
    <n v="29.125"/>
    <b v="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n v="1E-4"/>
    <x v="2"/>
    <x v="8"/>
    <s v="DKK"/>
    <n v="1458733927"/>
    <n v="1456145527"/>
    <b v="0"/>
    <n v="1"/>
    <n v="5"/>
    <b v="0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x v="2"/>
    <s v="AUD"/>
    <n v="1453817297"/>
    <n v="1453212497"/>
    <b v="0"/>
    <n v="0"/>
    <e v="#DIV/0!"/>
    <b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n v="1.7333333333333333E-2"/>
    <x v="2"/>
    <x v="0"/>
    <s v="USD"/>
    <n v="1457901924"/>
    <n v="1452721524"/>
    <b v="0"/>
    <n v="2"/>
    <n v="13"/>
    <b v="0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n v="1.6666666666666668E-3"/>
    <x v="2"/>
    <x v="0"/>
    <s v="USD"/>
    <n v="1412536421"/>
    <n v="1409944421"/>
    <b v="0"/>
    <n v="1"/>
    <n v="50"/>
    <b v="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x v="0"/>
    <s v="USD"/>
    <n v="1429993026"/>
    <n v="1427401026"/>
    <b v="0"/>
    <n v="0"/>
    <e v="#DIV/0!"/>
    <b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n v="1.2500000000000001E-5"/>
    <x v="2"/>
    <x v="0"/>
    <s v="USD"/>
    <n v="1407453228"/>
    <n v="1404861228"/>
    <b v="0"/>
    <n v="1"/>
    <n v="1"/>
    <b v="0"/>
    <s v="food/food trucks"/>
    <x v="7"/>
    <x v="19"/>
  </r>
  <r>
    <n v="2595"/>
    <s v="Food Truck for Little Fox Bakery"/>
    <s v="Looking to put the best baked goods in Bowling Green on wheels"/>
    <n v="15000"/>
    <n v="1825"/>
    <n v="0.12166666666666667"/>
    <x v="2"/>
    <x v="0"/>
    <s v="USD"/>
    <n v="1487915500"/>
    <n v="1485323500"/>
    <b v="0"/>
    <n v="19"/>
    <n v="96.05263157894737"/>
    <b v="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n v="0.23588571428571428"/>
    <x v="2"/>
    <x v="5"/>
    <s v="CAD"/>
    <n v="1407427009"/>
    <n v="1404835009"/>
    <b v="0"/>
    <n v="27"/>
    <n v="305.77777777777777"/>
    <b v="0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5.6666666666666664E-2"/>
    <x v="2"/>
    <x v="1"/>
    <s v="GBP"/>
    <n v="1466323917"/>
    <n v="1463731917"/>
    <b v="0"/>
    <n v="7"/>
    <n v="12.142857142857142"/>
    <b v="0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n v="0.39"/>
    <x v="2"/>
    <x v="0"/>
    <s v="USD"/>
    <n v="1443039001"/>
    <n v="1440447001"/>
    <b v="0"/>
    <n v="14"/>
    <n v="83.571428571428569"/>
    <b v="0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n v="9.9546510341776348E-3"/>
    <x v="2"/>
    <x v="0"/>
    <s v="USD"/>
    <n v="1407089147"/>
    <n v="1403201147"/>
    <b v="0"/>
    <n v="5"/>
    <n v="18"/>
    <b v="0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n v="6.9320000000000007E-2"/>
    <x v="2"/>
    <x v="0"/>
    <s v="USD"/>
    <n v="1458938200"/>
    <n v="1453757800"/>
    <b v="0"/>
    <n v="30"/>
    <n v="115.53333333333333"/>
    <b v="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n v="6.6139999999999999"/>
    <x v="0"/>
    <x v="0"/>
    <s v="USD"/>
    <n v="1347508740"/>
    <n v="1346276349"/>
    <b v="1"/>
    <n v="151"/>
    <n v="21.900662251655628"/>
    <b v="1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n v="3.2609166666666667"/>
    <x v="0"/>
    <x v="0"/>
    <s v="USD"/>
    <n v="1415827200"/>
    <n v="1412358968"/>
    <b v="1"/>
    <n v="489"/>
    <n v="80.022494887525568"/>
    <b v="1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n v="1.0148571428571429"/>
    <x v="0"/>
    <x v="0"/>
    <s v="USD"/>
    <n v="1387835654"/>
    <n v="1386626054"/>
    <b v="1"/>
    <n v="50"/>
    <n v="35.520000000000003"/>
    <b v="1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n v="1.0421799999999999"/>
    <x v="0"/>
    <x v="0"/>
    <s v="USD"/>
    <n v="1335662023"/>
    <n v="1333070023"/>
    <b v="1"/>
    <n v="321"/>
    <n v="64.933333333333323"/>
    <b v="1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.0742157000000001"/>
    <x v="0"/>
    <x v="0"/>
    <s v="USD"/>
    <n v="1466168390"/>
    <n v="1463576390"/>
    <b v="1"/>
    <n v="1762"/>
    <n v="60.965703745743475"/>
    <b v="1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n v="1.1005454545454545"/>
    <x v="0"/>
    <x v="0"/>
    <s v="USD"/>
    <n v="1398791182"/>
    <n v="1396026382"/>
    <b v="1"/>
    <n v="385"/>
    <n v="31.444155844155844"/>
    <b v="1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.077"/>
    <x v="0"/>
    <x v="0"/>
    <s v="USD"/>
    <n v="1439344800"/>
    <n v="1435611572"/>
    <b v="1"/>
    <n v="398"/>
    <n v="81.949748743718587"/>
    <b v="1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n v="2.2392500000000002"/>
    <x v="0"/>
    <x v="0"/>
    <s v="USD"/>
    <n v="1489536000"/>
    <n v="1485976468"/>
    <b v="1"/>
    <n v="304"/>
    <n v="58.92763157894737"/>
    <b v="1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.038011142857143"/>
    <x v="0"/>
    <x v="0"/>
    <s v="USD"/>
    <n v="1342330951"/>
    <n v="1339738951"/>
    <b v="1"/>
    <n v="676"/>
    <n v="157.29347633136095"/>
    <b v="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n v="1.4132510432681749"/>
    <x v="0"/>
    <x v="0"/>
    <s v="USD"/>
    <n v="1471849140"/>
    <n v="1468444125"/>
    <b v="1"/>
    <n v="577"/>
    <n v="55.758509532062391"/>
    <b v="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.906363636363636"/>
    <x v="0"/>
    <x v="12"/>
    <s v="EUR"/>
    <n v="1483397940"/>
    <n v="1480493014"/>
    <b v="1"/>
    <n v="3663"/>
    <n v="83.802893802893806"/>
    <b v="1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.7176130000000001"/>
    <x v="0"/>
    <x v="0"/>
    <s v="USD"/>
    <n v="1420773970"/>
    <n v="1418095570"/>
    <b v="1"/>
    <n v="294"/>
    <n v="58.422210884353746"/>
    <b v="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n v="1.0101333333333333"/>
    <x v="0"/>
    <x v="0"/>
    <s v="USD"/>
    <n v="1348256294"/>
    <n v="1345664294"/>
    <b v="1"/>
    <n v="28"/>
    <n v="270.57142857142856"/>
    <b v="1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.02"/>
    <x v="0"/>
    <x v="0"/>
    <s v="USD"/>
    <n v="1398834000"/>
    <n v="1396371612"/>
    <b v="1"/>
    <n v="100"/>
    <n v="107.1"/>
    <b v="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.6976511744127936"/>
    <x v="0"/>
    <x v="1"/>
    <s v="GBP"/>
    <n v="1462017600"/>
    <n v="1458820564"/>
    <b v="0"/>
    <n v="72"/>
    <n v="47.180555555555557"/>
    <b v="1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n v="1.14534"/>
    <x v="0"/>
    <x v="0"/>
    <s v="USD"/>
    <n v="1440546729"/>
    <n v="1437954729"/>
    <b v="1"/>
    <n v="238"/>
    <n v="120.30882352941177"/>
    <b v="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.7759999999999998"/>
    <x v="0"/>
    <x v="0"/>
    <s v="USD"/>
    <n v="1413838751"/>
    <n v="1411246751"/>
    <b v="1"/>
    <n v="159"/>
    <n v="27.59748427672956"/>
    <b v="1"/>
    <s v="technology/space exploration"/>
    <x v="2"/>
    <x v="36"/>
  </r>
  <r>
    <n v="2618"/>
    <s v="SPACE ART FEATURING ASTRONAUTS #WeBelieveInAstronauts"/>
    <s v="LTD ED COLLECTIBLE SPACE ART FEAT. ASTRONAUTS"/>
    <n v="15000"/>
    <n v="15808"/>
    <n v="1.0538666666666667"/>
    <x v="0"/>
    <x v="0"/>
    <s v="USD"/>
    <n v="1449000061"/>
    <n v="1443812461"/>
    <b v="1"/>
    <n v="77"/>
    <n v="205.2987012987013"/>
    <b v="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n v="1.8839999999999999"/>
    <x v="0"/>
    <x v="0"/>
    <s v="USD"/>
    <n v="1445598000"/>
    <n v="1443302004"/>
    <b v="1"/>
    <n v="53"/>
    <n v="35.547169811320757"/>
    <b v="1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.436523076923077"/>
    <x v="0"/>
    <x v="2"/>
    <s v="AUD"/>
    <n v="1444525200"/>
    <n v="1441339242"/>
    <b v="1"/>
    <n v="1251"/>
    <n v="74.639488409272587"/>
    <b v="1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.4588000000000001"/>
    <x v="0"/>
    <x v="0"/>
    <s v="USD"/>
    <n v="1432230988"/>
    <n v="1429638988"/>
    <b v="1"/>
    <n v="465"/>
    <n v="47.058064516129029"/>
    <b v="1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.3118399999999999"/>
    <x v="0"/>
    <x v="13"/>
    <s v="EUR"/>
    <n v="1483120216"/>
    <n v="1479232216"/>
    <b v="0"/>
    <n v="74"/>
    <n v="26.591351351351353"/>
    <b v="1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n v="1.1399999999999999"/>
    <x v="0"/>
    <x v="0"/>
    <s v="USD"/>
    <n v="1480658966"/>
    <n v="1479449366"/>
    <b v="0"/>
    <n v="62"/>
    <n v="36.774193548387096"/>
    <b v="1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.794206249999998"/>
    <x v="0"/>
    <x v="0"/>
    <s v="USD"/>
    <n v="1347530822"/>
    <n v="1345716422"/>
    <b v="0"/>
    <n v="3468"/>
    <n v="31.820544982698959"/>
    <b v="1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n v="9.56"/>
    <x v="0"/>
    <x v="12"/>
    <s v="EUR"/>
    <n v="1478723208"/>
    <n v="1476559608"/>
    <b v="0"/>
    <n v="52"/>
    <n v="27.576923076923077"/>
    <b v="1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n v="1.1200000000000001"/>
    <x v="0"/>
    <x v="0"/>
    <s v="USD"/>
    <n v="1433343869"/>
    <n v="1430751869"/>
    <b v="0"/>
    <n v="50"/>
    <n v="56"/>
    <b v="1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.4666666666666668"/>
    <x v="0"/>
    <x v="0"/>
    <s v="USD"/>
    <n v="1448571261"/>
    <n v="1445975661"/>
    <b v="0"/>
    <n v="45"/>
    <n v="21.555555555555557"/>
    <b v="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n v="1.1036948748510131"/>
    <x v="0"/>
    <x v="0"/>
    <s v="USD"/>
    <n v="1417389067"/>
    <n v="1415661067"/>
    <b v="0"/>
    <n v="21"/>
    <n v="44.095238095238095"/>
    <b v="1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n v="1.2774000000000001"/>
    <x v="0"/>
    <x v="1"/>
    <s v="GBP"/>
    <n v="1431608122"/>
    <n v="1429016122"/>
    <b v="0"/>
    <n v="100"/>
    <n v="63.87"/>
    <b v="1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n v="1.579"/>
    <x v="0"/>
    <x v="2"/>
    <s v="AUD"/>
    <n v="1467280800"/>
    <n v="1464921112"/>
    <b v="0"/>
    <n v="81"/>
    <n v="38.987654320987652"/>
    <b v="1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n v="1.1466525000000001"/>
    <x v="0"/>
    <x v="0"/>
    <s v="USD"/>
    <n v="1440907427"/>
    <n v="1438488227"/>
    <b v="0"/>
    <n v="286"/>
    <n v="80.185489510489504"/>
    <b v="1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n v="1.3700934579439252"/>
    <x v="0"/>
    <x v="0"/>
    <s v="USD"/>
    <n v="1464485339"/>
    <n v="1462325339"/>
    <b v="0"/>
    <n v="42"/>
    <n v="34.904761904761905"/>
    <b v="1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n v="3.5461999999999998"/>
    <x v="0"/>
    <x v="0"/>
    <s v="USD"/>
    <n v="1393542000"/>
    <n v="1390938332"/>
    <b v="0"/>
    <n v="199"/>
    <n v="89.100502512562812"/>
    <b v="1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n v="1.0602150537634409"/>
    <x v="0"/>
    <x v="0"/>
    <s v="USD"/>
    <n v="1475163921"/>
    <n v="1472571921"/>
    <b v="0"/>
    <n v="25"/>
    <n v="39.44"/>
    <b v="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"/>
    <x v="0"/>
    <x v="5"/>
    <s v="CAD"/>
    <n v="1425937761"/>
    <n v="1422917361"/>
    <b v="0"/>
    <n v="84"/>
    <n v="136.9047619047619"/>
    <b v="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.873"/>
    <x v="0"/>
    <x v="0"/>
    <s v="USD"/>
    <n v="1476579600"/>
    <n v="1474641914"/>
    <b v="0"/>
    <n v="50"/>
    <n v="37.46"/>
    <b v="1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n v="1.6619999999999999"/>
    <x v="0"/>
    <x v="0"/>
    <s v="USD"/>
    <n v="1476277875"/>
    <n v="1474895475"/>
    <b v="0"/>
    <n v="26"/>
    <n v="31.96153846153846"/>
    <b v="1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n v="1.0172910662824208"/>
    <x v="0"/>
    <x v="0"/>
    <s v="USD"/>
    <n v="1421358895"/>
    <n v="1418766895"/>
    <b v="0"/>
    <n v="14"/>
    <n v="25.214285714285715"/>
    <b v="1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n v="1.64"/>
    <x v="0"/>
    <x v="1"/>
    <s v="GBP"/>
    <n v="1424378748"/>
    <n v="1421786748"/>
    <b v="0"/>
    <n v="49"/>
    <n v="10.040816326530612"/>
    <b v="1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n v="1.0566666666666666"/>
    <x v="0"/>
    <x v="0"/>
    <s v="USD"/>
    <n v="1433735474"/>
    <n v="1428551474"/>
    <b v="0"/>
    <n v="69"/>
    <n v="45.94202898550725"/>
    <b v="1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n v="0.01"/>
    <x v="2"/>
    <x v="0"/>
    <s v="USD"/>
    <n v="1410811740"/>
    <n v="1409341863"/>
    <b v="0"/>
    <n v="1"/>
    <n v="15"/>
    <b v="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x v="12"/>
    <s v="EUR"/>
    <n v="1468565820"/>
    <n v="1465970108"/>
    <b v="0"/>
    <n v="0"/>
    <e v="#DIV/0!"/>
    <b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0.33559730999999998"/>
    <x v="1"/>
    <x v="0"/>
    <s v="USD"/>
    <n v="1482307140"/>
    <n v="1479218315"/>
    <b v="1"/>
    <n v="1501"/>
    <n v="223.58248500999335"/>
    <b v="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.053E-2"/>
    <x v="1"/>
    <x v="0"/>
    <s v="USD"/>
    <n v="1489172435"/>
    <n v="1486580435"/>
    <b v="1"/>
    <n v="52"/>
    <n v="39.480769230769234"/>
    <b v="0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0.105"/>
    <x v="1"/>
    <x v="2"/>
    <s v="AUD"/>
    <n v="1415481203"/>
    <n v="1412885603"/>
    <b v="1"/>
    <n v="23"/>
    <n v="91.304347826086953"/>
    <b v="0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.4172839999999999E-2"/>
    <x v="1"/>
    <x v="0"/>
    <s v="USD"/>
    <n v="1441783869"/>
    <n v="1439191869"/>
    <b v="1"/>
    <n v="535"/>
    <n v="78.666205607476627"/>
    <b v="0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.44E-2"/>
    <x v="1"/>
    <x v="5"/>
    <s v="CAD"/>
    <n v="1439533019"/>
    <n v="1436941019"/>
    <b v="0"/>
    <n v="3"/>
    <n v="12"/>
    <b v="0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8.8333333333333337E-3"/>
    <x v="1"/>
    <x v="0"/>
    <s v="USD"/>
    <n v="1457543360"/>
    <n v="1454951360"/>
    <b v="0"/>
    <n v="6"/>
    <n v="17.666666666666668"/>
    <b v="0"/>
    <s v="technology/space exploration"/>
    <x v="2"/>
    <x v="36"/>
  </r>
  <r>
    <n v="2649"/>
    <s v="The Mission - Please Check Back Soon (Canceled)"/>
    <s v="They have launched a Kickstarter."/>
    <n v="125000"/>
    <n v="124"/>
    <n v="9.9200000000000004E-4"/>
    <x v="1"/>
    <x v="0"/>
    <s v="USD"/>
    <n v="1454370941"/>
    <n v="1449186941"/>
    <b v="0"/>
    <n v="3"/>
    <n v="41.333333333333336"/>
    <b v="0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n v="5.966666666666667E-3"/>
    <x v="1"/>
    <x v="0"/>
    <s v="USD"/>
    <n v="1482332343"/>
    <n v="1479740343"/>
    <b v="0"/>
    <n v="5"/>
    <n v="71.599999999999994"/>
    <b v="0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1.8689285714285714E-2"/>
    <x v="1"/>
    <x v="0"/>
    <s v="USD"/>
    <n v="1450380009"/>
    <n v="1447960809"/>
    <b v="0"/>
    <n v="17"/>
    <n v="307.8235294117647"/>
    <b v="0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8.8500000000000002E-3"/>
    <x v="1"/>
    <x v="2"/>
    <s v="AUD"/>
    <n v="1418183325"/>
    <n v="1415591325"/>
    <b v="0"/>
    <n v="11"/>
    <n v="80.454545454545453"/>
    <b v="0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n v="0.1152156862745098"/>
    <x v="1"/>
    <x v="0"/>
    <s v="USD"/>
    <n v="1402632000"/>
    <n v="1399909127"/>
    <b v="0"/>
    <n v="70"/>
    <n v="83.942857142857136"/>
    <b v="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5.1000000000000004E-4"/>
    <x v="1"/>
    <x v="0"/>
    <s v="USD"/>
    <n v="1429622726"/>
    <n v="1424442326"/>
    <b v="0"/>
    <n v="6"/>
    <n v="8.5"/>
    <b v="0"/>
    <s v="technology/space exploration"/>
    <x v="2"/>
    <x v="36"/>
  </r>
  <r>
    <n v="2655"/>
    <s v="Balloons (Canceled)"/>
    <s v="Thank you for your support!"/>
    <n v="15000"/>
    <n v="3155"/>
    <n v="0.21033333333333334"/>
    <x v="1"/>
    <x v="0"/>
    <s v="USD"/>
    <n v="1455048000"/>
    <n v="1452631647"/>
    <b v="0"/>
    <n v="43"/>
    <n v="73.372093023255815"/>
    <b v="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n v="0.11436666666666667"/>
    <x v="1"/>
    <x v="0"/>
    <s v="USD"/>
    <n v="1489345200"/>
    <n v="1485966688"/>
    <b v="0"/>
    <n v="152"/>
    <n v="112.86184210526316"/>
    <b v="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0.18737933333333334"/>
    <x v="1"/>
    <x v="0"/>
    <s v="USD"/>
    <n v="1470187800"/>
    <n v="1467325053"/>
    <b v="0"/>
    <n v="59"/>
    <n v="95.277627118644077"/>
    <b v="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n v="9.2857142857142856E-4"/>
    <x v="1"/>
    <x v="0"/>
    <s v="USD"/>
    <n v="1469913194"/>
    <n v="1467321194"/>
    <b v="0"/>
    <n v="4"/>
    <n v="22.75"/>
    <b v="0"/>
    <s v="technology/space exploration"/>
    <x v="2"/>
    <x v="36"/>
  </r>
  <r>
    <n v="2659"/>
    <s v="test (Canceled)"/>
    <s v="test"/>
    <n v="49000"/>
    <n v="1333"/>
    <n v="2.720408163265306E-2"/>
    <x v="1"/>
    <x v="0"/>
    <s v="USD"/>
    <n v="1429321210"/>
    <n v="1426729210"/>
    <b v="0"/>
    <n v="10"/>
    <n v="133.30000000000001"/>
    <b v="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9.5E-4"/>
    <x v="1"/>
    <x v="0"/>
    <s v="USD"/>
    <n v="1448388418"/>
    <n v="1443200818"/>
    <b v="0"/>
    <n v="5"/>
    <n v="3.8"/>
    <b v="0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.0289999999999999"/>
    <x v="0"/>
    <x v="0"/>
    <s v="USD"/>
    <n v="1382742010"/>
    <n v="1380150010"/>
    <b v="0"/>
    <n v="60"/>
    <n v="85.75"/>
    <b v="1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n v="1.0680000000000001"/>
    <x v="0"/>
    <x v="0"/>
    <s v="USD"/>
    <n v="1440179713"/>
    <n v="1437587713"/>
    <b v="0"/>
    <n v="80"/>
    <n v="267"/>
    <b v="1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n v="1.0459624999999999"/>
    <x v="0"/>
    <x v="5"/>
    <s v="CAD"/>
    <n v="1441378800"/>
    <n v="1438873007"/>
    <b v="0"/>
    <n v="56"/>
    <n v="373.55803571428572"/>
    <b v="1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.0342857142857143"/>
    <x v="0"/>
    <x v="0"/>
    <s v="USD"/>
    <n v="1449644340"/>
    <n v="1446683797"/>
    <b v="0"/>
    <n v="104"/>
    <n v="174.03846153846155"/>
    <b v="1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.2314285714285715"/>
    <x v="0"/>
    <x v="0"/>
    <s v="USD"/>
    <n v="1430774974"/>
    <n v="1426886974"/>
    <b v="0"/>
    <n v="46"/>
    <n v="93.695652173913047"/>
    <b v="1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.592951"/>
    <x v="0"/>
    <x v="0"/>
    <s v="USD"/>
    <n v="1443214800"/>
    <n v="1440008439"/>
    <b v="0"/>
    <n v="206"/>
    <n v="77.327718446601949"/>
    <b v="1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.1066666666666667"/>
    <x v="0"/>
    <x v="0"/>
    <s v="USD"/>
    <n v="1455142416"/>
    <n v="1452550416"/>
    <b v="0"/>
    <n v="18"/>
    <n v="92.222222222222229"/>
    <b v="1"/>
    <s v="technology/makerspaces"/>
    <x v="2"/>
    <x v="37"/>
  </r>
  <r>
    <n v="2668"/>
    <s v="UOttawa Makermobile"/>
    <s v="Creativity on the go! |_x000a_CrÃ©ativitÃ© en mouvement !"/>
    <n v="1000"/>
    <n v="1707"/>
    <n v="1.7070000000000001"/>
    <x v="0"/>
    <x v="5"/>
    <s v="CAD"/>
    <n v="1447079520"/>
    <n v="1443449265"/>
    <b v="0"/>
    <n v="28"/>
    <n v="60.964285714285715"/>
    <b v="1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.25125"/>
    <x v="0"/>
    <x v="0"/>
    <s v="USD"/>
    <n v="1452387096"/>
    <n v="1447203096"/>
    <b v="0"/>
    <n v="11"/>
    <n v="91"/>
    <b v="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.4158609339642042E-2"/>
    <x v="2"/>
    <x v="2"/>
    <s v="AUD"/>
    <n v="1406593780"/>
    <n v="1404174580"/>
    <b v="1"/>
    <n v="60"/>
    <n v="41.583333333333336"/>
    <b v="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0.11344"/>
    <x v="2"/>
    <x v="0"/>
    <s v="USD"/>
    <n v="1419017880"/>
    <n v="1416419916"/>
    <b v="1"/>
    <n v="84"/>
    <n v="33.761904761904759"/>
    <b v="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n v="0.33189999999999997"/>
    <x v="2"/>
    <x v="0"/>
    <s v="USD"/>
    <n v="1451282400"/>
    <n v="1449436390"/>
    <b v="1"/>
    <n v="47"/>
    <n v="70.61702127659575"/>
    <b v="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n v="0.27579999999999999"/>
    <x v="2"/>
    <x v="0"/>
    <s v="USD"/>
    <n v="1414622700"/>
    <n v="1412081999"/>
    <b v="1"/>
    <n v="66"/>
    <n v="167.15151515151516"/>
    <b v="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0.62839999999999996"/>
    <x v="2"/>
    <x v="0"/>
    <s v="USD"/>
    <n v="1467694740"/>
    <n v="1465398670"/>
    <b v="1"/>
    <n v="171"/>
    <n v="128.61988304093566"/>
    <b v="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7.5880000000000003E-2"/>
    <x v="2"/>
    <x v="0"/>
    <s v="USD"/>
    <n v="1415655289"/>
    <n v="1413059689"/>
    <b v="1"/>
    <n v="29"/>
    <n v="65.41379310344827"/>
    <b v="0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n v="0.50380952380952382"/>
    <x v="2"/>
    <x v="5"/>
    <s v="CAD"/>
    <n v="1463929174"/>
    <n v="1461337174"/>
    <b v="0"/>
    <n v="9"/>
    <n v="117.55555555555556"/>
    <b v="0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n v="0.17512820512820512"/>
    <x v="2"/>
    <x v="0"/>
    <s v="USD"/>
    <n v="1404348143"/>
    <n v="1401756143"/>
    <b v="0"/>
    <n v="27"/>
    <n v="126.48148148148148"/>
    <b v="0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1.3750000000000001E-4"/>
    <x v="2"/>
    <x v="3"/>
    <s v="EUR"/>
    <n v="1443121765"/>
    <n v="1440529765"/>
    <b v="0"/>
    <n v="2"/>
    <n v="550"/>
    <b v="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n v="3.3E-3"/>
    <x v="2"/>
    <x v="0"/>
    <s v="USD"/>
    <n v="1425081694"/>
    <n v="1422489694"/>
    <b v="0"/>
    <n v="3"/>
    <n v="44"/>
    <b v="0"/>
    <s v="technology/makerspaces"/>
    <x v="2"/>
    <x v="37"/>
  </r>
  <r>
    <n v="2680"/>
    <s v="iHeart Pillow"/>
    <s v="iHeartPillow, Connecting loved ones"/>
    <n v="32000"/>
    <n v="276"/>
    <n v="8.6250000000000007E-3"/>
    <x v="2"/>
    <x v="3"/>
    <s v="EUR"/>
    <n v="1459915491"/>
    <n v="1457327091"/>
    <b v="0"/>
    <n v="4"/>
    <n v="69"/>
    <b v="0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n v="6.875E-3"/>
    <x v="2"/>
    <x v="0"/>
    <s v="USD"/>
    <n v="1405027750"/>
    <n v="1402867750"/>
    <b v="0"/>
    <n v="2"/>
    <n v="27.5"/>
    <b v="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n v="0.28299999999999997"/>
    <x v="2"/>
    <x v="0"/>
    <s v="USD"/>
    <n v="1416635940"/>
    <n v="1413838540"/>
    <b v="0"/>
    <n v="20"/>
    <n v="84.9"/>
    <b v="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n v="2.3999999999999998E-3"/>
    <x v="2"/>
    <x v="0"/>
    <s v="USD"/>
    <n v="1425233240"/>
    <n v="1422641240"/>
    <b v="0"/>
    <n v="3"/>
    <n v="12"/>
    <b v="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n v="1.1428571428571429E-2"/>
    <x v="2"/>
    <x v="0"/>
    <s v="USD"/>
    <n v="1407621425"/>
    <n v="1404165425"/>
    <b v="0"/>
    <n v="4"/>
    <n v="200"/>
    <b v="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n v="2.0000000000000001E-4"/>
    <x v="2"/>
    <x v="0"/>
    <s v="USD"/>
    <n v="1430149330"/>
    <n v="1424968930"/>
    <b v="0"/>
    <n v="1"/>
    <n v="10"/>
    <b v="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x v="0"/>
    <s v="USD"/>
    <n v="1412119423"/>
    <n v="1410391423"/>
    <b v="0"/>
    <n v="0"/>
    <e v="#DIV/0!"/>
    <b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n v="0"/>
    <x v="2"/>
    <x v="0"/>
    <s v="USD"/>
    <n v="1435591318"/>
    <n v="1432999318"/>
    <b v="0"/>
    <n v="0"/>
    <e v="#DIV/0!"/>
    <b v="0"/>
    <s v="food/food trucks"/>
    <x v="7"/>
    <x v="19"/>
  </r>
  <r>
    <n v="2688"/>
    <s v="Mac N Cheez Food Truck"/>
    <s v="The amazing gourmet Mac N Cheez Food Truck Campaigne!"/>
    <n v="50000"/>
    <n v="74"/>
    <n v="1.48E-3"/>
    <x v="2"/>
    <x v="0"/>
    <s v="USD"/>
    <n v="1424746800"/>
    <n v="1422067870"/>
    <b v="0"/>
    <n v="14"/>
    <n v="5.2857142857142856"/>
    <b v="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n v="2.8571428571428571E-5"/>
    <x v="2"/>
    <x v="0"/>
    <s v="USD"/>
    <n v="1469919890"/>
    <n v="1467327890"/>
    <b v="0"/>
    <n v="1"/>
    <n v="1"/>
    <b v="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0.107325"/>
    <x v="2"/>
    <x v="0"/>
    <s v="USD"/>
    <n v="1433298676"/>
    <n v="1429410676"/>
    <b v="0"/>
    <n v="118"/>
    <n v="72.762711864406782"/>
    <b v="0"/>
    <s v="food/food trucks"/>
    <x v="7"/>
    <x v="19"/>
  </r>
  <r>
    <n v="2691"/>
    <s v="Cook"/>
    <s v="A Great New local Food Truck serving up ethnic fusion inspired eats in Ottawa."/>
    <n v="65000"/>
    <n v="35"/>
    <n v="5.3846153846153844E-4"/>
    <x v="2"/>
    <x v="5"/>
    <s v="CAD"/>
    <n v="1431278557"/>
    <n v="1427390557"/>
    <b v="0"/>
    <n v="2"/>
    <n v="17.5"/>
    <b v="0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n v="7.1428571428571426E-3"/>
    <x v="2"/>
    <x v="0"/>
    <s v="USD"/>
    <n v="1427266860"/>
    <n v="1424678460"/>
    <b v="0"/>
    <n v="1"/>
    <n v="25"/>
    <b v="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n v="8.0000000000000002E-3"/>
    <x v="2"/>
    <x v="0"/>
    <s v="USD"/>
    <n v="1407899966"/>
    <n v="1405307966"/>
    <b v="0"/>
    <n v="3"/>
    <n v="13.333333333333334"/>
    <b v="0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3.3333333333333335E-5"/>
    <x v="2"/>
    <x v="0"/>
    <s v="USD"/>
    <n v="1411701739"/>
    <n v="1409109739"/>
    <b v="0"/>
    <n v="1"/>
    <n v="1"/>
    <b v="0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n v="4.7333333333333333E-3"/>
    <x v="2"/>
    <x v="0"/>
    <s v="USD"/>
    <n v="1428981718"/>
    <n v="1423801318"/>
    <b v="0"/>
    <n v="3"/>
    <n v="23.666666666666668"/>
    <b v="0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n v="5.6500000000000002E-2"/>
    <x v="2"/>
    <x v="0"/>
    <s v="USD"/>
    <n v="1419538560"/>
    <n v="1416600960"/>
    <b v="0"/>
    <n v="38"/>
    <n v="89.21052631578948"/>
    <b v="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n v="0.26352173913043481"/>
    <x v="2"/>
    <x v="0"/>
    <s v="USD"/>
    <n v="1438552800"/>
    <n v="1435876423"/>
    <b v="0"/>
    <n v="52"/>
    <n v="116.55769230769231"/>
    <b v="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3.2512500000000002E-3"/>
    <x v="2"/>
    <x v="0"/>
    <s v="USD"/>
    <n v="1403904808"/>
    <n v="1401312808"/>
    <b v="0"/>
    <n v="2"/>
    <n v="13.005000000000001"/>
    <b v="0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n v="0"/>
    <x v="2"/>
    <x v="5"/>
    <s v="CAD"/>
    <n v="1407533463"/>
    <n v="1404941463"/>
    <b v="0"/>
    <n v="0"/>
    <e v="#DIV/0!"/>
    <b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n v="7.0007000700070005E-3"/>
    <x v="2"/>
    <x v="0"/>
    <s v="USD"/>
    <n v="1411073972"/>
    <n v="1408481972"/>
    <b v="0"/>
    <n v="4"/>
    <n v="17.5"/>
    <b v="0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0.46176470588235297"/>
    <x v="3"/>
    <x v="17"/>
    <s v="EUR"/>
    <n v="1491586534"/>
    <n v="1488911734"/>
    <b v="0"/>
    <n v="46"/>
    <n v="34.130434782608695"/>
    <b v="0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0.34410000000000002"/>
    <x v="3"/>
    <x v="0"/>
    <s v="USD"/>
    <n v="1491416077"/>
    <n v="1488827677"/>
    <b v="1"/>
    <n v="26"/>
    <n v="132.34615384615384"/>
    <b v="0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n v="1.0375000000000001"/>
    <x v="3"/>
    <x v="14"/>
    <s v="MXN"/>
    <n v="1490196830"/>
    <n v="1485016430"/>
    <b v="0"/>
    <n v="45"/>
    <n v="922.22222222222217"/>
    <b v="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n v="6.0263157894736845E-2"/>
    <x v="3"/>
    <x v="0"/>
    <s v="USD"/>
    <n v="1491421314"/>
    <n v="1487709714"/>
    <b v="0"/>
    <n v="7"/>
    <n v="163.57142857142858"/>
    <b v="0"/>
    <s v="theater/spaces"/>
    <x v="1"/>
    <x v="38"/>
  </r>
  <r>
    <n v="2705"/>
    <s v="Fischer Theatre Marquee"/>
    <s v="Help light the lights at the historic Fischer Theatre in Danville, IL."/>
    <n v="16500"/>
    <n v="1739"/>
    <n v="0.10539393939393939"/>
    <x v="3"/>
    <x v="0"/>
    <s v="USD"/>
    <n v="1490389158"/>
    <n v="1486504758"/>
    <b v="0"/>
    <n v="8"/>
    <n v="217.375"/>
    <b v="0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n v="1.1229714285714285"/>
    <x v="0"/>
    <x v="0"/>
    <s v="USD"/>
    <n v="1413442740"/>
    <n v="1410937483"/>
    <b v="1"/>
    <n v="263"/>
    <n v="149.44486692015209"/>
    <b v="1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n v="3.50844625"/>
    <x v="0"/>
    <x v="0"/>
    <s v="USD"/>
    <n v="1369637940"/>
    <n v="1367088443"/>
    <b v="1"/>
    <n v="394"/>
    <n v="71.237487309644663"/>
    <b v="1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n v="2.3321535"/>
    <x v="0"/>
    <x v="1"/>
    <s v="GBP"/>
    <n v="1469119526"/>
    <n v="1463935526"/>
    <b v="1"/>
    <n v="1049"/>
    <n v="44.464318398474738"/>
    <b v="1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.01606"/>
    <x v="0"/>
    <x v="0"/>
    <s v="USD"/>
    <n v="1475553540"/>
    <n v="1472528141"/>
    <b v="1"/>
    <n v="308"/>
    <n v="164.94480519480518"/>
    <b v="1"/>
    <s v="theater/spaces"/>
    <x v="1"/>
    <x v="38"/>
  </r>
  <r>
    <n v="2710"/>
    <s v="House of Yes"/>
    <s v="Building Brooklyn's own creative venue for circus, theater and events of all types."/>
    <n v="60000"/>
    <n v="92340.21"/>
    <n v="1.5390035000000002"/>
    <x v="0"/>
    <x v="0"/>
    <s v="USD"/>
    <n v="1407549600"/>
    <n v="1404797428"/>
    <b v="1"/>
    <n v="1088"/>
    <n v="84.871516544117654"/>
    <b v="1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n v="1.007161125319693"/>
    <x v="0"/>
    <x v="1"/>
    <s v="GBP"/>
    <n v="1403301660"/>
    <n v="1400694790"/>
    <b v="1"/>
    <n v="73"/>
    <n v="53.945205479452056"/>
    <b v="1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.3138181818181818"/>
    <x v="0"/>
    <x v="0"/>
    <s v="USD"/>
    <n v="1373738400"/>
    <n v="1370568560"/>
    <b v="1"/>
    <n v="143"/>
    <n v="50.531468531468533"/>
    <b v="1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.0224133333333334"/>
    <x v="0"/>
    <x v="0"/>
    <s v="USD"/>
    <n v="1450971684"/>
    <n v="1447515684"/>
    <b v="1"/>
    <n v="1420"/>
    <n v="108.00140845070422"/>
    <b v="1"/>
    <s v="theater/spaces"/>
    <x v="1"/>
    <x v="38"/>
  </r>
  <r>
    <n v="2714"/>
    <s v="The Crane Theater"/>
    <s v="The Crane will be the new home for independent theater in Northeast Minneapolis"/>
    <n v="25000"/>
    <n v="29089"/>
    <n v="1.1635599999999999"/>
    <x v="0"/>
    <x v="0"/>
    <s v="USD"/>
    <n v="1476486000"/>
    <n v="1474040596"/>
    <b v="1"/>
    <n v="305"/>
    <n v="95.373770491803285"/>
    <b v="1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.6462241666666664"/>
    <x v="0"/>
    <x v="0"/>
    <s v="USD"/>
    <n v="1456047228"/>
    <n v="1453109628"/>
    <b v="1"/>
    <n v="551"/>
    <n v="57.631016333938291"/>
    <b v="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.1998010000000001"/>
    <x v="0"/>
    <x v="12"/>
    <s v="EUR"/>
    <n v="1444291193"/>
    <n v="1441699193"/>
    <b v="1"/>
    <n v="187"/>
    <n v="64.160481283422456"/>
    <b v="1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n v="1.2010400000000001"/>
    <x v="0"/>
    <x v="0"/>
    <s v="USD"/>
    <n v="1417906649"/>
    <n v="1414015049"/>
    <b v="1"/>
    <n v="325"/>
    <n v="92.387692307692305"/>
    <b v="1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n v="1.0358333333333334"/>
    <x v="0"/>
    <x v="0"/>
    <s v="USD"/>
    <n v="1462316400"/>
    <n v="1459865945"/>
    <b v="1"/>
    <n v="148"/>
    <n v="125.97972972972973"/>
    <b v="1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.0883333333333334"/>
    <x v="0"/>
    <x v="0"/>
    <s v="USD"/>
    <n v="1460936694"/>
    <n v="1455756294"/>
    <b v="0"/>
    <n v="69"/>
    <n v="94.637681159420296"/>
    <b v="1"/>
    <s v="theater/spaces"/>
    <x v="1"/>
    <x v="38"/>
  </r>
  <r>
    <n v="2720"/>
    <s v="The Comedy Project"/>
    <s v="An improv, sketch and experimental comedy and cocktail venue in downtown Grand Rapids, Michigan"/>
    <n v="25000"/>
    <n v="29531"/>
    <n v="1.1812400000000001"/>
    <x v="0"/>
    <x v="0"/>
    <s v="USD"/>
    <n v="1478866253"/>
    <n v="1476270653"/>
    <b v="0"/>
    <n v="173"/>
    <n v="170.69942196531792"/>
    <b v="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.62"/>
    <x v="0"/>
    <x v="1"/>
    <s v="GBP"/>
    <n v="1378494000"/>
    <n v="1375880598"/>
    <b v="0"/>
    <n v="269"/>
    <n v="40.762081784386616"/>
    <b v="1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.5253999999999999"/>
    <x v="0"/>
    <x v="0"/>
    <s v="USD"/>
    <n v="1485722053"/>
    <n v="1480538053"/>
    <b v="0"/>
    <n v="185"/>
    <n v="68.254054054054052"/>
    <b v="1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.4005000000000001"/>
    <x v="0"/>
    <x v="0"/>
    <s v="USD"/>
    <n v="1420060088"/>
    <n v="1414872488"/>
    <b v="0"/>
    <n v="176"/>
    <n v="95.48863636363636"/>
    <b v="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.9687520259319289"/>
    <x v="0"/>
    <x v="1"/>
    <s v="GBP"/>
    <n v="1439625059"/>
    <n v="1436860259"/>
    <b v="0"/>
    <n v="1019"/>
    <n v="7.1902649656526005"/>
    <b v="1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n v="1.445425"/>
    <x v="0"/>
    <x v="5"/>
    <s v="CAD"/>
    <n v="1488390735"/>
    <n v="1484070735"/>
    <b v="0"/>
    <n v="113"/>
    <n v="511.65486725663715"/>
    <b v="1"/>
    <s v="technology/hardware"/>
    <x v="2"/>
    <x v="30"/>
  </r>
  <r>
    <n v="2726"/>
    <s v="Krimston TWO - Dual SIM case for iPhone"/>
    <s v="Krimston TWO: iPhone Dual SIM Case"/>
    <n v="100000"/>
    <n v="105745"/>
    <n v="1.05745"/>
    <x v="0"/>
    <x v="0"/>
    <s v="USD"/>
    <n v="1461333311"/>
    <n v="1458741311"/>
    <b v="0"/>
    <n v="404"/>
    <n v="261.74504950495049"/>
    <b v="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.9321000000000002"/>
    <x v="0"/>
    <x v="0"/>
    <s v="USD"/>
    <n v="1438964063"/>
    <n v="1436804063"/>
    <b v="0"/>
    <n v="707"/>
    <n v="69.760961810466767"/>
    <b v="1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n v="2.0182666666666669"/>
    <x v="0"/>
    <x v="0"/>
    <s v="USD"/>
    <n v="1451485434"/>
    <n v="1448461434"/>
    <b v="0"/>
    <n v="392"/>
    <n v="77.229591836734699"/>
    <b v="1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n v="1.0444"/>
    <x v="0"/>
    <x v="0"/>
    <s v="USD"/>
    <n v="1430459197"/>
    <n v="1427867197"/>
    <b v="0"/>
    <n v="23"/>
    <n v="340.56521739130437"/>
    <b v="1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n v="1.7029262962962963"/>
    <x v="0"/>
    <x v="0"/>
    <s v="USD"/>
    <n v="1366635575"/>
    <n v="1363611575"/>
    <b v="0"/>
    <n v="682"/>
    <n v="67.417903225806455"/>
    <b v="1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.0430333333333333"/>
    <x v="0"/>
    <x v="0"/>
    <s v="USD"/>
    <n v="1413604800"/>
    <n v="1408624622"/>
    <b v="0"/>
    <n v="37"/>
    <n v="845.70270270270271"/>
    <b v="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.1825000000000001"/>
    <x v="0"/>
    <x v="0"/>
    <s v="USD"/>
    <n v="1369699200"/>
    <n v="1366917828"/>
    <b v="0"/>
    <n v="146"/>
    <n v="97.191780821917803"/>
    <b v="1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.07538"/>
    <x v="0"/>
    <x v="0"/>
    <s v="USD"/>
    <n v="1428643974"/>
    <n v="1423463574"/>
    <b v="0"/>
    <n v="119"/>
    <n v="451.84033613445376"/>
    <b v="1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"/>
    <x v="0"/>
    <x v="0"/>
    <s v="USD"/>
    <n v="1476395940"/>
    <n v="1473782592"/>
    <b v="0"/>
    <n v="163"/>
    <n v="138.66871165644173"/>
    <b v="1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.7813466666666677"/>
    <x v="0"/>
    <x v="1"/>
    <s v="GBP"/>
    <n v="1363204800"/>
    <n v="1360551250"/>
    <b v="0"/>
    <n v="339"/>
    <n v="21.640147492625371"/>
    <b v="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.2290000000000001"/>
    <x v="0"/>
    <x v="5"/>
    <s v="CAD"/>
    <n v="1398268773"/>
    <n v="1395676773"/>
    <b v="0"/>
    <n v="58"/>
    <n v="169.51724137931035"/>
    <b v="1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.4606080000000001"/>
    <x v="0"/>
    <x v="0"/>
    <s v="USD"/>
    <n v="1389812400"/>
    <n v="1386108087"/>
    <b v="0"/>
    <n v="456"/>
    <n v="161.88210526315791"/>
    <b v="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.4794"/>
    <x v="0"/>
    <x v="0"/>
    <s v="USD"/>
    <n v="1478402804"/>
    <n v="1473218804"/>
    <b v="0"/>
    <n v="15"/>
    <n v="493.13333333333333"/>
    <b v="1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.8409090909090908"/>
    <x v="0"/>
    <x v="1"/>
    <s v="GBP"/>
    <n v="1399324717"/>
    <n v="1395436717"/>
    <b v="0"/>
    <n v="191"/>
    <n v="22.120418848167539"/>
    <b v="1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n v="1.0333333333333334"/>
    <x v="0"/>
    <x v="0"/>
    <s v="USD"/>
    <n v="1426117552"/>
    <n v="1423529152"/>
    <b v="0"/>
    <n v="17"/>
    <n v="18.235294117647058"/>
    <b v="1"/>
    <s v="technology/hardware"/>
    <x v="2"/>
    <x v="30"/>
  </r>
  <r>
    <n v="2741"/>
    <s v="Mrs. Brown and Her Lost Puppy."/>
    <s v="Help me publish my 1st children's book as an aspiring author!"/>
    <n v="8000"/>
    <n v="35"/>
    <n v="4.3750000000000004E-3"/>
    <x v="2"/>
    <x v="0"/>
    <s v="USD"/>
    <n v="1413770820"/>
    <n v="1412005602"/>
    <b v="0"/>
    <n v="4"/>
    <n v="8.75"/>
    <b v="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n v="0.29239999999999999"/>
    <x v="2"/>
    <x v="0"/>
    <s v="USD"/>
    <n v="1337102187"/>
    <n v="1335892587"/>
    <b v="0"/>
    <n v="18"/>
    <n v="40.611111111111114"/>
    <b v="0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n v="0"/>
    <x v="2"/>
    <x v="0"/>
    <s v="USD"/>
    <n v="1476863607"/>
    <n v="1474271607"/>
    <b v="0"/>
    <n v="0"/>
    <e v="#DIV/0!"/>
    <b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.2187499999999998E-2"/>
    <x v="2"/>
    <x v="0"/>
    <s v="USD"/>
    <n v="1330478998"/>
    <n v="1327886998"/>
    <b v="0"/>
    <n v="22"/>
    <n v="37.954545454545453"/>
    <b v="0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n v="0.21887499999999999"/>
    <x v="2"/>
    <x v="0"/>
    <s v="USD"/>
    <n v="1342309368"/>
    <n v="1337125368"/>
    <b v="0"/>
    <n v="49"/>
    <n v="35.734693877551024"/>
    <b v="0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n v="0.26700000000000002"/>
    <x v="2"/>
    <x v="0"/>
    <s v="USD"/>
    <n v="1409337911"/>
    <n v="1406745911"/>
    <b v="0"/>
    <n v="19"/>
    <n v="42.157894736842103"/>
    <b v="0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0.28000000000000003"/>
    <x v="2"/>
    <x v="0"/>
    <s v="USD"/>
    <n v="1339816200"/>
    <n v="1337095997"/>
    <b v="0"/>
    <n v="4"/>
    <n v="35"/>
    <b v="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n v="1.06E-2"/>
    <x v="2"/>
    <x v="0"/>
    <s v="USD"/>
    <n v="1472835802"/>
    <n v="1470243802"/>
    <b v="0"/>
    <n v="4"/>
    <n v="13.25"/>
    <b v="0"/>
    <s v="publishing/children's books"/>
    <x v="3"/>
    <x v="39"/>
  </r>
  <r>
    <n v="2749"/>
    <s v="A Tree is a Tree, no matter what you see.  CHILDREN'S BOOK"/>
    <s v="Self-publishing my children's book."/>
    <n v="10000"/>
    <n v="110"/>
    <n v="1.0999999999999999E-2"/>
    <x v="2"/>
    <x v="0"/>
    <s v="USD"/>
    <n v="1428171037"/>
    <n v="1425582637"/>
    <b v="0"/>
    <n v="2"/>
    <n v="55"/>
    <b v="0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n v="0"/>
    <x v="2"/>
    <x v="0"/>
    <s v="USD"/>
    <n v="1341086400"/>
    <n v="1340055345"/>
    <b v="0"/>
    <n v="0"/>
    <e v="#DIV/0!"/>
    <b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x v="0"/>
    <s v="USD"/>
    <n v="1403039842"/>
    <n v="1397855842"/>
    <b v="0"/>
    <n v="0"/>
    <e v="#DIV/0!"/>
    <b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0.11458333333333333"/>
    <x v="2"/>
    <x v="0"/>
    <s v="USD"/>
    <n v="1324232504"/>
    <n v="1320776504"/>
    <b v="0"/>
    <n v="14"/>
    <n v="39.285714285714285"/>
    <b v="0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n v="0.19"/>
    <x v="2"/>
    <x v="0"/>
    <s v="USD"/>
    <n v="1346017023"/>
    <n v="1343425023"/>
    <b v="0"/>
    <n v="8"/>
    <n v="47.5"/>
    <b v="0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x v="0"/>
    <s v="USD"/>
    <n v="1410448551"/>
    <n v="1407856551"/>
    <b v="0"/>
    <n v="0"/>
    <e v="#DIV/0!"/>
    <b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n v="0.52"/>
    <x v="2"/>
    <x v="17"/>
    <s v="EUR"/>
    <n v="1428519527"/>
    <n v="1425927527"/>
    <b v="0"/>
    <n v="15"/>
    <n v="17.333333333333332"/>
    <b v="0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n v="0.1048"/>
    <x v="2"/>
    <x v="0"/>
    <s v="USD"/>
    <n v="1389476201"/>
    <n v="1386884201"/>
    <b v="0"/>
    <n v="33"/>
    <n v="31.757575757575758"/>
    <b v="0"/>
    <s v="publishing/children's books"/>
    <x v="3"/>
    <x v="39"/>
  </r>
  <r>
    <n v="2757"/>
    <s v="C is for Crooked"/>
    <s v="A children's letter book that Lampoons Hillary Clinton"/>
    <n v="1500"/>
    <n v="10"/>
    <n v="6.6666666666666671E-3"/>
    <x v="2"/>
    <x v="0"/>
    <s v="USD"/>
    <n v="1470498332"/>
    <n v="1469202332"/>
    <b v="0"/>
    <n v="2"/>
    <n v="5"/>
    <b v="0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0.11700000000000001"/>
    <x v="2"/>
    <x v="2"/>
    <s v="AUD"/>
    <n v="1476095783"/>
    <n v="1474886183"/>
    <b v="0"/>
    <n v="6"/>
    <n v="39"/>
    <b v="0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0.105"/>
    <x v="2"/>
    <x v="2"/>
    <s v="AUD"/>
    <n v="1468658866"/>
    <n v="1464943666"/>
    <b v="0"/>
    <n v="2"/>
    <n v="52.5"/>
    <b v="0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x v="1"/>
    <s v="GBP"/>
    <n v="1371726258"/>
    <n v="1369134258"/>
    <b v="0"/>
    <n v="0"/>
    <e v="#DIV/0!"/>
    <b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n v="7.1999999999999998E-3"/>
    <x v="2"/>
    <x v="0"/>
    <s v="USD"/>
    <n v="1357176693"/>
    <n v="1354584693"/>
    <b v="0"/>
    <n v="4"/>
    <n v="9"/>
    <b v="0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n v="7.6923076923076927E-3"/>
    <x v="2"/>
    <x v="0"/>
    <s v="USD"/>
    <n v="1332114795"/>
    <n v="1326934395"/>
    <b v="0"/>
    <n v="1"/>
    <n v="25"/>
    <b v="0"/>
    <s v="publishing/children's books"/>
    <x v="3"/>
    <x v="39"/>
  </r>
  <r>
    <n v="2763"/>
    <s v="My Christmas Star"/>
    <s v="How Santa finds childrens homes without getting lost by following certain stars."/>
    <n v="39400"/>
    <n v="90"/>
    <n v="2.2842639593908631E-3"/>
    <x v="2"/>
    <x v="0"/>
    <s v="USD"/>
    <n v="1369403684"/>
    <n v="1365515684"/>
    <b v="0"/>
    <n v="3"/>
    <n v="30"/>
    <b v="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n v="1.125E-2"/>
    <x v="2"/>
    <x v="0"/>
    <s v="USD"/>
    <n v="1338404400"/>
    <n v="1335855631"/>
    <b v="0"/>
    <n v="4"/>
    <n v="11.25"/>
    <b v="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x v="0"/>
    <s v="USD"/>
    <n v="1351432428"/>
    <n v="1350050028"/>
    <b v="0"/>
    <n v="0"/>
    <e v="#DIV/0!"/>
    <b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n v="0.02"/>
    <x v="2"/>
    <x v="0"/>
    <s v="USD"/>
    <n v="1313078518"/>
    <n v="1310486518"/>
    <b v="0"/>
    <n v="4"/>
    <n v="25"/>
    <b v="0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n v="8.5000000000000006E-3"/>
    <x v="2"/>
    <x v="5"/>
    <s v="CAD"/>
    <n v="1439766050"/>
    <n v="1434582050"/>
    <b v="0"/>
    <n v="3"/>
    <n v="11.333333333333334"/>
    <b v="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n v="0.14314285714285716"/>
    <x v="2"/>
    <x v="0"/>
    <s v="USD"/>
    <n v="1333028723"/>
    <n v="1330440323"/>
    <b v="0"/>
    <n v="34"/>
    <n v="29.470588235294116"/>
    <b v="0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n v="2.5000000000000001E-3"/>
    <x v="2"/>
    <x v="1"/>
    <s v="GBP"/>
    <n v="1401997790"/>
    <n v="1397677790"/>
    <b v="0"/>
    <n v="2"/>
    <n v="1"/>
    <b v="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n v="0.1041125"/>
    <x v="2"/>
    <x v="0"/>
    <s v="USD"/>
    <n v="1395158130"/>
    <n v="1392569730"/>
    <b v="0"/>
    <n v="33"/>
    <n v="63.098484848484851"/>
    <b v="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x v="0"/>
    <s v="USD"/>
    <n v="1359738000"/>
    <n v="1355489140"/>
    <b v="0"/>
    <n v="0"/>
    <e v="#DIV/0!"/>
    <b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x v="0"/>
    <s v="USD"/>
    <n v="1381006294"/>
    <n v="1379710294"/>
    <b v="0"/>
    <n v="0"/>
    <e v="#DIV/0!"/>
    <b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n v="1.8867924528301887E-3"/>
    <x v="2"/>
    <x v="5"/>
    <s v="CAD"/>
    <n v="1461530721"/>
    <n v="1460666721"/>
    <b v="0"/>
    <n v="1"/>
    <n v="1"/>
    <b v="0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0.14249999999999999"/>
    <x v="2"/>
    <x v="0"/>
    <s v="USD"/>
    <n v="1362711728"/>
    <n v="1360119728"/>
    <b v="0"/>
    <n v="13"/>
    <n v="43.846153846153847"/>
    <b v="0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n v="0.03"/>
    <x v="2"/>
    <x v="0"/>
    <s v="USD"/>
    <n v="1323994754"/>
    <n v="1321402754"/>
    <b v="0"/>
    <n v="2"/>
    <n v="75"/>
    <b v="0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7.8809523809523815E-2"/>
    <x v="2"/>
    <x v="0"/>
    <s v="USD"/>
    <n v="1434092876"/>
    <n v="1431414476"/>
    <b v="0"/>
    <n v="36"/>
    <n v="45.972222222222221"/>
    <b v="0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3.3333333333333335E-3"/>
    <x v="2"/>
    <x v="0"/>
    <s v="USD"/>
    <n v="1437149004"/>
    <n v="1434557004"/>
    <b v="0"/>
    <n v="1"/>
    <n v="10"/>
    <b v="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0.25545454545454543"/>
    <x v="2"/>
    <x v="0"/>
    <s v="USD"/>
    <n v="1409009306"/>
    <n v="1406417306"/>
    <b v="0"/>
    <n v="15"/>
    <n v="93.666666666666671"/>
    <b v="0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.12E-2"/>
    <x v="2"/>
    <x v="0"/>
    <s v="USD"/>
    <n v="1448204621"/>
    <n v="1445609021"/>
    <b v="0"/>
    <n v="1"/>
    <n v="53"/>
    <b v="0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n v="0"/>
    <x v="2"/>
    <x v="13"/>
    <s v="EUR"/>
    <n v="1489142688"/>
    <n v="1486550688"/>
    <b v="0"/>
    <n v="0"/>
    <e v="#DIV/0!"/>
    <b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n v="1.0528"/>
    <x v="0"/>
    <x v="0"/>
    <s v="USD"/>
    <n v="1423724400"/>
    <n v="1421274954"/>
    <b v="0"/>
    <n v="28"/>
    <n v="47"/>
    <b v="1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n v="1.2"/>
    <x v="0"/>
    <x v="0"/>
    <s v="USD"/>
    <n v="1424149140"/>
    <n v="1421964718"/>
    <b v="0"/>
    <n v="18"/>
    <n v="66.666666666666671"/>
    <b v="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.145"/>
    <x v="0"/>
    <x v="1"/>
    <s v="GBP"/>
    <n v="1429793446"/>
    <n v="1428583846"/>
    <b v="0"/>
    <n v="61"/>
    <n v="18.770491803278688"/>
    <b v="1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.19"/>
    <x v="0"/>
    <x v="0"/>
    <s v="USD"/>
    <n v="1414608843"/>
    <n v="1412794443"/>
    <b v="0"/>
    <n v="108"/>
    <n v="66.111111111111114"/>
    <b v="1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n v="1.0468"/>
    <x v="0"/>
    <x v="0"/>
    <s v="USD"/>
    <n v="1470430800"/>
    <n v="1467865967"/>
    <b v="0"/>
    <n v="142"/>
    <n v="36.859154929577464"/>
    <b v="1"/>
    <s v="theater/plays"/>
    <x v="1"/>
    <x v="6"/>
  </r>
  <r>
    <n v="2786"/>
    <s v="Fierce"/>
    <s v="A heart-melting farce about sex, art and the lovelorn lay-abouts of London-town."/>
    <n v="2500"/>
    <n v="2946"/>
    <n v="1.1783999999999999"/>
    <x v="0"/>
    <x v="1"/>
    <s v="GBP"/>
    <n v="1404913180"/>
    <n v="1403703580"/>
    <b v="0"/>
    <n v="74"/>
    <n v="39.810810810810814"/>
    <b v="1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.1970000000000001"/>
    <x v="0"/>
    <x v="0"/>
    <s v="USD"/>
    <n v="1405658752"/>
    <n v="1403066752"/>
    <b v="0"/>
    <n v="38"/>
    <n v="31.5"/>
    <b v="1"/>
    <s v="theater/plays"/>
    <x v="1"/>
    <x v="6"/>
  </r>
  <r>
    <n v="2788"/>
    <s v="ACT Underground Theatre, TLDC"/>
    <s v="MOVING FORWARD! WE HAVE REACHED GOAL BUT HAVE MORE TIME!! PLEASE CONSIDER PLEDGING."/>
    <n v="2000"/>
    <n v="2050"/>
    <n v="1.0249999999999999"/>
    <x v="0"/>
    <x v="0"/>
    <s v="USD"/>
    <n v="1469811043"/>
    <n v="1467219043"/>
    <b v="0"/>
    <n v="20"/>
    <n v="102.5"/>
    <b v="1"/>
    <s v="theater/plays"/>
    <x v="1"/>
    <x v="6"/>
  </r>
  <r>
    <n v="2789"/>
    <s v="The Adventurers Club"/>
    <s v="BNT's Biggest Adventure So Far: Our 2015 full length production!"/>
    <n v="3000"/>
    <n v="3035"/>
    <n v="1.0116666666666667"/>
    <x v="0"/>
    <x v="0"/>
    <s v="USD"/>
    <n v="1426132800"/>
    <n v="1424477934"/>
    <b v="0"/>
    <n v="24"/>
    <n v="126.45833333333333"/>
    <b v="1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.0533333333333332"/>
    <x v="0"/>
    <x v="0"/>
    <s v="USD"/>
    <n v="1423693903"/>
    <n v="1421101903"/>
    <b v="0"/>
    <n v="66"/>
    <n v="47.878787878787875"/>
    <b v="1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.0249999999999999"/>
    <x v="0"/>
    <x v="0"/>
    <s v="USD"/>
    <n v="1473393600"/>
    <n v="1470778559"/>
    <b v="0"/>
    <n v="28"/>
    <n v="73.214285714285708"/>
    <b v="1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n v="1.0760000000000001"/>
    <x v="0"/>
    <x v="0"/>
    <s v="USD"/>
    <n v="1439357559"/>
    <n v="1435469559"/>
    <b v="0"/>
    <n v="24"/>
    <n v="89.666666666666671"/>
    <b v="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.105675"/>
    <x v="0"/>
    <x v="2"/>
    <s v="AUD"/>
    <n v="1437473005"/>
    <n v="1434881005"/>
    <b v="0"/>
    <n v="73"/>
    <n v="151.4623287671233"/>
    <b v="1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.5"/>
    <x v="0"/>
    <x v="1"/>
    <s v="GBP"/>
    <n v="1457031600"/>
    <n v="1455640559"/>
    <b v="0"/>
    <n v="3"/>
    <n v="25"/>
    <b v="1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n v="1.0428571428571429"/>
    <x v="0"/>
    <x v="0"/>
    <s v="USD"/>
    <n v="1402095600"/>
    <n v="1400675841"/>
    <b v="0"/>
    <n v="20"/>
    <n v="36.5"/>
    <b v="1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n v="1.155"/>
    <x v="0"/>
    <x v="1"/>
    <s v="GBP"/>
    <n v="1404564028"/>
    <n v="1401972028"/>
    <b v="0"/>
    <n v="21"/>
    <n v="44"/>
    <b v="1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.02645125"/>
    <x v="0"/>
    <x v="1"/>
    <s v="GBP"/>
    <n v="1404858840"/>
    <n v="1402266840"/>
    <b v="0"/>
    <n v="94"/>
    <n v="87.357553191489373"/>
    <b v="1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.014"/>
    <x v="0"/>
    <x v="1"/>
    <s v="GBP"/>
    <n v="1438358400"/>
    <n v="1437063121"/>
    <b v="0"/>
    <n v="139"/>
    <n v="36.474820143884891"/>
    <b v="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n v="1.1663479999999999"/>
    <x v="0"/>
    <x v="1"/>
    <s v="GBP"/>
    <n v="1466179200"/>
    <n v="1463466070"/>
    <b v="0"/>
    <n v="130"/>
    <n v="44.859538461538463"/>
    <b v="1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n v="1.33"/>
    <x v="0"/>
    <x v="1"/>
    <s v="GBP"/>
    <n v="1420377366"/>
    <n v="1415193366"/>
    <b v="0"/>
    <n v="31"/>
    <n v="42.903225806451616"/>
    <b v="1"/>
    <s v="theater/plays"/>
    <x v="1"/>
    <x v="6"/>
  </r>
  <r>
    <n v="2801"/>
    <s v="A Dream Play"/>
    <s v="Arise Theatre Company's production of August Strindberg's expressionist masterpiece 'A Dream Play'."/>
    <n v="500"/>
    <n v="666"/>
    <n v="1.3320000000000001"/>
    <x v="0"/>
    <x v="2"/>
    <s v="AUD"/>
    <n v="1412938800"/>
    <n v="1411019409"/>
    <b v="0"/>
    <n v="13"/>
    <n v="51.230769230769234"/>
    <b v="1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.0183333333333333"/>
    <x v="0"/>
    <x v="1"/>
    <s v="GBP"/>
    <n v="1438875107"/>
    <n v="1436283107"/>
    <b v="0"/>
    <n v="90"/>
    <n v="33.944444444444443"/>
    <b v="1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.2795000000000001"/>
    <x v="0"/>
    <x v="0"/>
    <s v="USD"/>
    <n v="1437004800"/>
    <n v="1433295276"/>
    <b v="0"/>
    <n v="141"/>
    <n v="90.744680851063833"/>
    <b v="1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n v="1.1499999999999999"/>
    <x v="0"/>
    <x v="1"/>
    <s v="GBP"/>
    <n v="1411987990"/>
    <n v="1409395990"/>
    <b v="0"/>
    <n v="23"/>
    <n v="50"/>
    <b v="1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.1000000000000001"/>
    <x v="0"/>
    <x v="1"/>
    <s v="GBP"/>
    <n v="1440245273"/>
    <n v="1438085273"/>
    <b v="0"/>
    <n v="18"/>
    <n v="24.444444444444443"/>
    <b v="1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n v="1.121"/>
    <x v="0"/>
    <x v="1"/>
    <s v="GBP"/>
    <n v="1438772400"/>
    <n v="1435645490"/>
    <b v="0"/>
    <n v="76"/>
    <n v="44.25"/>
    <b v="1"/>
    <s v="theater/plays"/>
    <x v="1"/>
    <x v="6"/>
  </r>
  <r>
    <n v="2807"/>
    <s v="The Commission Theatre Co."/>
    <s v="Bringing Shakespeare back to the Playwrights"/>
    <n v="5000"/>
    <n v="6300"/>
    <n v="1.26"/>
    <x v="0"/>
    <x v="0"/>
    <s v="USD"/>
    <n v="1435611438"/>
    <n v="1433019438"/>
    <b v="0"/>
    <n v="93"/>
    <n v="67.741935483870961"/>
    <b v="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.0024444444444445"/>
    <x v="0"/>
    <x v="0"/>
    <s v="USD"/>
    <n v="1440274735"/>
    <n v="1437682735"/>
    <b v="0"/>
    <n v="69"/>
    <n v="65.376811594202906"/>
    <b v="1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n v="1.024"/>
    <x v="0"/>
    <x v="0"/>
    <s v="USD"/>
    <n v="1459348740"/>
    <n v="1458647725"/>
    <b v="0"/>
    <n v="21"/>
    <n v="121.9047619047619"/>
    <b v="1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.0820000000000001"/>
    <x v="0"/>
    <x v="0"/>
    <s v="USD"/>
    <n v="1401595140"/>
    <n v="1398828064"/>
    <b v="0"/>
    <n v="57"/>
    <n v="47.456140350877192"/>
    <b v="1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n v="1.0026999999999999"/>
    <x v="0"/>
    <x v="1"/>
    <s v="GBP"/>
    <n v="1424692503"/>
    <n v="1422100503"/>
    <b v="0"/>
    <n v="108"/>
    <n v="92.842592592592595"/>
    <b v="1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n v="1.133"/>
    <x v="0"/>
    <x v="5"/>
    <s v="CAD"/>
    <n v="1428292800"/>
    <n v="1424368298"/>
    <b v="0"/>
    <n v="83"/>
    <n v="68.253012048192772"/>
    <b v="1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n v="1.2757571428571428"/>
    <x v="0"/>
    <x v="0"/>
    <s v="USD"/>
    <n v="1481737761"/>
    <n v="1479577761"/>
    <b v="0"/>
    <n v="96"/>
    <n v="37.209583333333335"/>
    <b v="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n v="1.0773333333333333"/>
    <x v="0"/>
    <x v="1"/>
    <s v="GBP"/>
    <n v="1431164115"/>
    <n v="1428572115"/>
    <b v="0"/>
    <n v="64"/>
    <n v="25.25"/>
    <b v="1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n v="2.42"/>
    <x v="0"/>
    <x v="5"/>
    <s v="CAD"/>
    <n v="1470595109"/>
    <n v="1468003109"/>
    <b v="0"/>
    <n v="14"/>
    <n v="43.214285714285715"/>
    <b v="1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.4156666666666666"/>
    <x v="0"/>
    <x v="1"/>
    <s v="GBP"/>
    <n v="1438531200"/>
    <n v="1435921992"/>
    <b v="0"/>
    <n v="169"/>
    <n v="25.130177514792898"/>
    <b v="1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n v="1.3"/>
    <x v="0"/>
    <x v="1"/>
    <s v="GBP"/>
    <n v="1425136462"/>
    <n v="1421680462"/>
    <b v="0"/>
    <n v="33"/>
    <n v="23.636363636363637"/>
    <b v="1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n v="1.0603"/>
    <x v="0"/>
    <x v="0"/>
    <s v="USD"/>
    <n v="1443018086"/>
    <n v="1441290086"/>
    <b v="0"/>
    <n v="102"/>
    <n v="103.95098039215686"/>
    <b v="1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n v="1.048"/>
    <x v="0"/>
    <x v="1"/>
    <s v="GBP"/>
    <n v="1434285409"/>
    <n v="1431693409"/>
    <b v="0"/>
    <n v="104"/>
    <n v="50.384615384615387"/>
    <b v="1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n v="1.36"/>
    <x v="0"/>
    <x v="1"/>
    <s v="GBP"/>
    <n v="1456444800"/>
    <n v="1454337589"/>
    <b v="0"/>
    <n v="20"/>
    <n v="13.6"/>
    <b v="1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"/>
    <x v="0"/>
    <x v="1"/>
    <s v="GBP"/>
    <n v="1411510135"/>
    <n v="1408918135"/>
    <b v="0"/>
    <n v="35"/>
    <n v="28.571428571428573"/>
    <b v="1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n v="1"/>
    <x v="0"/>
    <x v="0"/>
    <s v="USD"/>
    <n v="1427469892"/>
    <n v="1424881492"/>
    <b v="0"/>
    <n v="94"/>
    <n v="63.829787234042556"/>
    <b v="1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.24"/>
    <x v="0"/>
    <x v="1"/>
    <s v="GBP"/>
    <n v="1427842740"/>
    <n v="1425428206"/>
    <b v="0"/>
    <n v="14"/>
    <n v="8.8571428571428577"/>
    <b v="1"/>
    <s v="theater/plays"/>
    <x v="1"/>
    <x v="6"/>
  </r>
  <r>
    <n v="2824"/>
    <s v="The Rooftop"/>
    <s v="I wrote a One Act play called The Rooftop for a Female Playwright's festival. Every little bit helps!"/>
    <n v="650"/>
    <n v="760"/>
    <n v="1.1692307692307693"/>
    <x v="0"/>
    <x v="0"/>
    <s v="USD"/>
    <n v="1434159780"/>
    <n v="1431412196"/>
    <b v="0"/>
    <n v="15"/>
    <n v="50.666666666666664"/>
    <b v="1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n v="1.0333333333333334"/>
    <x v="0"/>
    <x v="1"/>
    <s v="GBP"/>
    <n v="1449255686"/>
    <n v="1446663686"/>
    <b v="0"/>
    <n v="51"/>
    <n v="60.784313725490193"/>
    <b v="1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n v="1.0774999999999999"/>
    <x v="0"/>
    <x v="0"/>
    <s v="USD"/>
    <n v="1436511600"/>
    <n v="1434415812"/>
    <b v="0"/>
    <n v="19"/>
    <n v="113.42105263157895"/>
    <b v="1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.2024999999999999"/>
    <x v="0"/>
    <x v="0"/>
    <s v="USD"/>
    <n v="1464971400"/>
    <n v="1462379066"/>
    <b v="0"/>
    <n v="23"/>
    <n v="104.56521739130434"/>
    <b v="1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n v="1.0037894736842106"/>
    <x v="0"/>
    <x v="1"/>
    <s v="GBP"/>
    <n v="1443826800"/>
    <n v="1441606869"/>
    <b v="0"/>
    <n v="97"/>
    <n v="98.30927835051547"/>
    <b v="1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n v="1.0651999999999999"/>
    <x v="0"/>
    <x v="1"/>
    <s v="GBP"/>
    <n v="1464863118"/>
    <n v="1462443918"/>
    <b v="0"/>
    <n v="76"/>
    <n v="35.039473684210527"/>
    <b v="1"/>
    <s v="theater/plays"/>
    <x v="1"/>
    <x v="6"/>
  </r>
  <r>
    <n v="2830"/>
    <s v="Nakhtik and Avalon"/>
    <s v="Avalon is a new South African Township play and Nakhtik is a  danced political lecture."/>
    <n v="3000"/>
    <n v="3000"/>
    <n v="1"/>
    <x v="0"/>
    <x v="0"/>
    <s v="USD"/>
    <n v="1399867140"/>
    <n v="1398802148"/>
    <b v="0"/>
    <n v="11"/>
    <n v="272.72727272727275"/>
    <b v="1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n v="1.1066666666666667"/>
    <x v="0"/>
    <x v="0"/>
    <s v="USD"/>
    <n v="1437076070"/>
    <n v="1434484070"/>
    <b v="0"/>
    <n v="52"/>
    <n v="63.846153846153847"/>
    <b v="1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n v="1.1471959999999999"/>
    <x v="0"/>
    <x v="1"/>
    <s v="GBP"/>
    <n v="1416780000"/>
    <n v="1414342894"/>
    <b v="0"/>
    <n v="95"/>
    <n v="30.189368421052631"/>
    <b v="1"/>
    <s v="theater/plays"/>
    <x v="1"/>
    <x v="6"/>
  </r>
  <r>
    <n v="2833"/>
    <s v="Star Man Rocket Man"/>
    <s v="A new play about exploring outer space"/>
    <n v="2700"/>
    <n v="2923"/>
    <n v="1.0825925925925926"/>
    <x v="0"/>
    <x v="0"/>
    <s v="USD"/>
    <n v="1444528800"/>
    <n v="1442804633"/>
    <b v="0"/>
    <n v="35"/>
    <n v="83.51428571428572"/>
    <b v="1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n v="1.7"/>
    <x v="0"/>
    <x v="1"/>
    <s v="GBP"/>
    <n v="1422658930"/>
    <n v="1421362930"/>
    <b v="0"/>
    <n v="21"/>
    <n v="64.761904761904759"/>
    <b v="1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n v="1.8709899999999999"/>
    <x v="0"/>
    <x v="1"/>
    <s v="GBP"/>
    <n v="1449273600"/>
    <n v="1446742417"/>
    <b v="0"/>
    <n v="93"/>
    <n v="20.118172043010752"/>
    <b v="1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.0777777777777777"/>
    <x v="0"/>
    <x v="0"/>
    <s v="USD"/>
    <n v="1487393940"/>
    <n v="1484115418"/>
    <b v="0"/>
    <n v="11"/>
    <n v="44.090909090909093"/>
    <b v="1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"/>
    <x v="0"/>
    <x v="5"/>
    <s v="CAD"/>
    <n v="1449701284"/>
    <n v="1446241684"/>
    <b v="0"/>
    <n v="21"/>
    <n v="40.476190476190474"/>
    <b v="1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.2024999999999999"/>
    <x v="0"/>
    <x v="0"/>
    <s v="USD"/>
    <n v="1407967200"/>
    <n v="1406039696"/>
    <b v="0"/>
    <n v="54"/>
    <n v="44.537037037037038"/>
    <b v="1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.1142857142857143"/>
    <x v="0"/>
    <x v="0"/>
    <s v="USD"/>
    <n v="1408942740"/>
    <n v="1406958354"/>
    <b v="0"/>
    <n v="31"/>
    <n v="125.80645161290323"/>
    <b v="1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.04"/>
    <x v="0"/>
    <x v="1"/>
    <s v="GBP"/>
    <n v="1426698000"/>
    <n v="1424825479"/>
    <b v="0"/>
    <n v="132"/>
    <n v="19.696969696969695"/>
    <b v="1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n v="0.01"/>
    <x v="2"/>
    <x v="1"/>
    <s v="GBP"/>
    <n v="1450032297"/>
    <n v="1444844697"/>
    <b v="0"/>
    <n v="1"/>
    <n v="10"/>
    <b v="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x v="1"/>
    <s v="GBP"/>
    <n v="1403348400"/>
    <n v="1401058295"/>
    <b v="0"/>
    <n v="0"/>
    <e v="#DIV/0!"/>
    <b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x v="0"/>
    <s v="USD"/>
    <n v="1465790400"/>
    <n v="1462210950"/>
    <b v="0"/>
    <n v="0"/>
    <e v="#DIV/0!"/>
    <b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n v="5.4545454545454543E-2"/>
    <x v="2"/>
    <x v="15"/>
    <s v="EUR"/>
    <n v="1483535180"/>
    <n v="1480943180"/>
    <b v="0"/>
    <n v="1"/>
    <n v="30"/>
    <b v="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0.31546666666666667"/>
    <x v="2"/>
    <x v="0"/>
    <s v="USD"/>
    <n v="1433723033"/>
    <n v="1428539033"/>
    <b v="0"/>
    <n v="39"/>
    <n v="60.666666666666664"/>
    <b v="0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x v="0"/>
    <s v="USD"/>
    <n v="1432917394"/>
    <n v="1429029394"/>
    <b v="0"/>
    <n v="0"/>
    <e v="#DIV/0!"/>
    <b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n v="0"/>
    <x v="2"/>
    <x v="0"/>
    <s v="USD"/>
    <n v="1464031265"/>
    <n v="1458847265"/>
    <b v="0"/>
    <n v="0"/>
    <e v="#DIV/0!"/>
    <b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2E-3"/>
    <x v="2"/>
    <x v="0"/>
    <s v="USD"/>
    <n v="1432913659"/>
    <n v="1430321659"/>
    <b v="0"/>
    <n v="3"/>
    <n v="23.333333333333332"/>
    <b v="0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n v="0.01"/>
    <x v="2"/>
    <x v="1"/>
    <s v="GBP"/>
    <n v="1461406600"/>
    <n v="1458814600"/>
    <b v="0"/>
    <n v="1"/>
    <n v="5"/>
    <b v="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3.8875E-2"/>
    <x v="2"/>
    <x v="0"/>
    <s v="USD"/>
    <n v="1409962211"/>
    <n v="1407370211"/>
    <b v="0"/>
    <n v="13"/>
    <n v="23.923076923076923"/>
    <b v="0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x v="17"/>
    <s v="EUR"/>
    <n v="1454109420"/>
    <n v="1453334629"/>
    <b v="0"/>
    <n v="0"/>
    <e v="#DIV/0!"/>
    <b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n v="1.9E-2"/>
    <x v="2"/>
    <x v="0"/>
    <s v="USD"/>
    <n v="1403312703"/>
    <n v="1400720703"/>
    <b v="0"/>
    <n v="6"/>
    <n v="15.833333333333334"/>
    <b v="0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x v="5"/>
    <s v="CAD"/>
    <n v="1410669297"/>
    <n v="1405485297"/>
    <b v="0"/>
    <n v="0"/>
    <e v="#DIV/0!"/>
    <b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n v="0.41699999999999998"/>
    <x v="2"/>
    <x v="1"/>
    <s v="GBP"/>
    <n v="1431018719"/>
    <n v="1429290719"/>
    <b v="0"/>
    <n v="14"/>
    <n v="29.785714285714285"/>
    <b v="0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n v="0.5"/>
    <x v="2"/>
    <x v="0"/>
    <s v="USD"/>
    <n v="1454110440"/>
    <n v="1451607071"/>
    <b v="0"/>
    <n v="5"/>
    <n v="60"/>
    <b v="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n v="4.8666666666666664E-2"/>
    <x v="2"/>
    <x v="0"/>
    <s v="USD"/>
    <n v="1439069640"/>
    <n v="1433897647"/>
    <b v="0"/>
    <n v="6"/>
    <n v="24.333333333333332"/>
    <b v="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n v="0.19736842105263158"/>
    <x v="2"/>
    <x v="14"/>
    <s v="MXN"/>
    <n v="1487613600"/>
    <n v="1482444295"/>
    <b v="0"/>
    <n v="15"/>
    <n v="500"/>
    <b v="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n v="0"/>
    <x v="2"/>
    <x v="9"/>
    <s v="EUR"/>
    <n v="1417778880"/>
    <n v="1415711095"/>
    <b v="0"/>
    <n v="0"/>
    <e v="#DIV/0!"/>
    <b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n v="1.7500000000000002E-2"/>
    <x v="2"/>
    <x v="2"/>
    <s v="AUD"/>
    <n v="1444984904"/>
    <n v="1439800904"/>
    <b v="0"/>
    <n v="1"/>
    <n v="35"/>
    <b v="0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n v="6.6500000000000004E-2"/>
    <x v="2"/>
    <x v="0"/>
    <s v="USD"/>
    <n v="1466363576"/>
    <n v="1461179576"/>
    <b v="0"/>
    <n v="9"/>
    <n v="29.555555555555557"/>
    <b v="0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n v="0.32"/>
    <x v="2"/>
    <x v="2"/>
    <s v="AUD"/>
    <n v="1443103848"/>
    <n v="1441894248"/>
    <b v="0"/>
    <n v="3"/>
    <n v="26.666666666666668"/>
    <b v="0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n v="4.3307086614173228E-3"/>
    <x v="2"/>
    <x v="0"/>
    <s v="USD"/>
    <n v="1403636229"/>
    <n v="1401044229"/>
    <b v="0"/>
    <n v="3"/>
    <n v="18.333333333333332"/>
    <b v="0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n v="4.0000000000000002E-4"/>
    <x v="2"/>
    <x v="0"/>
    <s v="USD"/>
    <n v="1410279123"/>
    <n v="1405095123"/>
    <b v="0"/>
    <n v="1"/>
    <n v="20"/>
    <b v="0"/>
    <s v="theater/plays"/>
    <x v="1"/>
    <x v="6"/>
  </r>
  <r>
    <n v="2864"/>
    <s v="'Haunting Julia' by Alan Ayckbourn"/>
    <s v="Accessible, original theatre for all!"/>
    <n v="2500"/>
    <n v="40"/>
    <n v="1.6E-2"/>
    <x v="2"/>
    <x v="1"/>
    <s v="GBP"/>
    <n v="1437139080"/>
    <n v="1434552207"/>
    <b v="0"/>
    <n v="3"/>
    <n v="13.333333333333334"/>
    <b v="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n v="0"/>
    <x v="2"/>
    <x v="0"/>
    <s v="USD"/>
    <n v="1420512259"/>
    <n v="1415328259"/>
    <b v="0"/>
    <n v="0"/>
    <e v="#DIV/0!"/>
    <b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n v="8.9999999999999993E-3"/>
    <x v="2"/>
    <x v="0"/>
    <s v="USD"/>
    <n v="1476482400"/>
    <n v="1473893721"/>
    <b v="0"/>
    <n v="2"/>
    <n v="22.5"/>
    <b v="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n v="0.2016"/>
    <x v="2"/>
    <x v="0"/>
    <s v="USD"/>
    <n v="1467604800"/>
    <n v="1465533672"/>
    <b v="0"/>
    <n v="10"/>
    <n v="50.4"/>
    <b v="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0.42011733333333334"/>
    <x v="2"/>
    <x v="0"/>
    <s v="USD"/>
    <n v="1475697054"/>
    <n v="1473105054"/>
    <b v="0"/>
    <n v="60"/>
    <n v="105.02933333333334"/>
    <b v="0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8.8500000000000002E-3"/>
    <x v="2"/>
    <x v="0"/>
    <s v="USD"/>
    <n v="1468937681"/>
    <n v="1466345681"/>
    <b v="0"/>
    <n v="5"/>
    <n v="35.4"/>
    <b v="0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0.15"/>
    <x v="2"/>
    <x v="0"/>
    <s v="USD"/>
    <n v="1400301165"/>
    <n v="1397709165"/>
    <b v="0"/>
    <n v="9"/>
    <n v="83.333333333333329"/>
    <b v="0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n v="4.6699999999999998E-2"/>
    <x v="2"/>
    <x v="0"/>
    <s v="USD"/>
    <n v="1419183813"/>
    <n v="1417455813"/>
    <b v="0"/>
    <n v="13"/>
    <n v="35.92307692307692"/>
    <b v="0"/>
    <s v="theater/plays"/>
    <x v="1"/>
    <x v="6"/>
  </r>
  <r>
    <n v="2872"/>
    <s v="Loud Arts"/>
    <s v="Local Theatre group in Loudoun County, Virginia. Looking for funds to start producing shows!"/>
    <n v="3000"/>
    <n v="0"/>
    <n v="0"/>
    <x v="2"/>
    <x v="0"/>
    <s v="USD"/>
    <n v="1434768438"/>
    <n v="1429584438"/>
    <b v="0"/>
    <n v="0"/>
    <e v="#DIV/0!"/>
    <b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0.38119999999999998"/>
    <x v="2"/>
    <x v="0"/>
    <s v="USD"/>
    <n v="1422473831"/>
    <n v="1419881831"/>
    <b v="0"/>
    <n v="8"/>
    <n v="119.125"/>
    <b v="0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n v="5.4199999999999998E-2"/>
    <x v="2"/>
    <x v="0"/>
    <s v="USD"/>
    <n v="1484684186"/>
    <n v="1482092186"/>
    <b v="0"/>
    <n v="3"/>
    <n v="90.333333333333329"/>
    <b v="0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n v="3.5E-4"/>
    <x v="2"/>
    <x v="0"/>
    <s v="USD"/>
    <n v="1462417493"/>
    <n v="1459825493"/>
    <b v="0"/>
    <n v="3"/>
    <n v="2.3333333333333335"/>
    <b v="0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x v="0"/>
    <s v="USD"/>
    <n v="1437069079"/>
    <n v="1434477079"/>
    <b v="0"/>
    <n v="0"/>
    <e v="#DIV/0!"/>
    <b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0.10833333333333334"/>
    <x v="2"/>
    <x v="0"/>
    <s v="USD"/>
    <n v="1480525200"/>
    <n v="1477781724"/>
    <b v="0"/>
    <n v="6"/>
    <n v="108.33333333333333"/>
    <b v="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.1000000000000001E-2"/>
    <x v="2"/>
    <x v="1"/>
    <s v="GBP"/>
    <n v="1435934795"/>
    <n v="1430750795"/>
    <b v="0"/>
    <n v="4"/>
    <n v="15.75"/>
    <b v="0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n v="2.5892857142857141E-3"/>
    <x v="2"/>
    <x v="0"/>
    <s v="USD"/>
    <n v="1453310661"/>
    <n v="1450718661"/>
    <b v="0"/>
    <n v="1"/>
    <n v="29"/>
    <b v="0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n v="0.23333333333333334"/>
    <x v="2"/>
    <x v="0"/>
    <s v="USD"/>
    <n v="1440090300"/>
    <n v="1436305452"/>
    <b v="0"/>
    <n v="29"/>
    <n v="96.551724137931032"/>
    <b v="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x v="0"/>
    <s v="USD"/>
    <n v="1417620036"/>
    <n v="1412432436"/>
    <b v="0"/>
    <n v="0"/>
    <e v="#DIV/0!"/>
    <b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0.33600000000000002"/>
    <x v="2"/>
    <x v="0"/>
    <s v="USD"/>
    <n v="1462112318"/>
    <n v="1459520318"/>
    <b v="0"/>
    <n v="4"/>
    <n v="63"/>
    <b v="0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0.1908"/>
    <x v="2"/>
    <x v="0"/>
    <s v="USD"/>
    <n v="1454734740"/>
    <n v="1451684437"/>
    <b v="0"/>
    <n v="5"/>
    <n v="381.6"/>
    <b v="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n v="4.1111111111111114E-3"/>
    <x v="2"/>
    <x v="0"/>
    <s v="USD"/>
    <n v="1417800435"/>
    <n v="1415208435"/>
    <b v="0"/>
    <n v="4"/>
    <n v="46.25"/>
    <b v="0"/>
    <s v="theater/plays"/>
    <x v="1"/>
    <x v="6"/>
  </r>
  <r>
    <n v="2885"/>
    <s v="The Wedding"/>
    <s v="An historic and proud work of Polish nationalistic literature performed on stage."/>
    <n v="400"/>
    <n v="130"/>
    <n v="0.32500000000000001"/>
    <x v="2"/>
    <x v="0"/>
    <s v="USD"/>
    <n v="1426294201"/>
    <n v="1423705801"/>
    <b v="0"/>
    <n v="5"/>
    <n v="26"/>
    <b v="0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0.05"/>
    <x v="2"/>
    <x v="0"/>
    <s v="USD"/>
    <n v="1442635140"/>
    <n v="1442243484"/>
    <b v="0"/>
    <n v="1"/>
    <n v="10"/>
    <b v="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1.6666666666666668E-3"/>
    <x v="2"/>
    <x v="0"/>
    <s v="USD"/>
    <n v="1420971324"/>
    <n v="1418379324"/>
    <b v="0"/>
    <n v="1"/>
    <n v="5"/>
    <b v="0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x v="0"/>
    <s v="USD"/>
    <n v="1413608340"/>
    <n v="1412945440"/>
    <b v="0"/>
    <n v="0"/>
    <e v="#DIV/0!"/>
    <b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n v="0.38066666666666665"/>
    <x v="2"/>
    <x v="0"/>
    <s v="USD"/>
    <n v="1409344985"/>
    <n v="1406752985"/>
    <b v="0"/>
    <n v="14"/>
    <n v="81.571428571428569"/>
    <b v="0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n v="1.0500000000000001E-2"/>
    <x v="2"/>
    <x v="0"/>
    <s v="USD"/>
    <n v="1407553200"/>
    <n v="1405100992"/>
    <b v="0"/>
    <n v="3"/>
    <n v="7"/>
    <b v="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n v="2.7300000000000001E-2"/>
    <x v="2"/>
    <x v="0"/>
    <s v="USD"/>
    <n v="1460751128"/>
    <n v="1455570728"/>
    <b v="0"/>
    <n v="10"/>
    <n v="27.3"/>
    <b v="0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n v="9.0909090909090912E-2"/>
    <x v="2"/>
    <x v="0"/>
    <s v="USD"/>
    <n v="1409000400"/>
    <n v="1408381704"/>
    <b v="0"/>
    <n v="17"/>
    <n v="29.411764705882351"/>
    <b v="0"/>
    <s v="theater/plays"/>
    <x v="1"/>
    <x v="6"/>
  </r>
  <r>
    <n v="2893"/>
    <s v="REDISCOVERING KIA THE PLAY"/>
    <s v="Fundraising for REDISCOVERING KIA THE PLAY"/>
    <n v="5000"/>
    <n v="25"/>
    <n v="5.0000000000000001E-3"/>
    <x v="2"/>
    <x v="0"/>
    <s v="USD"/>
    <n v="1420768800"/>
    <n v="1415644395"/>
    <b v="0"/>
    <n v="2"/>
    <n v="12.5"/>
    <b v="0"/>
    <s v="theater/plays"/>
    <x v="1"/>
    <x v="6"/>
  </r>
  <r>
    <n v="2894"/>
    <s v="How Could You Do This To Me (The Stage Play)"/>
    <s v="This Is A Story About A Woman A Man And A Woman"/>
    <n v="50000"/>
    <n v="0"/>
    <n v="0"/>
    <x v="2"/>
    <x v="0"/>
    <s v="USD"/>
    <n v="1428100815"/>
    <n v="1422920415"/>
    <b v="0"/>
    <n v="0"/>
    <e v="#DIV/0!"/>
    <b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4.5999999999999999E-2"/>
    <x v="2"/>
    <x v="0"/>
    <s v="USD"/>
    <n v="1403470800"/>
    <n v="1403356792"/>
    <b v="0"/>
    <n v="4"/>
    <n v="5.75"/>
    <b v="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n v="0.20833333333333334"/>
    <x v="2"/>
    <x v="0"/>
    <s v="USD"/>
    <n v="1481522400"/>
    <n v="1480283321"/>
    <b v="0"/>
    <n v="12"/>
    <n v="52.083333333333336"/>
    <b v="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n v="4.583333333333333E-2"/>
    <x v="2"/>
    <x v="0"/>
    <s v="USD"/>
    <n v="1444577345"/>
    <n v="1441985458"/>
    <b v="0"/>
    <n v="3"/>
    <n v="183.33333333333334"/>
    <b v="0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n v="4.2133333333333335E-2"/>
    <x v="2"/>
    <x v="0"/>
    <s v="USD"/>
    <n v="1446307053"/>
    <n v="1443715053"/>
    <b v="0"/>
    <n v="12"/>
    <n v="26.333333333333332"/>
    <b v="0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x v="0"/>
    <s v="USD"/>
    <n v="1469325158"/>
    <n v="1464141158"/>
    <b v="0"/>
    <n v="0"/>
    <e v="#DIV/0!"/>
    <b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0.61909090909090914"/>
    <x v="2"/>
    <x v="0"/>
    <s v="USD"/>
    <n v="1407562632"/>
    <n v="1404970632"/>
    <b v="0"/>
    <n v="7"/>
    <n v="486.42857142857144"/>
    <b v="0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n v="8.0000000000000002E-3"/>
    <x v="2"/>
    <x v="0"/>
    <s v="USD"/>
    <n v="1423345339"/>
    <n v="1418161339"/>
    <b v="0"/>
    <n v="2"/>
    <n v="3"/>
    <b v="0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n v="1.6666666666666666E-4"/>
    <x v="2"/>
    <x v="0"/>
    <s v="USD"/>
    <n v="1440412396"/>
    <n v="1437820396"/>
    <b v="0"/>
    <n v="1"/>
    <n v="25"/>
    <b v="0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7.7999999999999996E-3"/>
    <x v="2"/>
    <x v="0"/>
    <s v="USD"/>
    <n v="1441771218"/>
    <n v="1436587218"/>
    <b v="0"/>
    <n v="4"/>
    <n v="9.75"/>
    <b v="0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n v="0.05"/>
    <x v="2"/>
    <x v="1"/>
    <s v="GBP"/>
    <n v="1415534400"/>
    <n v="1414538031"/>
    <b v="0"/>
    <n v="4"/>
    <n v="18.75"/>
    <b v="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n v="0.17771428571428571"/>
    <x v="2"/>
    <x v="0"/>
    <s v="USD"/>
    <n v="1473211313"/>
    <n v="1472001713"/>
    <b v="0"/>
    <n v="17"/>
    <n v="36.588235294117645"/>
    <b v="0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n v="9.4166666666666662E-2"/>
    <x v="2"/>
    <x v="0"/>
    <s v="USD"/>
    <n v="1438390800"/>
    <n v="1436888066"/>
    <b v="0"/>
    <n v="7"/>
    <n v="80.714285714285708"/>
    <b v="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n v="8.0000000000000004E-4"/>
    <x v="2"/>
    <x v="0"/>
    <s v="USD"/>
    <n v="1463259837"/>
    <n v="1458075837"/>
    <b v="0"/>
    <n v="2"/>
    <n v="1"/>
    <b v="0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2.75E-2"/>
    <x v="2"/>
    <x v="0"/>
    <s v="USD"/>
    <n v="1465407219"/>
    <n v="1462815219"/>
    <b v="0"/>
    <n v="5"/>
    <n v="52.8"/>
    <b v="0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n v="1.1111111111111112E-4"/>
    <x v="2"/>
    <x v="0"/>
    <s v="USD"/>
    <n v="1416944760"/>
    <n v="1413527001"/>
    <b v="0"/>
    <n v="1"/>
    <n v="20"/>
    <b v="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n v="3.3333333333333335E-5"/>
    <x v="2"/>
    <x v="1"/>
    <s v="GBP"/>
    <n v="1434139887"/>
    <n v="1428955887"/>
    <b v="0"/>
    <n v="1"/>
    <n v="1"/>
    <b v="0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0.36499999999999999"/>
    <x v="2"/>
    <x v="0"/>
    <s v="USD"/>
    <n v="1435429626"/>
    <n v="1431973626"/>
    <b v="0"/>
    <n v="14"/>
    <n v="46.928571428571431"/>
    <b v="0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n v="0.14058171745152354"/>
    <x v="2"/>
    <x v="0"/>
    <s v="USD"/>
    <n v="1452827374"/>
    <n v="1450235374"/>
    <b v="0"/>
    <n v="26"/>
    <n v="78.07692307692308"/>
    <b v="0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n v="2.0000000000000001E-4"/>
    <x v="2"/>
    <x v="0"/>
    <s v="USD"/>
    <n v="1410041339"/>
    <n v="1404857339"/>
    <b v="0"/>
    <n v="2"/>
    <n v="1"/>
    <b v="0"/>
    <s v="theater/plays"/>
    <x v="1"/>
    <x v="6"/>
  </r>
  <r>
    <n v="2914"/>
    <s v="Hercules the Panto"/>
    <s v="Hercules must complete four challenges in order to meet the father he never knew"/>
    <n v="25000"/>
    <n v="1"/>
    <n v="4.0000000000000003E-5"/>
    <x v="2"/>
    <x v="1"/>
    <s v="GBP"/>
    <n v="1426365994"/>
    <n v="1421185594"/>
    <b v="0"/>
    <n v="1"/>
    <n v="1"/>
    <b v="0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n v="0.61099999999999999"/>
    <x v="2"/>
    <x v="1"/>
    <s v="GBP"/>
    <n v="1458117190"/>
    <n v="1455528790"/>
    <b v="0"/>
    <n v="3"/>
    <n v="203.66666666666666"/>
    <b v="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n v="7.8378378378378383E-2"/>
    <x v="2"/>
    <x v="1"/>
    <s v="GBP"/>
    <n v="1400498789"/>
    <n v="1398511589"/>
    <b v="0"/>
    <n v="7"/>
    <n v="20.714285714285715"/>
    <b v="0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n v="0.2185"/>
    <x v="2"/>
    <x v="0"/>
    <s v="USD"/>
    <n v="1442381847"/>
    <n v="1440826647"/>
    <b v="0"/>
    <n v="9"/>
    <n v="48.555555555555557"/>
    <b v="0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n v="0.27239999999999998"/>
    <x v="2"/>
    <x v="0"/>
    <s v="USD"/>
    <n v="1446131207"/>
    <n v="1443712007"/>
    <b v="0"/>
    <n v="20"/>
    <n v="68.099999999999994"/>
    <b v="0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n v="8.5000000000000006E-2"/>
    <x v="2"/>
    <x v="0"/>
    <s v="USD"/>
    <n v="1407250329"/>
    <n v="1404658329"/>
    <b v="0"/>
    <n v="6"/>
    <n v="8.5"/>
    <b v="0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n v="0.26840000000000003"/>
    <x v="2"/>
    <x v="5"/>
    <s v="CAD"/>
    <n v="1427306470"/>
    <n v="1424718070"/>
    <b v="0"/>
    <n v="13"/>
    <n v="51.615384615384613"/>
    <b v="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n v="1.29"/>
    <x v="0"/>
    <x v="0"/>
    <s v="USD"/>
    <n v="1411679804"/>
    <n v="1409087804"/>
    <b v="0"/>
    <n v="3"/>
    <n v="43"/>
    <b v="1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n v="1"/>
    <x v="0"/>
    <x v="1"/>
    <s v="GBP"/>
    <n v="1431982727"/>
    <n v="1428094727"/>
    <b v="0"/>
    <n v="6"/>
    <n v="83.333333333333329"/>
    <b v="1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n v="1"/>
    <x v="0"/>
    <x v="0"/>
    <s v="USD"/>
    <n v="1422068400"/>
    <n v="1420774779"/>
    <b v="0"/>
    <n v="10"/>
    <n v="30"/>
    <b v="1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n v="1.032"/>
    <x v="0"/>
    <x v="0"/>
    <s v="USD"/>
    <n v="1431143940"/>
    <n v="1428585710"/>
    <b v="0"/>
    <n v="147"/>
    <n v="175.51020408163265"/>
    <b v="1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.0244597777777777"/>
    <x v="0"/>
    <x v="0"/>
    <s v="USD"/>
    <n v="1410444068"/>
    <n v="1407852068"/>
    <b v="0"/>
    <n v="199"/>
    <n v="231.66175879396985"/>
    <b v="1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n v="1.25"/>
    <x v="0"/>
    <x v="0"/>
    <s v="USD"/>
    <n v="1424715779"/>
    <n v="1423506179"/>
    <b v="0"/>
    <n v="50"/>
    <n v="75"/>
    <b v="1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n v="1.3083333333333333"/>
    <x v="0"/>
    <x v="0"/>
    <s v="USD"/>
    <n v="1405400400"/>
    <n v="1402934629"/>
    <b v="0"/>
    <n v="21"/>
    <n v="112.14285714285714"/>
    <b v="1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n v="1"/>
    <x v="0"/>
    <x v="0"/>
    <s v="USD"/>
    <n v="1457135846"/>
    <n v="1454543846"/>
    <b v="0"/>
    <n v="24"/>
    <n v="41.666666666666664"/>
    <b v="1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.02069375"/>
    <x v="0"/>
    <x v="0"/>
    <s v="USD"/>
    <n v="1401024758"/>
    <n v="1398432758"/>
    <b v="0"/>
    <n v="32"/>
    <n v="255.17343750000001"/>
    <b v="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n v="1.0092000000000001"/>
    <x v="0"/>
    <x v="1"/>
    <s v="GBP"/>
    <n v="1431007264"/>
    <n v="1428415264"/>
    <b v="0"/>
    <n v="62"/>
    <n v="162.7741935483871"/>
    <b v="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n v="1.06"/>
    <x v="0"/>
    <x v="5"/>
    <s v="CAD"/>
    <n v="1410761280"/>
    <n v="1408604363"/>
    <b v="0"/>
    <n v="9"/>
    <n v="88.333333333333329"/>
    <b v="1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.0509677419354839"/>
    <x v="0"/>
    <x v="2"/>
    <s v="AUD"/>
    <n v="1424516400"/>
    <n v="1421812637"/>
    <b v="0"/>
    <n v="38"/>
    <n v="85.736842105263165"/>
    <b v="1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.0276000000000001"/>
    <x v="0"/>
    <x v="0"/>
    <s v="USD"/>
    <n v="1465081053"/>
    <n v="1462489053"/>
    <b v="0"/>
    <n v="54"/>
    <n v="47.574074074074076"/>
    <b v="1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n v="1.08"/>
    <x v="0"/>
    <x v="5"/>
    <s v="CAD"/>
    <n v="1402845364"/>
    <n v="1400253364"/>
    <b v="0"/>
    <n v="37"/>
    <n v="72.972972972972968"/>
    <b v="1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n v="1.0088571428571429"/>
    <x v="0"/>
    <x v="0"/>
    <s v="USD"/>
    <n v="1472490000"/>
    <n v="1467468008"/>
    <b v="0"/>
    <n v="39"/>
    <n v="90.538461538461533"/>
    <b v="1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n v="1.28"/>
    <x v="0"/>
    <x v="0"/>
    <s v="USD"/>
    <n v="1413176340"/>
    <n v="1412091423"/>
    <b v="0"/>
    <n v="34"/>
    <n v="37.647058823529413"/>
    <b v="1"/>
    <s v="theater/musical"/>
    <x v="1"/>
    <x v="40"/>
  </r>
  <r>
    <n v="2937"/>
    <s v="UCAS"/>
    <s v="UCAS is a new British musical premiering at the Edinburgh Fringe Festival 2014."/>
    <n v="1500"/>
    <n v="2000"/>
    <n v="1.3333333333333333"/>
    <x v="0"/>
    <x v="1"/>
    <s v="GBP"/>
    <n v="1405249113"/>
    <n v="1402657113"/>
    <b v="0"/>
    <n v="55"/>
    <n v="36.363636363636367"/>
    <b v="1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n v="1.0137499999999999"/>
    <x v="0"/>
    <x v="0"/>
    <s v="USD"/>
    <n v="1422636814"/>
    <n v="1420044814"/>
    <b v="0"/>
    <n v="32"/>
    <n v="126.71875"/>
    <b v="1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.0287500000000001"/>
    <x v="0"/>
    <x v="0"/>
    <s v="USD"/>
    <n v="1409187600"/>
    <n v="1406316312"/>
    <b v="0"/>
    <n v="25"/>
    <n v="329.2"/>
    <b v="1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n v="1.0724"/>
    <x v="0"/>
    <x v="0"/>
    <s v="USD"/>
    <n v="1421606018"/>
    <n v="1418150018"/>
    <b v="0"/>
    <n v="33"/>
    <n v="81.242424242424249"/>
    <b v="1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n v="4.0000000000000003E-5"/>
    <x v="2"/>
    <x v="0"/>
    <s v="USD"/>
    <n v="1425250955"/>
    <n v="1422658955"/>
    <b v="0"/>
    <n v="1"/>
    <n v="1"/>
    <b v="0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n v="0.20424999999999999"/>
    <x v="2"/>
    <x v="5"/>
    <s v="CAD"/>
    <n v="1450297080"/>
    <n v="1448565459"/>
    <b v="0"/>
    <n v="202"/>
    <n v="202.22772277227722"/>
    <b v="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x v="0"/>
    <s v="USD"/>
    <n v="1428894380"/>
    <n v="1426302380"/>
    <b v="0"/>
    <n v="0"/>
    <e v="#DIV/0!"/>
    <b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n v="0.01"/>
    <x v="2"/>
    <x v="0"/>
    <s v="USD"/>
    <n v="1433714198"/>
    <n v="1431122198"/>
    <b v="0"/>
    <n v="1"/>
    <n v="100"/>
    <b v="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x v="0"/>
    <s v="USD"/>
    <n v="1432437660"/>
    <n v="1429845660"/>
    <b v="0"/>
    <n v="0"/>
    <e v="#DIV/0!"/>
    <b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n v="1E-3"/>
    <x v="2"/>
    <x v="1"/>
    <s v="GBP"/>
    <n v="1471265092"/>
    <n v="1468673092"/>
    <b v="0"/>
    <n v="2"/>
    <n v="1"/>
    <b v="0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.2880000000000001E-2"/>
    <x v="2"/>
    <x v="0"/>
    <s v="USD"/>
    <n v="1480007460"/>
    <n v="1475760567"/>
    <b v="0"/>
    <n v="13"/>
    <n v="82.461538461538467"/>
    <b v="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n v="4.8000000000000001E-5"/>
    <x v="2"/>
    <x v="0"/>
    <s v="USD"/>
    <n v="1433259293"/>
    <n v="1428075293"/>
    <b v="0"/>
    <n v="9"/>
    <n v="2.6666666666666665"/>
    <b v="0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2.5000000000000001E-2"/>
    <x v="2"/>
    <x v="0"/>
    <s v="USD"/>
    <n v="1447965917"/>
    <n v="1445370317"/>
    <b v="0"/>
    <n v="2"/>
    <n v="12.5"/>
    <b v="0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x v="0"/>
    <s v="USD"/>
    <n v="1453538752"/>
    <n v="1450946752"/>
    <b v="0"/>
    <n v="0"/>
    <e v="#DIV/0!"/>
    <b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.1919999999999999E-2"/>
    <x v="1"/>
    <x v="0"/>
    <s v="USD"/>
    <n v="1412536573"/>
    <n v="1408648573"/>
    <b v="0"/>
    <n v="58"/>
    <n v="18.896551724137932"/>
    <b v="0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.0250000000000002E-2"/>
    <x v="1"/>
    <x v="0"/>
    <s v="USD"/>
    <n v="1476676800"/>
    <n v="1473957239"/>
    <b v="0"/>
    <n v="8"/>
    <n v="200.625"/>
    <b v="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n v="1.5125E-3"/>
    <x v="1"/>
    <x v="0"/>
    <s v="USD"/>
    <n v="1444330821"/>
    <n v="1441738821"/>
    <b v="0"/>
    <n v="3"/>
    <n v="201.66666666666666"/>
    <b v="0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x v="0"/>
    <s v="USD"/>
    <n v="1489669203"/>
    <n v="1487944803"/>
    <b v="0"/>
    <n v="0"/>
    <e v="#DIV/0!"/>
    <b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n v="0.59583333333333333"/>
    <x v="1"/>
    <x v="0"/>
    <s v="USD"/>
    <n v="1434476849"/>
    <n v="1431884849"/>
    <b v="0"/>
    <n v="11"/>
    <n v="65"/>
    <b v="0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n v="0.16734177215189874"/>
    <x v="1"/>
    <x v="0"/>
    <s v="USD"/>
    <n v="1462402850"/>
    <n v="1459810850"/>
    <b v="0"/>
    <n v="20"/>
    <n v="66.099999999999994"/>
    <b v="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n v="1.8666666666666668E-2"/>
    <x v="1"/>
    <x v="0"/>
    <s v="USD"/>
    <n v="1427498172"/>
    <n v="1422317772"/>
    <b v="0"/>
    <n v="3"/>
    <n v="93.333333333333329"/>
    <b v="0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n v="0"/>
    <x v="1"/>
    <x v="0"/>
    <s v="USD"/>
    <n v="1462729317"/>
    <n v="1457548917"/>
    <b v="0"/>
    <n v="0"/>
    <e v="#DIV/0!"/>
    <b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x v="1"/>
    <s v="GBP"/>
    <n v="1465258325"/>
    <n v="1462666325"/>
    <b v="0"/>
    <n v="0"/>
    <e v="#DIV/0!"/>
    <b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x v="0"/>
    <s v="USD"/>
    <n v="1410459023"/>
    <n v="1407867023"/>
    <b v="0"/>
    <n v="0"/>
    <e v="#DIV/0!"/>
    <b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.0962000000000001"/>
    <x v="0"/>
    <x v="0"/>
    <s v="USD"/>
    <n v="1427342400"/>
    <n v="1424927159"/>
    <b v="0"/>
    <n v="108"/>
    <n v="50.75"/>
    <b v="1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n v="1.218"/>
    <x v="0"/>
    <x v="0"/>
    <s v="USD"/>
    <n v="1425193140"/>
    <n v="1422769906"/>
    <b v="0"/>
    <n v="20"/>
    <n v="60.9"/>
    <b v="1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n v="1.0685"/>
    <x v="0"/>
    <x v="0"/>
    <s v="USD"/>
    <n v="1435835824"/>
    <n v="1433243824"/>
    <b v="0"/>
    <n v="98"/>
    <n v="109.03061224489795"/>
    <b v="1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.0071379999999999"/>
    <x v="0"/>
    <x v="0"/>
    <s v="USD"/>
    <n v="1407360720"/>
    <n v="1404769819"/>
    <b v="0"/>
    <n v="196"/>
    <n v="25.692295918367346"/>
    <b v="1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.0900000000000001"/>
    <x v="0"/>
    <x v="0"/>
    <s v="USD"/>
    <n v="1436290233"/>
    <n v="1433698233"/>
    <b v="0"/>
    <n v="39"/>
    <n v="41.92307692307692"/>
    <b v="1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n v="1.1363000000000001"/>
    <x v="0"/>
    <x v="0"/>
    <s v="USD"/>
    <n v="1442425412"/>
    <n v="1439833412"/>
    <b v="0"/>
    <n v="128"/>
    <n v="88.7734375"/>
    <b v="1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n v="1.1392"/>
    <x v="0"/>
    <x v="0"/>
    <s v="USD"/>
    <n v="1425872692"/>
    <n v="1423284292"/>
    <b v="0"/>
    <n v="71"/>
    <n v="80.225352112676063"/>
    <b v="1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n v="1.06"/>
    <x v="0"/>
    <x v="0"/>
    <s v="USD"/>
    <n v="1471406340"/>
    <n v="1470227660"/>
    <b v="0"/>
    <n v="47"/>
    <n v="78.936170212765958"/>
    <b v="1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.625"/>
    <x v="0"/>
    <x v="5"/>
    <s v="CAD"/>
    <n v="1430693460"/>
    <n v="1428087153"/>
    <b v="0"/>
    <n v="17"/>
    <n v="95.588235294117652"/>
    <b v="1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.06"/>
    <x v="0"/>
    <x v="0"/>
    <s v="USD"/>
    <n v="1405699451"/>
    <n v="1403107451"/>
    <b v="0"/>
    <n v="91"/>
    <n v="69.890109890109883"/>
    <b v="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n v="1.0015624999999999"/>
    <x v="0"/>
    <x v="0"/>
    <s v="USD"/>
    <n v="1409500078"/>
    <n v="1406908078"/>
    <b v="0"/>
    <n v="43"/>
    <n v="74.534883720930239"/>
    <b v="1"/>
    <s v="theater/plays"/>
    <x v="1"/>
    <x v="6"/>
  </r>
  <r>
    <n v="2972"/>
    <s v="A Bad Plan"/>
    <s v="A group of artists. A mythical art piece. A harrowing quest. And some margaritas."/>
    <n v="2000"/>
    <n v="2107"/>
    <n v="1.0535000000000001"/>
    <x v="0"/>
    <x v="0"/>
    <s v="USD"/>
    <n v="1480899600"/>
    <n v="1479609520"/>
    <b v="0"/>
    <n v="17"/>
    <n v="123.94117647058823"/>
    <b v="1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.748"/>
    <x v="0"/>
    <x v="0"/>
    <s v="USD"/>
    <n v="1451620800"/>
    <n v="1449171508"/>
    <b v="0"/>
    <n v="33"/>
    <n v="264.84848484848487"/>
    <b v="1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.02"/>
    <x v="0"/>
    <x v="0"/>
    <s v="USD"/>
    <n v="1411695300"/>
    <n v="1409275671"/>
    <b v="0"/>
    <n v="87"/>
    <n v="58.620689655172413"/>
    <b v="1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.00125"/>
    <x v="0"/>
    <x v="0"/>
    <s v="USD"/>
    <n v="1417057200"/>
    <n v="1414599886"/>
    <b v="0"/>
    <n v="113"/>
    <n v="70.884955752212392"/>
    <b v="1"/>
    <s v="theater/plays"/>
    <x v="1"/>
    <x v="6"/>
  </r>
  <r>
    <n v="2976"/>
    <s v="Pizza Delique"/>
    <s v="A play that addresses an important social issue, brought to light by members of the UoM Drama Society."/>
    <n v="70"/>
    <n v="120"/>
    <n v="1.7142857142857142"/>
    <x v="0"/>
    <x v="1"/>
    <s v="GBP"/>
    <n v="1457870400"/>
    <n v="1456421530"/>
    <b v="0"/>
    <n v="14"/>
    <n v="8.5714285714285712"/>
    <b v="1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.1356666666666666"/>
    <x v="0"/>
    <x v="0"/>
    <s v="USD"/>
    <n v="1427076840"/>
    <n v="1421960934"/>
    <b v="0"/>
    <n v="30"/>
    <n v="113.56666666666666"/>
    <b v="1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.2946666666666666"/>
    <x v="0"/>
    <x v="0"/>
    <s v="USD"/>
    <n v="1413784740"/>
    <n v="1412954547"/>
    <b v="0"/>
    <n v="16"/>
    <n v="60.6875"/>
    <b v="1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n v="1.014"/>
    <x v="0"/>
    <x v="0"/>
    <s v="USD"/>
    <n v="1420524000"/>
    <n v="1419104823"/>
    <b v="0"/>
    <n v="46"/>
    <n v="110.21739130434783"/>
    <b v="1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n v="1.0916666666666666"/>
    <x v="0"/>
    <x v="0"/>
    <s v="USD"/>
    <n v="1440381600"/>
    <n v="1438639130"/>
    <b v="0"/>
    <n v="24"/>
    <n v="136.45833333333334"/>
    <b v="1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n v="1.28925"/>
    <x v="0"/>
    <x v="17"/>
    <s v="EUR"/>
    <n v="1443014756"/>
    <n v="1439126756"/>
    <b v="1"/>
    <n v="97"/>
    <n v="53.164948453608247"/>
    <b v="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n v="1.0206"/>
    <x v="0"/>
    <x v="1"/>
    <s v="GBP"/>
    <n v="1455208143"/>
    <n v="1452616143"/>
    <b v="1"/>
    <n v="59"/>
    <n v="86.491525423728817"/>
    <b v="1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n v="1.465395775862069"/>
    <x v="0"/>
    <x v="0"/>
    <s v="USD"/>
    <n v="1415722236"/>
    <n v="1410534636"/>
    <b v="1"/>
    <n v="1095"/>
    <n v="155.23827397260274"/>
    <b v="1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.00352"/>
    <x v="0"/>
    <x v="0"/>
    <s v="USD"/>
    <n v="1472020881"/>
    <n v="1469428881"/>
    <b v="1"/>
    <n v="218"/>
    <n v="115.08256880733946"/>
    <b v="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n v="1.2164999999999999"/>
    <x v="0"/>
    <x v="4"/>
    <s v="NZD"/>
    <n v="1477886400"/>
    <n v="1476228128"/>
    <b v="0"/>
    <n v="111"/>
    <n v="109.5945945945946"/>
    <b v="1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n v="1.0549999999999999"/>
    <x v="0"/>
    <x v="1"/>
    <s v="GBP"/>
    <n v="1462100406"/>
    <n v="1456920006"/>
    <b v="0"/>
    <n v="56"/>
    <n v="45.214285714285715"/>
    <b v="1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.1040080000000001"/>
    <x v="0"/>
    <x v="0"/>
    <s v="USD"/>
    <n v="1476316800"/>
    <n v="1473837751"/>
    <b v="0"/>
    <n v="265"/>
    <n v="104.15169811320754"/>
    <b v="1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n v="1"/>
    <x v="0"/>
    <x v="1"/>
    <s v="GBP"/>
    <n v="1466412081"/>
    <n v="1463820081"/>
    <b v="0"/>
    <n v="28"/>
    <n v="35.714285714285715"/>
    <b v="1"/>
    <s v="theater/spaces"/>
    <x v="1"/>
    <x v="38"/>
  </r>
  <r>
    <n v="2989"/>
    <s v="Let's Light Up The Gem!"/>
    <s v="Bring the movies back to Bethel, Maine."/>
    <n v="20000"/>
    <n v="35307"/>
    <n v="1.76535"/>
    <x v="0"/>
    <x v="0"/>
    <s v="USD"/>
    <n v="1450673940"/>
    <n v="1448756962"/>
    <b v="0"/>
    <n v="364"/>
    <n v="96.997252747252745"/>
    <b v="1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n v="1"/>
    <x v="0"/>
    <x v="0"/>
    <s v="USD"/>
    <n v="1452174420"/>
    <n v="1449150420"/>
    <b v="0"/>
    <n v="27"/>
    <n v="370.37037037037038"/>
    <b v="1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n v="1.0329411764705883"/>
    <x v="0"/>
    <x v="0"/>
    <s v="USD"/>
    <n v="1485547530"/>
    <n v="1483646730"/>
    <b v="0"/>
    <n v="93"/>
    <n v="94.408602150537632"/>
    <b v="1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n v="1.0449999999999999"/>
    <x v="0"/>
    <x v="0"/>
    <s v="USD"/>
    <n v="1476037510"/>
    <n v="1473445510"/>
    <b v="0"/>
    <n v="64"/>
    <n v="48.984375"/>
    <b v="1"/>
    <s v="theater/spaces"/>
    <x v="1"/>
    <x v="38"/>
  </r>
  <r>
    <n v="2993"/>
    <s v="TRUE WEST: Think, Dog! Productions"/>
    <s v="Help us build the Kitchen from Hell!"/>
    <n v="1000"/>
    <n v="1003"/>
    <n v="1.0029999999999999"/>
    <x v="0"/>
    <x v="0"/>
    <s v="USD"/>
    <n v="1455998867"/>
    <n v="1453406867"/>
    <b v="0"/>
    <n v="22"/>
    <n v="45.590909090909093"/>
    <b v="1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n v="4.577466666666667"/>
    <x v="0"/>
    <x v="1"/>
    <s v="GBP"/>
    <n v="1412335772"/>
    <n v="1409743772"/>
    <b v="0"/>
    <n v="59"/>
    <n v="23.275254237288134"/>
    <b v="1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.0496000000000001"/>
    <x v="0"/>
    <x v="0"/>
    <s v="USD"/>
    <n v="1484841471"/>
    <n v="1482249471"/>
    <b v="0"/>
    <n v="249"/>
    <n v="63.2289156626506"/>
    <b v="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n v="1.7194285714285715"/>
    <x v="0"/>
    <x v="0"/>
    <s v="USD"/>
    <n v="1432677240"/>
    <n v="1427493240"/>
    <b v="0"/>
    <n v="392"/>
    <n v="153.5204081632653"/>
    <b v="1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n v="1.0373000000000001"/>
    <x v="0"/>
    <x v="0"/>
    <s v="USD"/>
    <n v="1488171540"/>
    <n v="1486661793"/>
    <b v="0"/>
    <n v="115"/>
    <n v="90.2"/>
    <b v="1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.0302899999999999"/>
    <x v="0"/>
    <x v="0"/>
    <s v="USD"/>
    <n v="1402892700"/>
    <n v="1400474329"/>
    <b v="0"/>
    <n v="433"/>
    <n v="118.97113163972287"/>
    <b v="1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n v="1.1888888888888889"/>
    <x v="0"/>
    <x v="0"/>
    <s v="USD"/>
    <n v="1488333600"/>
    <n v="1487094360"/>
    <b v="0"/>
    <n v="20"/>
    <n v="80.25"/>
    <b v="1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n v="1"/>
    <x v="0"/>
    <x v="0"/>
    <s v="USD"/>
    <n v="1485885600"/>
    <n v="1484682670"/>
    <b v="0"/>
    <n v="8"/>
    <n v="62.5"/>
    <b v="1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n v="3.1869988910451896"/>
    <x v="0"/>
    <x v="0"/>
    <s v="USD"/>
    <n v="1468445382"/>
    <n v="1465853382"/>
    <b v="0"/>
    <n v="175"/>
    <n v="131.37719999999999"/>
    <b v="1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n v="1.0850614285714286"/>
    <x v="0"/>
    <x v="0"/>
    <s v="USD"/>
    <n v="1356552252"/>
    <n v="1353960252"/>
    <b v="0"/>
    <n v="104"/>
    <n v="73.032980769230775"/>
    <b v="1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n v="1.0116666666666667"/>
    <x v="0"/>
    <x v="0"/>
    <s v="USD"/>
    <n v="1456811940"/>
    <n v="1454098976"/>
    <b v="0"/>
    <n v="17"/>
    <n v="178.52941176470588"/>
    <b v="1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n v="1.12815"/>
    <x v="0"/>
    <x v="0"/>
    <s v="USD"/>
    <n v="1416089324"/>
    <n v="1413493724"/>
    <b v="0"/>
    <n v="277"/>
    <n v="162.90974729241879"/>
    <b v="1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n v="1.2049622641509434"/>
    <x v="0"/>
    <x v="0"/>
    <s v="USD"/>
    <n v="1412611905"/>
    <n v="1410019905"/>
    <b v="0"/>
    <n v="118"/>
    <n v="108.24237288135593"/>
    <b v="1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n v="1.0774999999999999"/>
    <x v="0"/>
    <x v="5"/>
    <s v="CAD"/>
    <n v="1418580591"/>
    <n v="1415988591"/>
    <b v="0"/>
    <n v="97"/>
    <n v="88.865979381443296"/>
    <b v="1"/>
    <s v="theater/spaces"/>
    <x v="1"/>
    <x v="38"/>
  </r>
  <r>
    <n v="3007"/>
    <s v="Bethlem"/>
    <s v="Consuite for 2015 CoreCon.  An adventure into insanity."/>
    <n v="600"/>
    <n v="1080"/>
    <n v="1.8"/>
    <x v="0"/>
    <x v="0"/>
    <s v="USD"/>
    <n v="1429938683"/>
    <n v="1428124283"/>
    <b v="0"/>
    <n v="20"/>
    <n v="54"/>
    <b v="1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n v="1.0116666666666667"/>
    <x v="0"/>
    <x v="0"/>
    <s v="USD"/>
    <n v="1453352719"/>
    <n v="1450760719"/>
    <b v="0"/>
    <n v="26"/>
    <n v="116.73076923076923"/>
    <b v="1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n v="1.19756"/>
    <x v="0"/>
    <x v="0"/>
    <s v="USD"/>
    <n v="1417012840"/>
    <n v="1414417240"/>
    <b v="0"/>
    <n v="128"/>
    <n v="233.8984375"/>
    <b v="1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.58"/>
    <x v="0"/>
    <x v="0"/>
    <s v="USD"/>
    <n v="1424548719"/>
    <n v="1419364719"/>
    <b v="0"/>
    <n v="15"/>
    <n v="158"/>
    <b v="1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n v="1.2366666666666666"/>
    <x v="0"/>
    <x v="3"/>
    <s v="EUR"/>
    <n v="1450911540"/>
    <n v="1448536516"/>
    <b v="0"/>
    <n v="25"/>
    <n v="14.84"/>
    <b v="1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n v="1.1712499999999999"/>
    <x v="0"/>
    <x v="0"/>
    <s v="USD"/>
    <n v="1423587130"/>
    <n v="1421772730"/>
    <b v="0"/>
    <n v="55"/>
    <n v="85.181818181818187"/>
    <b v="1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.5696000000000001"/>
    <x v="0"/>
    <x v="0"/>
    <s v="USD"/>
    <n v="1434917049"/>
    <n v="1432325049"/>
    <b v="0"/>
    <n v="107"/>
    <n v="146.69158878504672"/>
    <b v="1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.13104"/>
    <x v="0"/>
    <x v="0"/>
    <s v="USD"/>
    <n v="1415163600"/>
    <n v="1412737080"/>
    <b v="0"/>
    <n v="557"/>
    <n v="50.764811490125673"/>
    <b v="1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n v="1.0317647058823529"/>
    <x v="0"/>
    <x v="0"/>
    <s v="USD"/>
    <n v="1402459200"/>
    <n v="1401125238"/>
    <b v="0"/>
    <n v="40"/>
    <n v="87.7"/>
    <b v="1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.0261176470588236"/>
    <x v="0"/>
    <x v="0"/>
    <s v="USD"/>
    <n v="1405688952"/>
    <n v="1400504952"/>
    <b v="0"/>
    <n v="36"/>
    <n v="242.27777777777777"/>
    <b v="1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.0584090909090909"/>
    <x v="0"/>
    <x v="0"/>
    <s v="USD"/>
    <n v="1408566243"/>
    <n v="1405974243"/>
    <b v="0"/>
    <n v="159"/>
    <n v="146.44654088050314"/>
    <b v="1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n v="1.0071428571428571"/>
    <x v="0"/>
    <x v="6"/>
    <s v="EUR"/>
    <n v="1437429600"/>
    <n v="1433747376"/>
    <b v="0"/>
    <n v="41"/>
    <n v="103.17073170731707"/>
    <b v="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.2123333333333333"/>
    <x v="0"/>
    <x v="0"/>
    <s v="USD"/>
    <n v="1401159600"/>
    <n v="1398801620"/>
    <b v="0"/>
    <n v="226"/>
    <n v="80.464601769911511"/>
    <b v="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n v="1.0057142857142858"/>
    <x v="0"/>
    <x v="0"/>
    <s v="USD"/>
    <n v="1439583533"/>
    <n v="1434399533"/>
    <b v="0"/>
    <n v="30"/>
    <n v="234.66666666666666"/>
    <b v="1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.1602222222222223"/>
    <x v="0"/>
    <x v="0"/>
    <s v="USD"/>
    <n v="1479794340"/>
    <n v="1476715869"/>
    <b v="0"/>
    <n v="103"/>
    <n v="50.689320388349515"/>
    <b v="1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.0087999999999999"/>
    <x v="0"/>
    <x v="0"/>
    <s v="USD"/>
    <n v="1472338409"/>
    <n v="1468450409"/>
    <b v="0"/>
    <n v="62"/>
    <n v="162.70967741935485"/>
    <b v="1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n v="1.03"/>
    <x v="0"/>
    <x v="1"/>
    <s v="GBP"/>
    <n v="1434039186"/>
    <n v="1430151186"/>
    <b v="0"/>
    <n v="6"/>
    <n v="120.16666666666667"/>
    <b v="1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.4641999999999999"/>
    <x v="0"/>
    <x v="0"/>
    <s v="USD"/>
    <n v="1349567475"/>
    <n v="1346975475"/>
    <b v="0"/>
    <n v="182"/>
    <n v="67.697802197802204"/>
    <b v="1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n v="3.0219999999999998"/>
    <x v="0"/>
    <x v="1"/>
    <s v="GBP"/>
    <n v="1401465600"/>
    <n v="1399032813"/>
    <b v="0"/>
    <n v="145"/>
    <n v="52.103448275862071"/>
    <b v="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.4333333333333333"/>
    <x v="0"/>
    <x v="1"/>
    <s v="GBP"/>
    <n v="1488538892"/>
    <n v="1487329292"/>
    <b v="0"/>
    <n v="25"/>
    <n v="51.6"/>
    <b v="1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n v="1.3144"/>
    <x v="0"/>
    <x v="0"/>
    <s v="USD"/>
    <n v="1426866851"/>
    <n v="1424278451"/>
    <b v="0"/>
    <n v="320"/>
    <n v="164.3"/>
    <b v="1"/>
    <s v="theater/spaces"/>
    <x v="1"/>
    <x v="38"/>
  </r>
  <r>
    <n v="3028"/>
    <s v="A Home for Vegas Theatre Hub"/>
    <s v="We have a space! Help us fill it with a stage, chairs, gear and audiences' laughter!"/>
    <n v="5000"/>
    <n v="8401"/>
    <n v="1.6801999999999999"/>
    <x v="0"/>
    <x v="0"/>
    <s v="USD"/>
    <n v="1471242025"/>
    <n v="1468650025"/>
    <b v="0"/>
    <n v="99"/>
    <n v="84.858585858585855"/>
    <b v="1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n v="1.0967666666666667"/>
    <x v="0"/>
    <x v="0"/>
    <s v="USD"/>
    <n v="1416285300"/>
    <n v="1413824447"/>
    <b v="0"/>
    <n v="348"/>
    <n v="94.548850574712645"/>
    <b v="1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n v="1.0668571428571429"/>
    <x v="0"/>
    <x v="0"/>
    <s v="USD"/>
    <n v="1442426171"/>
    <n v="1439834171"/>
    <b v="0"/>
    <n v="41"/>
    <n v="45.536585365853661"/>
    <b v="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n v="1"/>
    <x v="0"/>
    <x v="0"/>
    <s v="USD"/>
    <n v="1476479447"/>
    <n v="1471295447"/>
    <b v="0"/>
    <n v="29"/>
    <n v="51.724137931034484"/>
    <b v="1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n v="1.272"/>
    <x v="0"/>
    <x v="0"/>
    <s v="USD"/>
    <n v="1441933459"/>
    <n v="1439341459"/>
    <b v="0"/>
    <n v="25"/>
    <n v="50.88"/>
    <b v="1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n v="1.4653333333333334"/>
    <x v="0"/>
    <x v="0"/>
    <s v="USD"/>
    <n v="1471487925"/>
    <n v="1468895925"/>
    <b v="0"/>
    <n v="23"/>
    <n v="191.13043478260869"/>
    <b v="1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.1253599999999999"/>
    <x v="0"/>
    <x v="0"/>
    <s v="USD"/>
    <n v="1477972740"/>
    <n v="1475326255"/>
    <b v="0"/>
    <n v="1260"/>
    <n v="89.314285714285717"/>
    <b v="1"/>
    <s v="theater/spaces"/>
    <x v="1"/>
    <x v="38"/>
  </r>
  <r>
    <n v="3035"/>
    <s v="The Coalition Theater"/>
    <s v="Help create a permanent home for live comedy shows and classes in Downtown RVA."/>
    <n v="25000"/>
    <n v="27196.71"/>
    <n v="1.0878684000000001"/>
    <x v="0"/>
    <x v="0"/>
    <s v="USD"/>
    <n v="1367674009"/>
    <n v="1365082009"/>
    <b v="0"/>
    <n v="307"/>
    <n v="88.588631921824103"/>
    <b v="1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n v="1.26732"/>
    <x v="0"/>
    <x v="0"/>
    <s v="USD"/>
    <n v="1376654340"/>
    <n v="1373568644"/>
    <b v="0"/>
    <n v="329"/>
    <n v="96.300911854103347"/>
    <b v="1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.1320000000000001"/>
    <x v="0"/>
    <x v="0"/>
    <s v="USD"/>
    <n v="1285995540"/>
    <n v="1279574773"/>
    <b v="0"/>
    <n v="32"/>
    <n v="33.3125"/>
    <b v="1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n v="1.0049999999999999"/>
    <x v="0"/>
    <x v="0"/>
    <s v="USD"/>
    <n v="1457071397"/>
    <n v="1451887397"/>
    <b v="0"/>
    <n v="27"/>
    <n v="37.222222222222221"/>
    <b v="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n v="1.0871389999999999"/>
    <x v="0"/>
    <x v="0"/>
    <s v="USD"/>
    <n v="1388303940"/>
    <n v="1386011038"/>
    <b v="0"/>
    <n v="236"/>
    <n v="92.130423728813554"/>
    <b v="1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n v="1.075"/>
    <x v="0"/>
    <x v="0"/>
    <s v="USD"/>
    <n v="1435359600"/>
    <n v="1434999621"/>
    <b v="0"/>
    <n v="42"/>
    <n v="76.785714285714292"/>
    <b v="1"/>
    <s v="theater/spaces"/>
    <x v="1"/>
    <x v="38"/>
  </r>
  <r>
    <n v="3041"/>
    <s v="Lend a Hand in Our Home"/>
    <s v="Privet! Hello! Bon Jour! We are the Arlekin Players Theatre and we need a home."/>
    <n v="8300"/>
    <n v="9170"/>
    <n v="1.1048192771084338"/>
    <x v="0"/>
    <x v="0"/>
    <s v="USD"/>
    <n v="1453323048"/>
    <n v="1450731048"/>
    <b v="0"/>
    <n v="95"/>
    <n v="96.526315789473685"/>
    <b v="1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n v="1.28"/>
    <x v="0"/>
    <x v="1"/>
    <s v="GBP"/>
    <n v="1444149047"/>
    <n v="1441557047"/>
    <b v="0"/>
    <n v="37"/>
    <n v="51.891891891891895"/>
    <b v="1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n v="1.1000666666666667"/>
    <x v="0"/>
    <x v="5"/>
    <s v="CAD"/>
    <n v="1429152600"/>
    <n v="1426815699"/>
    <b v="0"/>
    <n v="128"/>
    <n v="128.9140625"/>
    <b v="1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.0934166666666667"/>
    <x v="0"/>
    <x v="0"/>
    <s v="USD"/>
    <n v="1454433998"/>
    <n v="1453137998"/>
    <b v="0"/>
    <n v="156"/>
    <n v="84.108974358974365"/>
    <b v="1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n v="1.3270650000000002"/>
    <x v="0"/>
    <x v="0"/>
    <s v="USD"/>
    <n v="1408679055"/>
    <n v="1406087055"/>
    <b v="0"/>
    <n v="64"/>
    <n v="82.941562500000003"/>
    <b v="1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.9084810126582279"/>
    <x v="0"/>
    <x v="0"/>
    <s v="USD"/>
    <n v="1410324720"/>
    <n v="1407784586"/>
    <b v="0"/>
    <n v="58"/>
    <n v="259.94827586206895"/>
    <b v="1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n v="1.49"/>
    <x v="0"/>
    <x v="0"/>
    <s v="USD"/>
    <n v="1461762960"/>
    <n v="1457999054"/>
    <b v="0"/>
    <n v="20"/>
    <n v="37.25"/>
    <b v="1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n v="1.6639999999999999"/>
    <x v="0"/>
    <x v="0"/>
    <s v="USD"/>
    <n v="1420060920"/>
    <n v="1417556262"/>
    <b v="0"/>
    <n v="47"/>
    <n v="177.02127659574469"/>
    <b v="1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.0666666666666667"/>
    <x v="0"/>
    <x v="0"/>
    <s v="USD"/>
    <n v="1434241255"/>
    <n v="1431649255"/>
    <b v="0"/>
    <n v="54"/>
    <n v="74.074074074074076"/>
    <b v="1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n v="1.06"/>
    <x v="0"/>
    <x v="0"/>
    <s v="USD"/>
    <n v="1462420960"/>
    <n v="1459828960"/>
    <b v="0"/>
    <n v="9"/>
    <n v="70.666666666666671"/>
    <b v="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n v="0.23628571428571429"/>
    <x v="2"/>
    <x v="1"/>
    <s v="GBP"/>
    <n v="1486547945"/>
    <n v="1483955945"/>
    <b v="1"/>
    <n v="35"/>
    <n v="23.62857142857143"/>
    <b v="0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n v="1.5E-3"/>
    <x v="2"/>
    <x v="0"/>
    <s v="USD"/>
    <n v="1432828740"/>
    <n v="1430237094"/>
    <b v="0"/>
    <n v="2"/>
    <n v="37.5"/>
    <b v="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n v="4.0000000000000001E-3"/>
    <x v="2"/>
    <x v="0"/>
    <s v="USD"/>
    <n v="1412222340"/>
    <n v="1407781013"/>
    <b v="0"/>
    <n v="3"/>
    <n v="13.333333333333334"/>
    <b v="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x v="0"/>
    <s v="USD"/>
    <n v="1425258240"/>
    <n v="1422043154"/>
    <b v="0"/>
    <n v="0"/>
    <e v="#DIV/0!"/>
    <b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n v="5.0000000000000002E-5"/>
    <x v="2"/>
    <x v="0"/>
    <s v="USD"/>
    <n v="1420844390"/>
    <n v="1415660390"/>
    <b v="0"/>
    <n v="1"/>
    <n v="1"/>
    <b v="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x v="0"/>
    <s v="USD"/>
    <n v="1412003784"/>
    <n v="1406819784"/>
    <b v="0"/>
    <n v="0"/>
    <e v="#DIV/0!"/>
    <b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x v="1"/>
    <s v="GBP"/>
    <n v="1459694211"/>
    <n v="1457105811"/>
    <b v="0"/>
    <n v="0"/>
    <e v="#DIV/0!"/>
    <b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n v="1.6666666666666666E-4"/>
    <x v="2"/>
    <x v="13"/>
    <s v="EUR"/>
    <n v="1463734740"/>
    <n v="1459414740"/>
    <b v="0"/>
    <n v="3"/>
    <n v="1"/>
    <b v="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.0066666666666665E-2"/>
    <x v="2"/>
    <x v="0"/>
    <s v="USD"/>
    <n v="1407536846"/>
    <n v="1404944846"/>
    <b v="0"/>
    <n v="11"/>
    <n v="41"/>
    <b v="0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n v="1.5227272727272728E-3"/>
    <x v="2"/>
    <x v="0"/>
    <s v="USD"/>
    <n v="1443422134"/>
    <n v="1440830134"/>
    <b v="0"/>
    <n v="6"/>
    <n v="55.833333333333336"/>
    <b v="0"/>
    <s v="theater/spaces"/>
    <x v="1"/>
    <x v="38"/>
  </r>
  <r>
    <n v="3061"/>
    <s v="Help Save Parkway Cinemas!"/>
    <s v="Save a historic Local theater."/>
    <n v="1000000"/>
    <n v="0"/>
    <n v="0"/>
    <x v="2"/>
    <x v="0"/>
    <s v="USD"/>
    <n v="1407955748"/>
    <n v="1405363748"/>
    <b v="0"/>
    <n v="0"/>
    <e v="#DIV/0!"/>
    <b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0.66839999999999999"/>
    <x v="2"/>
    <x v="0"/>
    <s v="USD"/>
    <n v="1443636000"/>
    <n v="1441111892"/>
    <b v="0"/>
    <n v="67"/>
    <n v="99.761194029850742"/>
    <b v="0"/>
    <s v="theater/spaces"/>
    <x v="1"/>
    <x v="38"/>
  </r>
  <r>
    <n v="3063"/>
    <s v="Spec Haus"/>
    <s v="Members of the local Miami music scene are putting together a venue/creative space in Kendall!"/>
    <n v="3000"/>
    <n v="587"/>
    <n v="0.19566666666666666"/>
    <x v="2"/>
    <x v="0"/>
    <s v="USD"/>
    <n v="1477174138"/>
    <n v="1474150138"/>
    <b v="0"/>
    <n v="23"/>
    <n v="25.521739130434781"/>
    <b v="0"/>
    <s v="theater/spaces"/>
    <x v="1"/>
    <x v="38"/>
  </r>
  <r>
    <n v="3064"/>
    <s v="Kickstart the Crossroads Community"/>
    <s v="An epicenter for connection, creation and expression of the community."/>
    <n v="75000"/>
    <n v="8471"/>
    <n v="0.11294666666666667"/>
    <x v="2"/>
    <x v="0"/>
    <s v="USD"/>
    <n v="1448175540"/>
    <n v="1445483246"/>
    <b v="0"/>
    <n v="72"/>
    <n v="117.65277777777777"/>
    <b v="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n v="4.0000000000000002E-4"/>
    <x v="2"/>
    <x v="0"/>
    <s v="USD"/>
    <n v="1406683172"/>
    <n v="1404523172"/>
    <b v="0"/>
    <n v="2"/>
    <n v="5"/>
    <b v="0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n v="0.11985714285714286"/>
    <x v="2"/>
    <x v="2"/>
    <s v="AUD"/>
    <n v="1468128537"/>
    <n v="1465536537"/>
    <b v="0"/>
    <n v="15"/>
    <n v="2796.6666666666665"/>
    <b v="0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2.5000000000000001E-2"/>
    <x v="2"/>
    <x v="4"/>
    <s v="NZD"/>
    <n v="1441837879"/>
    <n v="1439245879"/>
    <b v="0"/>
    <n v="1"/>
    <n v="200"/>
    <b v="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6.9999999999999999E-4"/>
    <x v="2"/>
    <x v="0"/>
    <s v="USD"/>
    <n v="1445013352"/>
    <n v="1442421352"/>
    <b v="0"/>
    <n v="2"/>
    <n v="87.5"/>
    <b v="0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0.14099999999999999"/>
    <x v="2"/>
    <x v="0"/>
    <s v="USD"/>
    <n v="1418587234"/>
    <n v="1415995234"/>
    <b v="0"/>
    <n v="7"/>
    <n v="20.142857142857142"/>
    <b v="0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n v="3.3399999999999999E-2"/>
    <x v="2"/>
    <x v="1"/>
    <s v="GBP"/>
    <n v="1481132169"/>
    <n v="1479317769"/>
    <b v="0"/>
    <n v="16"/>
    <n v="20.875"/>
    <b v="0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n v="0.59775"/>
    <x v="2"/>
    <x v="0"/>
    <s v="USD"/>
    <n v="1429595940"/>
    <n v="1428082481"/>
    <b v="0"/>
    <n v="117"/>
    <n v="61.307692307692307"/>
    <b v="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n v="1.6666666666666666E-4"/>
    <x v="2"/>
    <x v="0"/>
    <s v="USD"/>
    <n v="1477791960"/>
    <n v="1476549262"/>
    <b v="0"/>
    <n v="2"/>
    <n v="1"/>
    <b v="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n v="2.3035714285714285E-4"/>
    <x v="2"/>
    <x v="0"/>
    <s v="USD"/>
    <n v="1434309540"/>
    <n v="1429287900"/>
    <b v="0"/>
    <n v="7"/>
    <n v="92.142857142857139"/>
    <b v="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8.8000000000000003E-4"/>
    <x v="2"/>
    <x v="6"/>
    <s v="EUR"/>
    <n v="1457617359"/>
    <n v="1455025359"/>
    <b v="0"/>
    <n v="3"/>
    <n v="7.333333333333333"/>
    <b v="0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n v="8.6400000000000005E-2"/>
    <x v="2"/>
    <x v="0"/>
    <s v="USD"/>
    <n v="1471573640"/>
    <n v="1467253640"/>
    <b v="0"/>
    <n v="20"/>
    <n v="64.8"/>
    <b v="0"/>
    <s v="theater/spaces"/>
    <x v="1"/>
    <x v="38"/>
  </r>
  <r>
    <n v="3076"/>
    <s v="10,000 Hours"/>
    <s v="Helping female comedians get in their 10,000 Hours of practice!"/>
    <n v="10000"/>
    <n v="1506"/>
    <n v="0.15060000000000001"/>
    <x v="2"/>
    <x v="0"/>
    <s v="USD"/>
    <n v="1444405123"/>
    <n v="1439221123"/>
    <b v="0"/>
    <n v="50"/>
    <n v="30.12"/>
    <b v="0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4.7727272727272731E-3"/>
    <x v="2"/>
    <x v="5"/>
    <s v="CAD"/>
    <n v="1488495478"/>
    <n v="1485903478"/>
    <b v="0"/>
    <n v="2"/>
    <n v="52.5"/>
    <b v="0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1.1833333333333333E-3"/>
    <x v="2"/>
    <x v="0"/>
    <s v="USD"/>
    <n v="1424920795"/>
    <n v="1422328795"/>
    <b v="0"/>
    <n v="3"/>
    <n v="23.666666666666668"/>
    <b v="0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8.4173998587352451E-3"/>
    <x v="2"/>
    <x v="0"/>
    <s v="USD"/>
    <n v="1427040435"/>
    <n v="1424452035"/>
    <b v="0"/>
    <n v="27"/>
    <n v="415.77777777777777"/>
    <b v="0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n v="1.8799999999999999E-4"/>
    <x v="2"/>
    <x v="0"/>
    <s v="USD"/>
    <n v="1419644444"/>
    <n v="1414456844"/>
    <b v="0"/>
    <n v="7"/>
    <n v="53.714285714285715"/>
    <b v="0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2.1029999999999998E-3"/>
    <x v="2"/>
    <x v="0"/>
    <s v="USD"/>
    <n v="1442722891"/>
    <n v="1440130891"/>
    <b v="0"/>
    <n v="5"/>
    <n v="420.6"/>
    <b v="0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x v="0"/>
    <s v="USD"/>
    <n v="1447628946"/>
    <n v="1445033346"/>
    <b v="0"/>
    <n v="0"/>
    <e v="#DIV/0!"/>
    <b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2.8E-3"/>
    <x v="2"/>
    <x v="0"/>
    <s v="USD"/>
    <n v="1409547600"/>
    <n v="1406986278"/>
    <b v="0"/>
    <n v="3"/>
    <n v="18.666666666666668"/>
    <b v="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0.11579206701157921"/>
    <x v="2"/>
    <x v="0"/>
    <s v="USD"/>
    <n v="1430851680"/>
    <n v="1428340931"/>
    <b v="0"/>
    <n v="6"/>
    <n v="78.333333333333329"/>
    <b v="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.4400000000000002E-2"/>
    <x v="2"/>
    <x v="0"/>
    <s v="USD"/>
    <n v="1443561159"/>
    <n v="1440969159"/>
    <b v="0"/>
    <n v="9"/>
    <n v="67.777777777777771"/>
    <b v="0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2.5000000000000001E-3"/>
    <x v="2"/>
    <x v="13"/>
    <s v="EUR"/>
    <n v="1439827559"/>
    <n v="1434643559"/>
    <b v="0"/>
    <n v="3"/>
    <n v="16.666666666666668"/>
    <b v="0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6.2500000000000003E-3"/>
    <x v="2"/>
    <x v="0"/>
    <s v="USD"/>
    <n v="1482294990"/>
    <n v="1477107390"/>
    <b v="0"/>
    <n v="2"/>
    <n v="62.5"/>
    <b v="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n v="1.9384615384615384E-3"/>
    <x v="2"/>
    <x v="0"/>
    <s v="USD"/>
    <n v="1420724460"/>
    <n v="1418046247"/>
    <b v="0"/>
    <n v="3"/>
    <n v="42"/>
    <b v="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n v="0.23416000000000001"/>
    <x v="2"/>
    <x v="0"/>
    <s v="USD"/>
    <n v="1468029540"/>
    <n v="1465304483"/>
    <b v="0"/>
    <n v="45"/>
    <n v="130.0888888888889"/>
    <b v="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n v="5.080888888888889E-2"/>
    <x v="2"/>
    <x v="0"/>
    <s v="USD"/>
    <n v="1430505545"/>
    <n v="1425325145"/>
    <b v="0"/>
    <n v="9"/>
    <n v="1270.2222222222222"/>
    <b v="0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n v="0.15920000000000001"/>
    <x v="2"/>
    <x v="0"/>
    <s v="USD"/>
    <n v="1471214743"/>
    <n v="1468622743"/>
    <b v="0"/>
    <n v="9"/>
    <n v="88.444444444444443"/>
    <b v="0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.1831900000000001E-2"/>
    <x v="2"/>
    <x v="0"/>
    <s v="USD"/>
    <n v="1444946400"/>
    <n v="1441723912"/>
    <b v="0"/>
    <n v="21"/>
    <n v="56.342380952380957"/>
    <b v="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0.22750000000000001"/>
    <x v="2"/>
    <x v="5"/>
    <s v="CAD"/>
    <n v="1401595140"/>
    <n v="1398980941"/>
    <b v="0"/>
    <n v="17"/>
    <n v="53.529411764705884"/>
    <b v="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n v="2.5000000000000001E-4"/>
    <x v="2"/>
    <x v="0"/>
    <s v="USD"/>
    <n v="1442775956"/>
    <n v="1437591956"/>
    <b v="0"/>
    <n v="1"/>
    <n v="25"/>
    <b v="0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n v="3.351206434316354E-3"/>
    <x v="2"/>
    <x v="0"/>
    <s v="USD"/>
    <n v="1470011780"/>
    <n v="1464827780"/>
    <b v="0"/>
    <n v="1"/>
    <n v="50"/>
    <b v="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3.9750000000000001E-2"/>
    <x v="2"/>
    <x v="0"/>
    <s v="USD"/>
    <n v="1432151326"/>
    <n v="1429559326"/>
    <b v="0"/>
    <n v="14"/>
    <n v="56.785714285714285"/>
    <b v="0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0.17150000000000001"/>
    <x v="2"/>
    <x v="1"/>
    <s v="GBP"/>
    <n v="1475848800"/>
    <n v="1474027501"/>
    <b v="0"/>
    <n v="42"/>
    <n v="40.833333333333336"/>
    <b v="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n v="3.608004104669061E-2"/>
    <x v="2"/>
    <x v="0"/>
    <s v="USD"/>
    <n v="1454890620"/>
    <n v="1450724449"/>
    <b v="0"/>
    <n v="27"/>
    <n v="65.111111111111114"/>
    <b v="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0.13900000000000001"/>
    <x v="2"/>
    <x v="0"/>
    <s v="USD"/>
    <n v="1455251591"/>
    <n v="1452659591"/>
    <b v="0"/>
    <n v="5"/>
    <n v="55.6"/>
    <b v="0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0.15225"/>
    <x v="2"/>
    <x v="0"/>
    <s v="USD"/>
    <n v="1413816975"/>
    <n v="1411224975"/>
    <b v="0"/>
    <n v="13"/>
    <n v="140.53846153846155"/>
    <b v="0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n v="0.12"/>
    <x v="2"/>
    <x v="6"/>
    <s v="EUR"/>
    <n v="1437033360"/>
    <n v="1434445937"/>
    <b v="0"/>
    <n v="12"/>
    <n v="25"/>
    <b v="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n v="0.391125"/>
    <x v="2"/>
    <x v="1"/>
    <s v="GBP"/>
    <n v="1471939818"/>
    <n v="1467619818"/>
    <b v="0"/>
    <n v="90"/>
    <n v="69.533333333333331"/>
    <b v="0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n v="2.6829268292682929E-3"/>
    <x v="2"/>
    <x v="0"/>
    <s v="USD"/>
    <n v="1434080706"/>
    <n v="1428896706"/>
    <b v="0"/>
    <n v="2"/>
    <n v="5.5"/>
    <b v="0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n v="0.29625000000000001"/>
    <x v="2"/>
    <x v="2"/>
    <s v="AUD"/>
    <n v="1422928800"/>
    <n v="1420235311"/>
    <b v="0"/>
    <n v="5"/>
    <n v="237"/>
    <b v="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n v="0.4236099230111206"/>
    <x v="2"/>
    <x v="0"/>
    <s v="USD"/>
    <n v="1413694800"/>
    <n v="1408986916"/>
    <b v="0"/>
    <n v="31"/>
    <n v="79.870967741935488"/>
    <b v="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n v="4.1000000000000002E-2"/>
    <x v="2"/>
    <x v="1"/>
    <s v="GBP"/>
    <n v="1442440800"/>
    <n v="1440497876"/>
    <b v="0"/>
    <n v="4"/>
    <n v="10.25"/>
    <b v="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n v="0.197625"/>
    <x v="2"/>
    <x v="0"/>
    <s v="USD"/>
    <n v="1431372751"/>
    <n v="1430767951"/>
    <b v="0"/>
    <n v="29"/>
    <n v="272.58620689655174"/>
    <b v="0"/>
    <s v="theater/spaces"/>
    <x v="1"/>
    <x v="38"/>
  </r>
  <r>
    <n v="3108"/>
    <s v="Funding a home for our Children's Theater"/>
    <s v="We need a permanent home for the theater!"/>
    <n v="50000"/>
    <n v="26"/>
    <n v="5.1999999999999995E-4"/>
    <x v="2"/>
    <x v="0"/>
    <s v="USD"/>
    <n v="1430234394"/>
    <n v="1425053994"/>
    <b v="0"/>
    <n v="2"/>
    <n v="13"/>
    <b v="0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0.25030188679245285"/>
    <x v="2"/>
    <x v="0"/>
    <s v="USD"/>
    <n v="1409194810"/>
    <n v="1406170810"/>
    <b v="0"/>
    <n v="114"/>
    <n v="58.184210526315788"/>
    <b v="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n v="4.0000000000000002E-4"/>
    <x v="2"/>
    <x v="0"/>
    <s v="USD"/>
    <n v="1487465119"/>
    <n v="1484009119"/>
    <b v="0"/>
    <n v="1"/>
    <n v="10"/>
    <b v="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n v="0.26640000000000003"/>
    <x v="2"/>
    <x v="0"/>
    <s v="USD"/>
    <n v="1412432220"/>
    <n v="1409753820"/>
    <b v="0"/>
    <n v="76"/>
    <n v="70.10526315789474"/>
    <b v="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n v="4.7363636363636365E-2"/>
    <x v="2"/>
    <x v="0"/>
    <s v="USD"/>
    <n v="1477968934"/>
    <n v="1472784934"/>
    <b v="0"/>
    <n v="9"/>
    <n v="57.888888888888886"/>
    <b v="0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n v="4.2435339894712751E-2"/>
    <x v="2"/>
    <x v="0"/>
    <s v="USD"/>
    <n v="1429291982"/>
    <n v="1426699982"/>
    <b v="0"/>
    <n v="37"/>
    <n v="125.27027027027027"/>
    <b v="0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x v="0"/>
    <s v="USD"/>
    <n v="1411312250"/>
    <n v="1406128250"/>
    <b v="0"/>
    <n v="0"/>
    <e v="#DIV/0!"/>
    <b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n v="0.03"/>
    <x v="2"/>
    <x v="11"/>
    <s v="SEK"/>
    <n v="1465123427"/>
    <n v="1462531427"/>
    <b v="0"/>
    <n v="1"/>
    <n v="300"/>
    <b v="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n v="0.57333333333333336"/>
    <x v="2"/>
    <x v="0"/>
    <s v="USD"/>
    <n v="1427890925"/>
    <n v="1426681325"/>
    <b v="0"/>
    <n v="10"/>
    <n v="43"/>
    <b v="0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n v="1E-3"/>
    <x v="2"/>
    <x v="1"/>
    <s v="GBP"/>
    <n v="1464354720"/>
    <n v="1463648360"/>
    <b v="0"/>
    <n v="1"/>
    <n v="1"/>
    <b v="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n v="3.0999999999999999E-3"/>
    <x v="2"/>
    <x v="11"/>
    <s v="SEK"/>
    <n v="1467473723"/>
    <n v="1465832123"/>
    <b v="0"/>
    <n v="2"/>
    <n v="775"/>
    <b v="0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5.0000000000000001E-4"/>
    <x v="2"/>
    <x v="0"/>
    <s v="USD"/>
    <n v="1427414732"/>
    <n v="1424826332"/>
    <b v="0"/>
    <n v="1"/>
    <n v="5"/>
    <b v="0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n v="9.8461538461538464E-5"/>
    <x v="2"/>
    <x v="9"/>
    <s v="EUR"/>
    <n v="1462484196"/>
    <n v="1457303796"/>
    <b v="0"/>
    <n v="10"/>
    <n v="12.8"/>
    <b v="0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n v="6.6666666666666671E-3"/>
    <x v="1"/>
    <x v="5"/>
    <s v="CAD"/>
    <n v="1411748335"/>
    <n v="1406564335"/>
    <b v="0"/>
    <n v="1"/>
    <n v="10"/>
    <b v="0"/>
    <s v="theater/spaces"/>
    <x v="1"/>
    <x v="38"/>
  </r>
  <r>
    <n v="3122"/>
    <s v="be back soon (Canceled)"/>
    <s v="cancelled until further notice"/>
    <n v="199"/>
    <n v="116"/>
    <n v="0.58291457286432158"/>
    <x v="1"/>
    <x v="0"/>
    <s v="USD"/>
    <n v="1478733732"/>
    <n v="1478298132"/>
    <b v="0"/>
    <n v="2"/>
    <n v="58"/>
    <b v="0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n v="0.68153600000000003"/>
    <x v="1"/>
    <x v="0"/>
    <s v="USD"/>
    <n v="1468108198"/>
    <n v="1465516198"/>
    <b v="0"/>
    <n v="348"/>
    <n v="244.80459770114942"/>
    <b v="0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n v="3.2499999999999997E-5"/>
    <x v="1"/>
    <x v="0"/>
    <s v="USD"/>
    <n v="1422902601"/>
    <n v="1417718601"/>
    <b v="0"/>
    <n v="4"/>
    <n v="6.5"/>
    <b v="0"/>
    <s v="theater/spaces"/>
    <x v="1"/>
    <x v="38"/>
  </r>
  <r>
    <n v="3125"/>
    <s v="N/A (Canceled)"/>
    <s v="N/A"/>
    <n v="1500000"/>
    <n v="0"/>
    <n v="0"/>
    <x v="1"/>
    <x v="0"/>
    <s v="USD"/>
    <n v="1452142672"/>
    <n v="1449550672"/>
    <b v="0"/>
    <n v="0"/>
    <e v="#DIV/0!"/>
    <b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.1599999999999998E-2"/>
    <x v="1"/>
    <x v="0"/>
    <s v="USD"/>
    <n v="1459121162"/>
    <n v="1456532762"/>
    <b v="0"/>
    <n v="17"/>
    <n v="61.176470588235297"/>
    <b v="0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x v="0"/>
    <s v="USD"/>
    <n v="1425242029"/>
    <n v="1422650029"/>
    <b v="0"/>
    <n v="0"/>
    <e v="#DIV/0!"/>
    <b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.0860666666666667"/>
    <x v="3"/>
    <x v="0"/>
    <s v="USD"/>
    <n v="1489690141"/>
    <n v="1487101741"/>
    <b v="0"/>
    <n v="117"/>
    <n v="139.23931623931625"/>
    <b v="0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8.0000000000000002E-3"/>
    <x v="3"/>
    <x v="0"/>
    <s v="USD"/>
    <n v="1492542819"/>
    <n v="1489090419"/>
    <b v="0"/>
    <n v="1"/>
    <n v="10"/>
    <b v="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n v="3.7499999999999999E-2"/>
    <x v="3"/>
    <x v="0"/>
    <s v="USD"/>
    <n v="1492145940"/>
    <n v="1489504916"/>
    <b v="0"/>
    <n v="4"/>
    <n v="93.75"/>
    <b v="0"/>
    <s v="theater/plays"/>
    <x v="1"/>
    <x v="6"/>
  </r>
  <r>
    <n v="3131"/>
    <s v="SNAKE EYES"/>
    <s v="A Staged Reading of &quot;Snake Eyes,&quot; a new play by Alex Rafala"/>
    <n v="4100"/>
    <n v="645"/>
    <n v="0.15731707317073171"/>
    <x v="3"/>
    <x v="0"/>
    <s v="USD"/>
    <n v="1491656045"/>
    <n v="1489067645"/>
    <b v="0"/>
    <n v="12"/>
    <n v="53.75"/>
    <b v="0"/>
    <s v="theater/plays"/>
    <x v="1"/>
    <x v="6"/>
  </r>
  <r>
    <n v="3132"/>
    <s v="A Bite of a Snake Play"/>
    <s v="Smells Like Money, Drips Like Honey, Taste Like Mocha, Better Run AWAY"/>
    <n v="30000"/>
    <n v="10"/>
    <n v="3.3333333333333332E-4"/>
    <x v="3"/>
    <x v="0"/>
    <s v="USD"/>
    <n v="1492759460"/>
    <n v="1487579060"/>
    <b v="0"/>
    <n v="1"/>
    <n v="10"/>
    <b v="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n v="1.08"/>
    <x v="3"/>
    <x v="1"/>
    <s v="GBP"/>
    <n v="1490358834"/>
    <n v="1487770434"/>
    <b v="0"/>
    <n v="16"/>
    <n v="33.75"/>
    <b v="0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0.22500000000000001"/>
    <x v="3"/>
    <x v="1"/>
    <s v="GBP"/>
    <n v="1490631419"/>
    <n v="1488820619"/>
    <b v="0"/>
    <n v="12"/>
    <n v="18.75"/>
    <b v="0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0.20849420849420849"/>
    <x v="3"/>
    <x v="0"/>
    <s v="USD"/>
    <n v="1491277121"/>
    <n v="1489376321"/>
    <b v="0"/>
    <n v="7"/>
    <n v="23.142857142857142"/>
    <b v="0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n v="1.278"/>
    <x v="3"/>
    <x v="1"/>
    <s v="GBP"/>
    <n v="1491001140"/>
    <n v="1487847954"/>
    <b v="0"/>
    <n v="22"/>
    <n v="29.045454545454547"/>
    <b v="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n v="3.3333333333333333E-2"/>
    <x v="3"/>
    <x v="0"/>
    <s v="USD"/>
    <n v="1493838720"/>
    <n v="1489439669"/>
    <b v="0"/>
    <n v="1"/>
    <n v="50"/>
    <b v="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x v="1"/>
    <s v="GBP"/>
    <n v="1491233407"/>
    <n v="1489591807"/>
    <b v="0"/>
    <n v="0"/>
    <e v="#DIV/0!"/>
    <b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.3999999999999999E-2"/>
    <x v="3"/>
    <x v="14"/>
    <s v="MXN"/>
    <n v="1490416380"/>
    <n v="1487485760"/>
    <b v="0"/>
    <n v="6"/>
    <n v="450"/>
    <b v="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9.5999999999999992E-3"/>
    <x v="3"/>
    <x v="6"/>
    <s v="EUR"/>
    <n v="1491581703"/>
    <n v="1488993303"/>
    <b v="0"/>
    <n v="4"/>
    <n v="24"/>
    <b v="0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n v="0.51600000000000001"/>
    <x v="3"/>
    <x v="9"/>
    <s v="EUR"/>
    <n v="1492372800"/>
    <n v="1488823488"/>
    <b v="0"/>
    <n v="8"/>
    <n v="32.25"/>
    <b v="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n v="1.6363636363636365E-2"/>
    <x v="3"/>
    <x v="1"/>
    <s v="GBP"/>
    <n v="1489922339"/>
    <n v="1487333939"/>
    <b v="0"/>
    <n v="3"/>
    <n v="15"/>
    <b v="0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x v="1"/>
    <s v="GBP"/>
    <n v="1491726956"/>
    <n v="1489480556"/>
    <b v="0"/>
    <n v="0"/>
    <e v="#DIV/0!"/>
    <b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n v="0.754"/>
    <x v="3"/>
    <x v="0"/>
    <s v="USD"/>
    <n v="1489903200"/>
    <n v="1488459307"/>
    <b v="0"/>
    <n v="30"/>
    <n v="251.33333333333334"/>
    <b v="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n v="0"/>
    <x v="3"/>
    <x v="0"/>
    <s v="USD"/>
    <n v="1490659134"/>
    <n v="1485478734"/>
    <b v="0"/>
    <n v="0"/>
    <e v="#DIV/0!"/>
    <b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n v="0.105"/>
    <x v="3"/>
    <x v="14"/>
    <s v="MXN"/>
    <n v="1492356166"/>
    <n v="1488471766"/>
    <b v="0"/>
    <n v="12"/>
    <n v="437.5"/>
    <b v="0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.1752499999999999"/>
    <x v="0"/>
    <x v="0"/>
    <s v="USD"/>
    <n v="1415319355"/>
    <n v="1411859755"/>
    <b v="1"/>
    <n v="213"/>
    <n v="110.35211267605634"/>
    <b v="1"/>
    <s v="theater/plays"/>
    <x v="1"/>
    <x v="6"/>
  </r>
  <r>
    <n v="3148"/>
    <s v="The Aurora Project: A Sci-Fi Epic by Bella Poynton"/>
    <s v="Help fund The Aurora Project, an immersive science fiction epic."/>
    <n v="1800"/>
    <n v="2361"/>
    <n v="1.3116666666666668"/>
    <x v="0"/>
    <x v="0"/>
    <s v="USD"/>
    <n v="1412136000"/>
    <n v="1410278284"/>
    <b v="1"/>
    <n v="57"/>
    <n v="41.421052631578945"/>
    <b v="1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n v="1.04"/>
    <x v="0"/>
    <x v="0"/>
    <s v="USD"/>
    <n v="1354845600"/>
    <n v="1352766300"/>
    <b v="1"/>
    <n v="25"/>
    <n v="52"/>
    <b v="1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.01"/>
    <x v="0"/>
    <x v="0"/>
    <s v="USD"/>
    <n v="1295928000"/>
    <n v="1288160403"/>
    <b v="1"/>
    <n v="104"/>
    <n v="33.990384615384613"/>
    <b v="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n v="1.004"/>
    <x v="0"/>
    <x v="0"/>
    <s v="USD"/>
    <n v="1410379774"/>
    <n v="1407787774"/>
    <b v="1"/>
    <n v="34"/>
    <n v="103.35294117647059"/>
    <b v="1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n v="1.0595454545454546"/>
    <x v="0"/>
    <x v="1"/>
    <s v="GBP"/>
    <n v="1383425367"/>
    <n v="1380833367"/>
    <b v="1"/>
    <n v="67"/>
    <n v="34.791044776119406"/>
    <b v="1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n v="3.3558333333333334"/>
    <x v="0"/>
    <x v="0"/>
    <s v="USD"/>
    <n v="1304225940"/>
    <n v="1301542937"/>
    <b v="1"/>
    <n v="241"/>
    <n v="41.773858921161825"/>
    <b v="1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.1292857142857142"/>
    <x v="0"/>
    <x v="0"/>
    <s v="USD"/>
    <n v="1333310458"/>
    <n v="1330722058"/>
    <b v="1"/>
    <n v="123"/>
    <n v="64.268292682926827"/>
    <b v="1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n v="1.885046"/>
    <x v="0"/>
    <x v="1"/>
    <s v="GBP"/>
    <n v="1356004725"/>
    <n v="1353412725"/>
    <b v="1"/>
    <n v="302"/>
    <n v="31.209370860927152"/>
    <b v="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.0181818181818181"/>
    <x v="0"/>
    <x v="0"/>
    <s v="USD"/>
    <n v="1338591144"/>
    <n v="1335567144"/>
    <b v="1"/>
    <n v="89"/>
    <n v="62.921348314606739"/>
    <b v="1"/>
    <s v="theater/plays"/>
    <x v="1"/>
    <x v="6"/>
  </r>
  <r>
    <n v="3157"/>
    <s v="Summer FourPlay"/>
    <s v="Four Directors.  Four One Acts.  Four Genres.  For You."/>
    <n v="4000"/>
    <n v="4040"/>
    <n v="1.01"/>
    <x v="0"/>
    <x v="0"/>
    <s v="USD"/>
    <n v="1405746000"/>
    <n v="1404932105"/>
    <b v="1"/>
    <n v="41"/>
    <n v="98.536585365853654"/>
    <b v="1"/>
    <s v="theater/plays"/>
    <x v="1"/>
    <x v="6"/>
  </r>
  <r>
    <n v="3158"/>
    <s v="Nursery Crimes"/>
    <s v="A 40s crime-noir play using nursery rhyme characters."/>
    <n v="5000"/>
    <n v="5700"/>
    <n v="1.1399999999999999"/>
    <x v="0"/>
    <x v="0"/>
    <s v="USD"/>
    <n v="1374523752"/>
    <n v="1371931752"/>
    <b v="1"/>
    <n v="69"/>
    <n v="82.608695652173907"/>
    <b v="1"/>
    <s v="theater/plays"/>
    <x v="1"/>
    <x v="6"/>
  </r>
  <r>
    <n v="3159"/>
    <s v="Waxwing: A New Play"/>
    <s v="WAXWING is an exciting new world premiere of mythic (perhaps even apocalyptic!) proportions."/>
    <n v="1500"/>
    <n v="2002.22"/>
    <n v="1.3348133333333334"/>
    <x v="0"/>
    <x v="0"/>
    <s v="USD"/>
    <n v="1326927600"/>
    <n v="1323221761"/>
    <b v="1"/>
    <n v="52"/>
    <n v="38.504230769230773"/>
    <b v="1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n v="1.0153333333333334"/>
    <x v="0"/>
    <x v="0"/>
    <s v="USD"/>
    <n v="1407905940"/>
    <n v="1405923687"/>
    <b v="1"/>
    <n v="57"/>
    <n v="80.15789473684211"/>
    <b v="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n v="1.0509999999999999"/>
    <x v="0"/>
    <x v="1"/>
    <s v="GBP"/>
    <n v="1413377522"/>
    <n v="1410785522"/>
    <b v="1"/>
    <n v="74"/>
    <n v="28.405405405405407"/>
    <b v="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n v="1.2715000000000001"/>
    <x v="0"/>
    <x v="0"/>
    <s v="USD"/>
    <n v="1404698400"/>
    <n v="1402331262"/>
    <b v="1"/>
    <n v="63"/>
    <n v="80.730158730158735"/>
    <b v="1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.1115384615384616"/>
    <x v="0"/>
    <x v="0"/>
    <s v="USD"/>
    <n v="1402855525"/>
    <n v="1400263525"/>
    <b v="1"/>
    <n v="72"/>
    <n v="200.69444444444446"/>
    <b v="1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.0676000000000001"/>
    <x v="0"/>
    <x v="0"/>
    <s v="USD"/>
    <n v="1402341615"/>
    <n v="1399490415"/>
    <b v="1"/>
    <n v="71"/>
    <n v="37.591549295774648"/>
    <b v="1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n v="1.6266666666666667"/>
    <x v="0"/>
    <x v="0"/>
    <s v="USD"/>
    <n v="1304395140"/>
    <n v="1302493760"/>
    <b v="1"/>
    <n v="21"/>
    <n v="58.095238095238095"/>
    <b v="1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1.6022808571428573"/>
    <x v="0"/>
    <x v="0"/>
    <s v="USD"/>
    <n v="1416988740"/>
    <n v="1414514153"/>
    <b v="1"/>
    <n v="930"/>
    <n v="60.300892473118282"/>
    <b v="1"/>
    <s v="theater/plays"/>
    <x v="1"/>
    <x v="6"/>
  </r>
  <r>
    <n v="3167"/>
    <s v="Destiny is Judd Nelson: a new play at FringeNYC"/>
    <s v="What is destiny? Explore it with us this August at FringeNYC."/>
    <n v="3000"/>
    <n v="3485"/>
    <n v="1.1616666666666666"/>
    <x v="0"/>
    <x v="0"/>
    <s v="USD"/>
    <n v="1406952781"/>
    <n v="1405743181"/>
    <b v="1"/>
    <n v="55"/>
    <n v="63.363636363636367"/>
    <b v="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n v="1.242"/>
    <x v="0"/>
    <x v="0"/>
    <s v="USD"/>
    <n v="1402696800"/>
    <n v="1399948353"/>
    <b v="1"/>
    <n v="61"/>
    <n v="50.901639344262293"/>
    <b v="1"/>
    <s v="theater/plays"/>
    <x v="1"/>
    <x v="6"/>
  </r>
  <r>
    <n v="3169"/>
    <s v="The Window"/>
    <s v="We're bringing The Window to the Cherry Lane Theater in January 2014."/>
    <n v="8000"/>
    <n v="8241"/>
    <n v="1.030125"/>
    <x v="0"/>
    <x v="0"/>
    <s v="USD"/>
    <n v="1386910740"/>
    <n v="1384364561"/>
    <b v="1"/>
    <n v="82"/>
    <n v="100.5"/>
    <b v="1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n v="1.1225000000000001"/>
    <x v="0"/>
    <x v="0"/>
    <s v="USD"/>
    <n v="1404273600"/>
    <n v="1401414944"/>
    <b v="1"/>
    <n v="71"/>
    <n v="31.619718309859156"/>
    <b v="1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.0881428571428571"/>
    <x v="0"/>
    <x v="1"/>
    <s v="GBP"/>
    <n v="1462545358"/>
    <n v="1459953358"/>
    <b v="1"/>
    <n v="117"/>
    <n v="65.102564102564102"/>
    <b v="1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.1499999999999999"/>
    <x v="0"/>
    <x v="0"/>
    <s v="USD"/>
    <n v="1329240668"/>
    <n v="1326648668"/>
    <b v="1"/>
    <n v="29"/>
    <n v="79.310344827586206"/>
    <b v="1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.03"/>
    <x v="0"/>
    <x v="0"/>
    <s v="USD"/>
    <n v="1411765492"/>
    <n v="1409173492"/>
    <b v="1"/>
    <n v="74"/>
    <n v="139.18918918918919"/>
    <b v="1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n v="1.0113333333333334"/>
    <x v="0"/>
    <x v="0"/>
    <s v="USD"/>
    <n v="1408999508"/>
    <n v="1407789908"/>
    <b v="1"/>
    <n v="23"/>
    <n v="131.91304347826087"/>
    <b v="1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n v="1.0955999999999999"/>
    <x v="0"/>
    <x v="0"/>
    <s v="USD"/>
    <n v="1297977427"/>
    <n v="1292793427"/>
    <b v="1"/>
    <n v="60"/>
    <n v="91.3"/>
    <b v="1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n v="1.148421052631579"/>
    <x v="0"/>
    <x v="0"/>
    <s v="USD"/>
    <n v="1376838000"/>
    <n v="1374531631"/>
    <b v="1"/>
    <n v="55"/>
    <n v="39.672727272727272"/>
    <b v="1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.1739999999999999"/>
    <x v="0"/>
    <x v="0"/>
    <s v="USD"/>
    <n v="1403366409"/>
    <n v="1400774409"/>
    <b v="1"/>
    <n v="51"/>
    <n v="57.549019607843135"/>
    <b v="1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n v="1.7173333333333334"/>
    <x v="0"/>
    <x v="1"/>
    <s v="GBP"/>
    <n v="1405521075"/>
    <n v="1402929075"/>
    <b v="1"/>
    <n v="78"/>
    <n v="33.025641025641029"/>
    <b v="1"/>
    <s v="theater/plays"/>
    <x v="1"/>
    <x v="6"/>
  </r>
  <r>
    <n v="3179"/>
    <s v="I Do Wonder"/>
    <s v="A Sci-fi play in several vignettes that will narrate an alternate history in the mid-20th century."/>
    <n v="4200"/>
    <n v="4794.82"/>
    <n v="1.1416238095238094"/>
    <x v="0"/>
    <x v="0"/>
    <s v="USD"/>
    <n v="1367859071"/>
    <n v="1365699071"/>
    <b v="1"/>
    <n v="62"/>
    <n v="77.335806451612896"/>
    <b v="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n v="1.1975"/>
    <x v="0"/>
    <x v="1"/>
    <s v="GBP"/>
    <n v="1403258049"/>
    <n v="1400666049"/>
    <b v="1"/>
    <n v="45"/>
    <n v="31.933333333333334"/>
    <b v="1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n v="1.0900000000000001"/>
    <x v="0"/>
    <x v="1"/>
    <s v="GBP"/>
    <n v="1402848000"/>
    <n v="1400570787"/>
    <b v="1"/>
    <n v="15"/>
    <n v="36.333333333333336"/>
    <b v="1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n v="1.0088571428571429"/>
    <x v="0"/>
    <x v="0"/>
    <s v="USD"/>
    <n v="1328029200"/>
    <n v="1323211621"/>
    <b v="1"/>
    <n v="151"/>
    <n v="46.768211920529801"/>
    <b v="1"/>
    <s v="theater/plays"/>
    <x v="1"/>
    <x v="6"/>
  </r>
  <r>
    <n v="3183"/>
    <s v="The Seagull on The River"/>
    <s v="Anton Chekhov's The Seagull. An outdoor Amphitheater in Manhattan. Trees. A River. Daybreak."/>
    <n v="2500"/>
    <n v="2725"/>
    <n v="1.0900000000000001"/>
    <x v="0"/>
    <x v="0"/>
    <s v="USD"/>
    <n v="1377284669"/>
    <n v="1375729469"/>
    <b v="1"/>
    <n v="68"/>
    <n v="40.073529411764703"/>
    <b v="1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n v="1.0720930232558139"/>
    <x v="0"/>
    <x v="0"/>
    <s v="USD"/>
    <n v="1404258631"/>
    <n v="1401666631"/>
    <b v="1"/>
    <n v="46"/>
    <n v="100.21739130434783"/>
    <b v="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n v="1"/>
    <x v="0"/>
    <x v="1"/>
    <s v="GBP"/>
    <n v="1405553241"/>
    <n v="1404948441"/>
    <b v="1"/>
    <n v="24"/>
    <n v="41.666666666666664"/>
    <b v="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n v="1.0218750000000001"/>
    <x v="0"/>
    <x v="1"/>
    <s v="GBP"/>
    <n v="1410901200"/>
    <n v="1408313438"/>
    <b v="1"/>
    <n v="70"/>
    <n v="46.714285714285715"/>
    <b v="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.1629333333333334"/>
    <x v="0"/>
    <x v="0"/>
    <s v="USD"/>
    <n v="1407167973"/>
    <n v="1405439973"/>
    <b v="1"/>
    <n v="244"/>
    <n v="71.491803278688522"/>
    <b v="1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n v="0.65"/>
    <x v="2"/>
    <x v="1"/>
    <s v="GBP"/>
    <n v="1433930302"/>
    <n v="1432115902"/>
    <b v="0"/>
    <n v="9"/>
    <n v="14.444444444444445"/>
    <b v="0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n v="0.12327272727272727"/>
    <x v="2"/>
    <x v="11"/>
    <s v="SEK"/>
    <n v="1432455532"/>
    <n v="1429863532"/>
    <b v="0"/>
    <n v="19"/>
    <n v="356.84210526315792"/>
    <b v="0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n v="0"/>
    <x v="2"/>
    <x v="5"/>
    <s v="CAD"/>
    <n v="1481258275"/>
    <n v="1478662675"/>
    <b v="0"/>
    <n v="0"/>
    <e v="#DIV/0!"/>
    <b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n v="4.0266666666666666E-2"/>
    <x v="2"/>
    <x v="0"/>
    <s v="USD"/>
    <n v="1471370869"/>
    <n v="1466186869"/>
    <b v="0"/>
    <n v="4"/>
    <n v="37.75"/>
    <b v="0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n v="1.0200000000000001E-2"/>
    <x v="2"/>
    <x v="1"/>
    <s v="GBP"/>
    <n v="1425160800"/>
    <n v="1421274859"/>
    <b v="0"/>
    <n v="8"/>
    <n v="12.75"/>
    <b v="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n v="0.1174"/>
    <x v="2"/>
    <x v="1"/>
    <s v="GBP"/>
    <n v="1424474056"/>
    <n v="1420586056"/>
    <b v="0"/>
    <n v="24"/>
    <n v="24.458333333333332"/>
    <b v="0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x v="0"/>
    <s v="USD"/>
    <n v="1437960598"/>
    <n v="1435368598"/>
    <b v="0"/>
    <n v="0"/>
    <e v="#DIV/0!"/>
    <b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n v="0.59142857142857141"/>
    <x v="2"/>
    <x v="0"/>
    <s v="USD"/>
    <n v="1423750542"/>
    <n v="1421158542"/>
    <b v="0"/>
    <n v="39"/>
    <n v="53.07692307692308"/>
    <b v="0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n v="5.9999999999999995E-4"/>
    <x v="2"/>
    <x v="0"/>
    <s v="USD"/>
    <n v="1438437600"/>
    <n v="1433254875"/>
    <b v="0"/>
    <n v="6"/>
    <n v="300"/>
    <b v="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n v="0.1145"/>
    <x v="2"/>
    <x v="10"/>
    <s v="NOK"/>
    <n v="1423050618"/>
    <n v="1420458618"/>
    <b v="0"/>
    <n v="4"/>
    <n v="286.25"/>
    <b v="0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n v="3.6666666666666666E-3"/>
    <x v="2"/>
    <x v="8"/>
    <s v="DKK"/>
    <n v="1424081477"/>
    <n v="1420798277"/>
    <b v="0"/>
    <n v="3"/>
    <n v="36.666666666666664"/>
    <b v="0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n v="0.52159999999999995"/>
    <x v="2"/>
    <x v="0"/>
    <s v="USD"/>
    <n v="1410037200"/>
    <n v="1407435418"/>
    <b v="0"/>
    <n v="53"/>
    <n v="49.20754716981132"/>
    <b v="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n v="2.0000000000000002E-5"/>
    <x v="2"/>
    <x v="0"/>
    <s v="USD"/>
    <n v="1461994440"/>
    <n v="1459410101"/>
    <b v="0"/>
    <n v="1"/>
    <n v="1"/>
    <b v="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n v="1.2500000000000001E-2"/>
    <x v="2"/>
    <x v="1"/>
    <s v="GBP"/>
    <n v="1409509477"/>
    <n v="1407695077"/>
    <b v="0"/>
    <n v="2"/>
    <n v="12.5"/>
    <b v="0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n v="0.54520000000000002"/>
    <x v="2"/>
    <x v="0"/>
    <s v="USD"/>
    <n v="1450072740"/>
    <n v="1445027346"/>
    <b v="0"/>
    <n v="25"/>
    <n v="109.04"/>
    <b v="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0.25"/>
    <x v="2"/>
    <x v="0"/>
    <s v="USD"/>
    <n v="1443224622"/>
    <n v="1440632622"/>
    <b v="0"/>
    <n v="6"/>
    <n v="41.666666666666664"/>
    <b v="0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x v="0"/>
    <s v="USD"/>
    <n v="1437149640"/>
    <n v="1434558479"/>
    <b v="0"/>
    <n v="0"/>
    <e v="#DIV/0!"/>
    <b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n v="3.4125000000000003E-2"/>
    <x v="2"/>
    <x v="1"/>
    <s v="GBP"/>
    <n v="1430470772"/>
    <n v="1427878772"/>
    <b v="0"/>
    <n v="12"/>
    <n v="22.75"/>
    <b v="0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x v="0"/>
    <s v="USD"/>
    <n v="1442644651"/>
    <n v="1440052651"/>
    <b v="0"/>
    <n v="0"/>
    <e v="#DIV/0!"/>
    <b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0.46363636363636362"/>
    <x v="2"/>
    <x v="0"/>
    <s v="USD"/>
    <n v="1429767607"/>
    <n v="1424587207"/>
    <b v="0"/>
    <n v="36"/>
    <n v="70.833333333333329"/>
    <b v="0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.0349999999999999"/>
    <x v="0"/>
    <x v="0"/>
    <s v="USD"/>
    <n v="1406557877"/>
    <n v="1404743477"/>
    <b v="1"/>
    <n v="82"/>
    <n v="63.109756097560975"/>
    <b v="1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.1932315789473684"/>
    <x v="0"/>
    <x v="0"/>
    <s v="USD"/>
    <n v="1403305200"/>
    <n v="1400512658"/>
    <b v="1"/>
    <n v="226"/>
    <n v="50.157964601769912"/>
    <b v="1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.2576666666666667"/>
    <x v="0"/>
    <x v="0"/>
    <s v="USD"/>
    <n v="1338523140"/>
    <n v="1334442519"/>
    <b v="1"/>
    <n v="60"/>
    <n v="62.883333333333333"/>
    <b v="1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.1974347826086957"/>
    <x v="0"/>
    <x v="0"/>
    <s v="USD"/>
    <n v="1408068000"/>
    <n v="1405346680"/>
    <b v="1"/>
    <n v="322"/>
    <n v="85.531055900621112"/>
    <b v="1"/>
    <s v="theater/plays"/>
    <x v="1"/>
    <x v="6"/>
  </r>
  <r>
    <n v="3212"/>
    <s v="Campo Maldito"/>
    <s v="Help us bring our production of Campo Maldito to New York AND San Francisco!"/>
    <n v="4000"/>
    <n v="5050"/>
    <n v="1.2625"/>
    <x v="0"/>
    <x v="0"/>
    <s v="USD"/>
    <n v="1407524751"/>
    <n v="1404932751"/>
    <b v="1"/>
    <n v="94"/>
    <n v="53.723404255319146"/>
    <b v="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n v="1.0011666666666668"/>
    <x v="0"/>
    <x v="1"/>
    <s v="GBP"/>
    <n v="1437934759"/>
    <n v="1434478759"/>
    <b v="1"/>
    <n v="47"/>
    <n v="127.80851063829788"/>
    <b v="1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.0213333333333334"/>
    <x v="0"/>
    <x v="1"/>
    <s v="GBP"/>
    <n v="1452038100"/>
    <n v="1448823673"/>
    <b v="1"/>
    <n v="115"/>
    <n v="106.57391304347826"/>
    <b v="1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n v="1.0035142857142858"/>
    <x v="0"/>
    <x v="0"/>
    <s v="USD"/>
    <n v="1441857540"/>
    <n v="1438617471"/>
    <b v="1"/>
    <n v="134"/>
    <n v="262.11194029850748"/>
    <b v="1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n v="1.0004999999999999"/>
    <x v="0"/>
    <x v="1"/>
    <s v="GBP"/>
    <n v="1436625000"/>
    <n v="1433934371"/>
    <b v="1"/>
    <n v="35"/>
    <n v="57.171428571428571"/>
    <b v="1"/>
    <s v="theater/plays"/>
    <x v="1"/>
    <x v="6"/>
  </r>
  <r>
    <n v="3217"/>
    <s v="Wake Up Call @ IRT Theater"/>
    <s v="Wake Up Call is a comedic play about a group of hotel employees working on Christmas Eve."/>
    <n v="4500"/>
    <n v="5221"/>
    <n v="1.1602222222222223"/>
    <x v="0"/>
    <x v="0"/>
    <s v="USD"/>
    <n v="1478264784"/>
    <n v="1475672784"/>
    <b v="1"/>
    <n v="104"/>
    <n v="50.20192307692308"/>
    <b v="1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.0209999999999999"/>
    <x v="0"/>
    <x v="1"/>
    <s v="GBP"/>
    <n v="1419984000"/>
    <n v="1417132986"/>
    <b v="1"/>
    <n v="184"/>
    <n v="66.586956521739125"/>
    <b v="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n v="1.0011000000000001"/>
    <x v="0"/>
    <x v="0"/>
    <s v="USD"/>
    <n v="1427063747"/>
    <n v="1424043347"/>
    <b v="1"/>
    <n v="119"/>
    <n v="168.25210084033614"/>
    <b v="1"/>
    <s v="theater/plays"/>
    <x v="1"/>
    <x v="6"/>
  </r>
  <r>
    <n v="3220"/>
    <s v="Burners"/>
    <s v="A sci-fi thriller for the stage opening March 10 in Los Angeles."/>
    <n v="15000"/>
    <n v="15126"/>
    <n v="1.0084"/>
    <x v="0"/>
    <x v="0"/>
    <s v="USD"/>
    <n v="1489352400"/>
    <n v="1486411204"/>
    <b v="1"/>
    <n v="59"/>
    <n v="256.37288135593218"/>
    <b v="1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.0342499999999999"/>
    <x v="0"/>
    <x v="1"/>
    <s v="GBP"/>
    <n v="1436114603"/>
    <n v="1433090603"/>
    <b v="1"/>
    <n v="113"/>
    <n v="36.610619469026545"/>
    <b v="1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n v="1.248"/>
    <x v="0"/>
    <x v="0"/>
    <s v="USD"/>
    <n v="1445722140"/>
    <n v="1443016697"/>
    <b v="1"/>
    <n v="84"/>
    <n v="37.142857142857146"/>
    <b v="1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n v="1.0951612903225807"/>
    <x v="0"/>
    <x v="0"/>
    <s v="USD"/>
    <n v="1440100976"/>
    <n v="1437508976"/>
    <b v="1"/>
    <n v="74"/>
    <n v="45.878378378378379"/>
    <b v="1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n v="1.0203333333333333"/>
    <x v="0"/>
    <x v="0"/>
    <s v="USD"/>
    <n v="1484024400"/>
    <n v="1479932713"/>
    <b v="1"/>
    <n v="216"/>
    <n v="141.71296296296296"/>
    <b v="1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.0235000000000001"/>
    <x v="0"/>
    <x v="0"/>
    <s v="USD"/>
    <n v="1464987600"/>
    <n v="1463145938"/>
    <b v="1"/>
    <n v="39"/>
    <n v="52.487179487179489"/>
    <b v="1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.0416666666666667"/>
    <x v="0"/>
    <x v="1"/>
    <s v="GBP"/>
    <n v="1446213612"/>
    <n v="1443621612"/>
    <b v="1"/>
    <n v="21"/>
    <n v="59.523809523809526"/>
    <b v="1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.25"/>
    <x v="0"/>
    <x v="1"/>
    <s v="GBP"/>
    <n v="1484687436"/>
    <n v="1482095436"/>
    <b v="0"/>
    <n v="30"/>
    <n v="50"/>
    <b v="1"/>
    <s v="theater/plays"/>
    <x v="1"/>
    <x v="6"/>
  </r>
  <r>
    <n v="3228"/>
    <s v="Hear Me Roar: A Season of Powerful Women"/>
    <s v="A Season of Powerful Women. A Season of Defiance."/>
    <n v="7000"/>
    <n v="7164"/>
    <n v="1.0234285714285714"/>
    <x v="0"/>
    <x v="0"/>
    <s v="USD"/>
    <n v="1450328340"/>
    <n v="1447606884"/>
    <b v="1"/>
    <n v="37"/>
    <n v="193.62162162162161"/>
    <b v="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n v="1.0786500000000001"/>
    <x v="0"/>
    <x v="0"/>
    <s v="USD"/>
    <n v="1416470398"/>
    <n v="1413874798"/>
    <b v="1"/>
    <n v="202"/>
    <n v="106.79702970297029"/>
    <b v="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.0988461538461538"/>
    <x v="0"/>
    <x v="0"/>
    <s v="USD"/>
    <n v="1412135940"/>
    <n v="1410840126"/>
    <b v="1"/>
    <n v="37"/>
    <n v="77.21621621621621"/>
    <b v="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.61"/>
    <x v="0"/>
    <x v="0"/>
    <s v="USD"/>
    <n v="1460846347"/>
    <n v="1458254347"/>
    <b v="0"/>
    <n v="28"/>
    <n v="57.5"/>
    <b v="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n v="1.3120000000000001"/>
    <x v="0"/>
    <x v="0"/>
    <s v="USD"/>
    <n v="1462334340"/>
    <n v="1459711917"/>
    <b v="1"/>
    <n v="26"/>
    <n v="50.46153846153846"/>
    <b v="1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n v="1.1879999999999999"/>
    <x v="0"/>
    <x v="0"/>
    <s v="USD"/>
    <n v="1488482355"/>
    <n v="1485890355"/>
    <b v="0"/>
    <n v="61"/>
    <n v="97.377049180327873"/>
    <b v="1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.0039275000000001"/>
    <x v="0"/>
    <x v="1"/>
    <s v="GBP"/>
    <n v="1485991860"/>
    <n v="1483124208"/>
    <b v="0"/>
    <n v="115"/>
    <n v="34.91921739130435"/>
    <b v="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.0320666666666667"/>
    <x v="0"/>
    <x v="0"/>
    <s v="USD"/>
    <n v="1467361251"/>
    <n v="1464769251"/>
    <b v="1"/>
    <n v="181"/>
    <n v="85.530386740331494"/>
    <b v="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n v="1.006"/>
    <x v="0"/>
    <x v="0"/>
    <s v="USD"/>
    <n v="1482962433"/>
    <n v="1480370433"/>
    <b v="0"/>
    <n v="110"/>
    <n v="182.90909090909091"/>
    <b v="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n v="1.0078754285714286"/>
    <x v="0"/>
    <x v="0"/>
    <s v="USD"/>
    <n v="1443499140"/>
    <n v="1441452184"/>
    <b v="1"/>
    <n v="269"/>
    <n v="131.13620817843866"/>
    <b v="1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.1232142857142857"/>
    <x v="0"/>
    <x v="1"/>
    <s v="GBP"/>
    <n v="1435752898"/>
    <n v="1433160898"/>
    <b v="1"/>
    <n v="79"/>
    <n v="39.810126582278478"/>
    <b v="1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.0591914022517912"/>
    <x v="0"/>
    <x v="1"/>
    <s v="GBP"/>
    <n v="1445817540"/>
    <n v="1443665293"/>
    <b v="1"/>
    <n v="104"/>
    <n v="59.701730769230764"/>
    <b v="1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.0056666666666667"/>
    <x v="0"/>
    <x v="1"/>
    <s v="GBP"/>
    <n v="1487286000"/>
    <n v="1484843948"/>
    <b v="0"/>
    <n v="34"/>
    <n v="88.735294117647058"/>
    <b v="1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.1530588235294117"/>
    <x v="0"/>
    <x v="0"/>
    <s v="USD"/>
    <n v="1413269940"/>
    <n v="1410421670"/>
    <b v="1"/>
    <n v="167"/>
    <n v="58.688622754491021"/>
    <b v="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n v="1.273042"/>
    <x v="0"/>
    <x v="0"/>
    <s v="USD"/>
    <n v="1411150092"/>
    <n v="1408558092"/>
    <b v="1"/>
    <n v="183"/>
    <n v="69.56513661202186"/>
    <b v="1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n v="1.028375"/>
    <x v="0"/>
    <x v="0"/>
    <s v="USD"/>
    <n v="1444348800"/>
    <n v="1442283562"/>
    <b v="1"/>
    <n v="71"/>
    <n v="115.87323943661971"/>
    <b v="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n v="1.0293749999999999"/>
    <x v="0"/>
    <x v="1"/>
    <s v="GBP"/>
    <n v="1480613982"/>
    <n v="1478018382"/>
    <b v="0"/>
    <n v="69"/>
    <n v="23.869565217391305"/>
    <b v="1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n v="1.043047619047619"/>
    <x v="0"/>
    <x v="0"/>
    <s v="USD"/>
    <n v="1434074400"/>
    <n v="1431354258"/>
    <b v="0"/>
    <n v="270"/>
    <n v="81.125925925925927"/>
    <b v="1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n v="1.1122000000000001"/>
    <x v="0"/>
    <x v="0"/>
    <s v="USD"/>
    <n v="1442030340"/>
    <n v="1439551200"/>
    <b v="1"/>
    <n v="193"/>
    <n v="57.626943005181346"/>
    <b v="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.0586"/>
    <x v="0"/>
    <x v="1"/>
    <s v="GBP"/>
    <n v="1436696712"/>
    <n v="1434104712"/>
    <b v="1"/>
    <n v="57"/>
    <n v="46.429824561403507"/>
    <b v="1"/>
    <s v="theater/plays"/>
    <x v="1"/>
    <x v="6"/>
  </r>
  <r>
    <n v="3248"/>
    <s v="Honest Accomplice Theatre 2015-16 Season"/>
    <s v="Honest Accomplice Theatre produces theatre for social change."/>
    <n v="12000"/>
    <n v="12095"/>
    <n v="1.0079166666666666"/>
    <x v="0"/>
    <x v="0"/>
    <s v="USD"/>
    <n v="1428178757"/>
    <n v="1425590357"/>
    <b v="1"/>
    <n v="200"/>
    <n v="60.475000000000001"/>
    <b v="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.0492727272727274"/>
    <x v="0"/>
    <x v="0"/>
    <s v="USD"/>
    <n v="1434822914"/>
    <n v="1432230914"/>
    <b v="1"/>
    <n v="88"/>
    <n v="65.579545454545453"/>
    <b v="1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.01552"/>
    <x v="0"/>
    <x v="0"/>
    <s v="USD"/>
    <n v="1415213324"/>
    <n v="1412617724"/>
    <b v="1"/>
    <n v="213"/>
    <n v="119.1924882629108"/>
    <b v="1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n v="1.1073333333333333"/>
    <x v="0"/>
    <x v="0"/>
    <s v="USD"/>
    <n v="1434907966"/>
    <n v="1432315966"/>
    <b v="1"/>
    <n v="20"/>
    <n v="83.05"/>
    <b v="1"/>
    <s v="theater/plays"/>
    <x v="1"/>
    <x v="6"/>
  </r>
  <r>
    <n v="3252"/>
    <s v="Modern Love"/>
    <s v="How do we navigate the boundaries between friendship, sexual intimacy and obsessive desire?"/>
    <n v="2250"/>
    <n v="2876"/>
    <n v="1.2782222222222221"/>
    <x v="0"/>
    <x v="1"/>
    <s v="GBP"/>
    <n v="1473247240"/>
    <n v="1470655240"/>
    <b v="1"/>
    <n v="50"/>
    <n v="57.52"/>
    <b v="1"/>
    <s v="theater/plays"/>
    <x v="1"/>
    <x v="6"/>
  </r>
  <r>
    <n v="3253"/>
    <s v="EMPATHITRAX, a new play by Ana Nogueira"/>
    <s v="Can you ever truly feel what someone else is feeling?_x000a_Do you want to?"/>
    <n v="20000"/>
    <n v="20365"/>
    <n v="1.0182500000000001"/>
    <x v="0"/>
    <x v="0"/>
    <s v="USD"/>
    <n v="1473306300"/>
    <n v="1471701028"/>
    <b v="1"/>
    <n v="115"/>
    <n v="177.08695652173913"/>
    <b v="1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.012576923076923"/>
    <x v="0"/>
    <x v="1"/>
    <s v="GBP"/>
    <n v="1427331809"/>
    <n v="1424743409"/>
    <b v="1"/>
    <n v="186"/>
    <n v="70.771505376344081"/>
    <b v="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n v="1.75"/>
    <x v="0"/>
    <x v="1"/>
    <s v="GBP"/>
    <n v="1412706375"/>
    <n v="1410114375"/>
    <b v="1"/>
    <n v="18"/>
    <n v="29.166666666666668"/>
    <b v="1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n v="1.2806"/>
    <x v="0"/>
    <x v="0"/>
    <s v="USD"/>
    <n v="1433995140"/>
    <n v="1432129577"/>
    <b v="1"/>
    <n v="176"/>
    <n v="72.76136363636364"/>
    <b v="1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.0629949999999999"/>
    <x v="0"/>
    <x v="1"/>
    <s v="GBP"/>
    <n v="1487769952"/>
    <n v="1485177952"/>
    <b v="0"/>
    <n v="41"/>
    <n v="51.853414634146333"/>
    <b v="1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n v="1.052142857142857"/>
    <x v="0"/>
    <x v="0"/>
    <s v="USD"/>
    <n v="1420751861"/>
    <n v="1418159861"/>
    <b v="1"/>
    <n v="75"/>
    <n v="98.2"/>
    <b v="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n v="1.0616782608695652"/>
    <x v="0"/>
    <x v="0"/>
    <s v="USD"/>
    <n v="1475294340"/>
    <n v="1472753745"/>
    <b v="1"/>
    <n v="97"/>
    <n v="251.7381443298969"/>
    <b v="1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n v="1.0924"/>
    <x v="0"/>
    <x v="0"/>
    <s v="USD"/>
    <n v="1448903318"/>
    <n v="1445875718"/>
    <b v="1"/>
    <n v="73"/>
    <n v="74.821917808219183"/>
    <b v="1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n v="1.0045454545454546"/>
    <x v="0"/>
    <x v="0"/>
    <s v="USD"/>
    <n v="1437067476"/>
    <n v="1434475476"/>
    <b v="1"/>
    <n v="49"/>
    <n v="67.65306122448979"/>
    <b v="1"/>
    <s v="theater/plays"/>
    <x v="1"/>
    <x v="6"/>
  </r>
  <r>
    <n v="3262"/>
    <s v="Prison Boxing: A New Play by Leah Joki"/>
    <s v="A one-woman theatrical exploration of the prison system and its inhabitants."/>
    <n v="12200"/>
    <n v="12571"/>
    <n v="1.0304098360655738"/>
    <x v="0"/>
    <x v="0"/>
    <s v="USD"/>
    <n v="1419220800"/>
    <n v="1416555262"/>
    <b v="1"/>
    <n v="134"/>
    <n v="93.81343283582089"/>
    <b v="1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n v="1.121664"/>
    <x v="0"/>
    <x v="0"/>
    <s v="USD"/>
    <n v="1446238800"/>
    <n v="1444220588"/>
    <b v="1"/>
    <n v="68"/>
    <n v="41.237647058823526"/>
    <b v="1"/>
    <s v="theater/plays"/>
    <x v="1"/>
    <x v="6"/>
  </r>
  <r>
    <n v="3264"/>
    <s v="Kapow-i GoGo at The PIT"/>
    <s v="The three part comedic saga of Kapow-i GoGo, who saves the world.  Again.  And again."/>
    <n v="2500"/>
    <n v="2575"/>
    <n v="1.03"/>
    <x v="0"/>
    <x v="0"/>
    <s v="USD"/>
    <n v="1422482400"/>
    <n v="1421089938"/>
    <b v="1"/>
    <n v="49"/>
    <n v="52.551020408163268"/>
    <b v="1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n v="1.64"/>
    <x v="0"/>
    <x v="17"/>
    <s v="EUR"/>
    <n v="1449162000"/>
    <n v="1446570315"/>
    <b v="1"/>
    <n v="63"/>
    <n v="70.285714285714292"/>
    <b v="1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n v="1.3128333333333333"/>
    <x v="0"/>
    <x v="0"/>
    <s v="USD"/>
    <n v="1434142800"/>
    <n v="1431435122"/>
    <b v="1"/>
    <n v="163"/>
    <n v="48.325153374233132"/>
    <b v="1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.0209999999999999"/>
    <x v="0"/>
    <x v="0"/>
    <s v="USD"/>
    <n v="1437156660"/>
    <n v="1434564660"/>
    <b v="1"/>
    <n v="288"/>
    <n v="53.177083333333336"/>
    <b v="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.28"/>
    <x v="0"/>
    <x v="0"/>
    <s v="USD"/>
    <n v="1472074928"/>
    <n v="1470692528"/>
    <b v="1"/>
    <n v="42"/>
    <n v="60.952380952380949"/>
    <b v="1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n v="1.0149999999999999"/>
    <x v="0"/>
    <x v="1"/>
    <s v="GBP"/>
    <n v="1434452400"/>
    <n v="1431509397"/>
    <b v="1"/>
    <n v="70"/>
    <n v="116"/>
    <b v="1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.0166666666666666"/>
    <x v="0"/>
    <x v="1"/>
    <s v="GBP"/>
    <n v="1436705265"/>
    <n v="1434113265"/>
    <b v="1"/>
    <n v="30"/>
    <n v="61"/>
    <b v="1"/>
    <s v="theater/plays"/>
    <x v="1"/>
    <x v="6"/>
  </r>
  <r>
    <n v="3271"/>
    <s v="Saxon Court at Southwark Playhouse"/>
    <s v="A razor sharp satire to darken your Christmas."/>
    <n v="1500"/>
    <n v="1950"/>
    <n v="1.3"/>
    <x v="0"/>
    <x v="1"/>
    <s v="GBP"/>
    <n v="1414927775"/>
    <n v="1412332175"/>
    <b v="1"/>
    <n v="51"/>
    <n v="38.235294117647058"/>
    <b v="1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n v="1.5443"/>
    <x v="0"/>
    <x v="0"/>
    <s v="USD"/>
    <n v="1446814809"/>
    <n v="1444219209"/>
    <b v="1"/>
    <n v="145"/>
    <n v="106.50344827586207"/>
    <b v="1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n v="1.0740000000000001"/>
    <x v="0"/>
    <x v="0"/>
    <s v="USD"/>
    <n v="1473879600"/>
    <n v="1472498042"/>
    <b v="1"/>
    <n v="21"/>
    <n v="204.57142857142858"/>
    <b v="1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n v="1.0132258064516129"/>
    <x v="0"/>
    <x v="0"/>
    <s v="USD"/>
    <n v="1458075600"/>
    <n v="1454259272"/>
    <b v="1"/>
    <n v="286"/>
    <n v="54.912587412587413"/>
    <b v="1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.0027777777777778"/>
    <x v="0"/>
    <x v="0"/>
    <s v="USD"/>
    <n v="1423456200"/>
    <n v="1421183271"/>
    <b v="1"/>
    <n v="12"/>
    <n v="150.41666666666666"/>
    <b v="1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n v="1.1684444444444444"/>
    <x v="0"/>
    <x v="5"/>
    <s v="CAD"/>
    <n v="1459483140"/>
    <n v="1456526879"/>
    <b v="1"/>
    <n v="100"/>
    <n v="52.58"/>
    <b v="1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n v="1.0860000000000001"/>
    <x v="0"/>
    <x v="1"/>
    <s v="GBP"/>
    <n v="1416331406"/>
    <n v="1413735806"/>
    <b v="1"/>
    <n v="100"/>
    <n v="54.3"/>
    <b v="1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.034"/>
    <x v="0"/>
    <x v="1"/>
    <s v="GBP"/>
    <n v="1433017303"/>
    <n v="1430425303"/>
    <b v="1"/>
    <n v="34"/>
    <n v="76.029411764705884"/>
    <b v="1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.1427586206896552"/>
    <x v="0"/>
    <x v="0"/>
    <s v="USD"/>
    <n v="1459474059"/>
    <n v="1456885659"/>
    <b v="0"/>
    <n v="63"/>
    <n v="105.2063492063492"/>
    <b v="1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.03"/>
    <x v="0"/>
    <x v="0"/>
    <s v="USD"/>
    <n v="1433134800"/>
    <n v="1430158198"/>
    <b v="0"/>
    <n v="30"/>
    <n v="68.666666666666671"/>
    <b v="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n v="1.216"/>
    <x v="0"/>
    <x v="0"/>
    <s v="USD"/>
    <n v="1441153705"/>
    <n v="1438561705"/>
    <b v="0"/>
    <n v="47"/>
    <n v="129.36170212765958"/>
    <b v="1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.026467741935484"/>
    <x v="0"/>
    <x v="0"/>
    <s v="USD"/>
    <n v="1461904788"/>
    <n v="1458103188"/>
    <b v="0"/>
    <n v="237"/>
    <n v="134.26371308016877"/>
    <b v="1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.0475000000000001"/>
    <x v="0"/>
    <x v="1"/>
    <s v="GBP"/>
    <n v="1455138000"/>
    <n v="1452448298"/>
    <b v="0"/>
    <n v="47"/>
    <n v="17.829787234042552"/>
    <b v="1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n v="1.016"/>
    <x v="0"/>
    <x v="0"/>
    <s v="USD"/>
    <n v="1454047140"/>
    <n v="1452546853"/>
    <b v="0"/>
    <n v="15"/>
    <n v="203.2"/>
    <b v="1"/>
    <s v="theater/plays"/>
    <x v="1"/>
    <x v="6"/>
  </r>
  <r>
    <n v="3285"/>
    <s v="By Morning"/>
    <s v="A new play by Matthew Gasda"/>
    <n v="4999"/>
    <n v="5604"/>
    <n v="1.1210242048409682"/>
    <x v="0"/>
    <x v="0"/>
    <s v="USD"/>
    <n v="1488258000"/>
    <n v="1485556626"/>
    <b v="0"/>
    <n v="81"/>
    <n v="69.18518518518519"/>
    <b v="1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.0176666666666667"/>
    <x v="0"/>
    <x v="0"/>
    <s v="USD"/>
    <n v="1471291782"/>
    <n v="1468699782"/>
    <b v="0"/>
    <n v="122"/>
    <n v="125.12295081967213"/>
    <b v="1"/>
    <s v="theater/plays"/>
    <x v="1"/>
    <x v="6"/>
  </r>
  <r>
    <n v="3287"/>
    <s v="Three Things: Stories About Life"/>
    <s v="An inspirational one-man play about crisis, community, and the search for wholeness."/>
    <n v="2500"/>
    <n v="2500"/>
    <n v="1"/>
    <x v="0"/>
    <x v="5"/>
    <s v="CAD"/>
    <n v="1448733628"/>
    <n v="1446573628"/>
    <b v="0"/>
    <n v="34"/>
    <n v="73.529411764705884"/>
    <b v="1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.0026489999999999"/>
    <x v="0"/>
    <x v="1"/>
    <s v="GBP"/>
    <n v="1466463600"/>
    <n v="1463337315"/>
    <b v="0"/>
    <n v="207"/>
    <n v="48.437149758454105"/>
    <b v="1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.3304200000000002"/>
    <x v="0"/>
    <x v="1"/>
    <s v="GBP"/>
    <n v="1487580602"/>
    <n v="1485161402"/>
    <b v="0"/>
    <n v="25"/>
    <n v="26.608400000000003"/>
    <b v="1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n v="1.212"/>
    <x v="0"/>
    <x v="1"/>
    <s v="GBP"/>
    <n v="1489234891"/>
    <n v="1486642891"/>
    <b v="0"/>
    <n v="72"/>
    <n v="33.666666666666664"/>
    <b v="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.1399999999999999"/>
    <x v="0"/>
    <x v="0"/>
    <s v="USD"/>
    <n v="1442462340"/>
    <n v="1439743900"/>
    <b v="0"/>
    <n v="14"/>
    <n v="40.714285714285715"/>
    <b v="1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n v="2.8613861386138613"/>
    <x v="0"/>
    <x v="1"/>
    <s v="GBP"/>
    <n v="1449257348"/>
    <n v="1444069748"/>
    <b v="0"/>
    <n v="15"/>
    <n v="19.266666666666666"/>
    <b v="1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.7044444444444444"/>
    <x v="0"/>
    <x v="4"/>
    <s v="NZD"/>
    <n v="1488622352"/>
    <n v="1486030352"/>
    <b v="0"/>
    <n v="91"/>
    <n v="84.285714285714292"/>
    <b v="1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n v="1.1833333333333333"/>
    <x v="0"/>
    <x v="1"/>
    <s v="GBP"/>
    <n v="1434459554"/>
    <n v="1431867554"/>
    <b v="0"/>
    <n v="24"/>
    <n v="29.583333333333332"/>
    <b v="1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n v="1.0285857142857142"/>
    <x v="0"/>
    <x v="1"/>
    <s v="GBP"/>
    <n v="1474886229"/>
    <n v="1472294229"/>
    <b v="0"/>
    <n v="27"/>
    <n v="26.667037037037037"/>
    <b v="1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n v="1.4406666666666668"/>
    <x v="0"/>
    <x v="1"/>
    <s v="GBP"/>
    <n v="1448229600"/>
    <n v="1446401372"/>
    <b v="0"/>
    <n v="47"/>
    <n v="45.978723404255319"/>
    <b v="1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n v="1.0007272727272727"/>
    <x v="0"/>
    <x v="1"/>
    <s v="GBP"/>
    <n v="1438037940"/>
    <n v="1436380256"/>
    <b v="0"/>
    <n v="44"/>
    <n v="125.09090909090909"/>
    <b v="1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.0173000000000001"/>
    <x v="0"/>
    <x v="0"/>
    <s v="USD"/>
    <n v="1442102400"/>
    <n v="1440370768"/>
    <b v="0"/>
    <n v="72"/>
    <n v="141.29166666666666"/>
    <b v="1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.1619999999999999"/>
    <x v="0"/>
    <x v="0"/>
    <s v="USD"/>
    <n v="1444860063"/>
    <n v="1442268063"/>
    <b v="0"/>
    <n v="63"/>
    <n v="55.333333333333336"/>
    <b v="1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n v="1.3616666666666666"/>
    <x v="0"/>
    <x v="0"/>
    <s v="USD"/>
    <n v="1430329862"/>
    <n v="1428515462"/>
    <b v="0"/>
    <n v="88"/>
    <n v="46.420454545454547"/>
    <b v="1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.3346666666666667"/>
    <x v="0"/>
    <x v="0"/>
    <s v="USD"/>
    <n v="1470034740"/>
    <n v="1466185176"/>
    <b v="0"/>
    <n v="70"/>
    <n v="57.2"/>
    <b v="1"/>
    <s v="theater/plays"/>
    <x v="1"/>
    <x v="6"/>
  </r>
  <r>
    <n v="3302"/>
    <s v="El muro de BorÃ­s KiÃ©n"/>
    <s v="FilosofÃ­a de los anÃ³nimos"/>
    <n v="8400"/>
    <n v="8685"/>
    <n v="1.0339285714285715"/>
    <x v="0"/>
    <x v="3"/>
    <s v="EUR"/>
    <n v="1481099176"/>
    <n v="1478507176"/>
    <b v="0"/>
    <n v="50"/>
    <n v="173.7"/>
    <b v="1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n v="1.1588888888888889"/>
    <x v="0"/>
    <x v="0"/>
    <s v="USD"/>
    <n v="1427553484"/>
    <n v="1424533084"/>
    <b v="0"/>
    <n v="35"/>
    <n v="59.6"/>
    <b v="1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n v="1.0451666666666666"/>
    <x v="0"/>
    <x v="0"/>
    <s v="USD"/>
    <n v="1482418752"/>
    <n v="1479826752"/>
    <b v="0"/>
    <n v="175"/>
    <n v="89.585714285714289"/>
    <b v="1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n v="1.0202500000000001"/>
    <x v="0"/>
    <x v="0"/>
    <s v="USD"/>
    <n v="1438374748"/>
    <n v="1435782748"/>
    <b v="0"/>
    <n v="20"/>
    <n v="204.05"/>
    <b v="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.7533333333333334"/>
    <x v="0"/>
    <x v="0"/>
    <s v="USD"/>
    <n v="1465527600"/>
    <n v="1462252542"/>
    <b v="0"/>
    <n v="54"/>
    <n v="48.703703703703702"/>
    <b v="1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n v="1.0668"/>
    <x v="0"/>
    <x v="0"/>
    <s v="USD"/>
    <n v="1463275339"/>
    <n v="1460683339"/>
    <b v="0"/>
    <n v="20"/>
    <n v="53.339999999999996"/>
    <b v="1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n v="1.2228571428571429"/>
    <x v="0"/>
    <x v="0"/>
    <s v="USD"/>
    <n v="1460581365"/>
    <n v="1458766965"/>
    <b v="0"/>
    <n v="57"/>
    <n v="75.087719298245617"/>
    <b v="1"/>
    <s v="theater/plays"/>
    <x v="1"/>
    <x v="6"/>
  </r>
  <r>
    <n v="3309"/>
    <s v="Collision Course"/>
    <s v="Two unlikely friends, a garage, tinned beans &amp; the end of the world."/>
    <n v="350"/>
    <n v="558"/>
    <n v="1.5942857142857143"/>
    <x v="0"/>
    <x v="1"/>
    <s v="GBP"/>
    <n v="1476632178"/>
    <n v="1473953778"/>
    <b v="0"/>
    <n v="31"/>
    <n v="18"/>
    <b v="1"/>
    <s v="theater/plays"/>
    <x v="1"/>
    <x v="6"/>
  </r>
  <r>
    <n v="3310"/>
    <s v="The Island Boys: A New Play"/>
    <s v="A new play about coming coming home, recovery, and trying to find God in the process."/>
    <n v="6500"/>
    <n v="6505"/>
    <n v="1.0007692307692309"/>
    <x v="0"/>
    <x v="0"/>
    <s v="USD"/>
    <n v="1444169825"/>
    <n v="1441577825"/>
    <b v="0"/>
    <n v="31"/>
    <n v="209.83870967741936"/>
    <b v="1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.0984"/>
    <x v="0"/>
    <x v="0"/>
    <s v="USD"/>
    <n v="1445065210"/>
    <n v="1442473210"/>
    <b v="0"/>
    <n v="45"/>
    <n v="61.022222222222226"/>
    <b v="1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n v="1.0004"/>
    <x v="0"/>
    <x v="0"/>
    <s v="USD"/>
    <n v="1478901600"/>
    <n v="1477077946"/>
    <b v="0"/>
    <n v="41"/>
    <n v="61"/>
    <b v="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n v="1.1605000000000001"/>
    <x v="0"/>
    <x v="0"/>
    <s v="USD"/>
    <n v="1453856400"/>
    <n v="1452664317"/>
    <b v="0"/>
    <n v="29"/>
    <n v="80.034482758620683"/>
    <b v="1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n v="2.1074999999999999"/>
    <x v="0"/>
    <x v="1"/>
    <s v="GBP"/>
    <n v="1431115500"/>
    <n v="1428733511"/>
    <b v="0"/>
    <n v="58"/>
    <n v="29.068965517241381"/>
    <b v="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.1000000000000001"/>
    <x v="0"/>
    <x v="1"/>
    <s v="GBP"/>
    <n v="1462519041"/>
    <n v="1459927041"/>
    <b v="0"/>
    <n v="89"/>
    <n v="49.438202247191015"/>
    <b v="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.0008673425918038"/>
    <x v="0"/>
    <x v="0"/>
    <s v="USD"/>
    <n v="1407506040"/>
    <n v="1404680075"/>
    <b v="0"/>
    <n v="125"/>
    <n v="93.977440000000001"/>
    <b v="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n v="1.0619047619047619"/>
    <x v="0"/>
    <x v="0"/>
    <s v="USD"/>
    <n v="1465347424"/>
    <n v="1462755424"/>
    <b v="0"/>
    <n v="18"/>
    <n v="61.944444444444443"/>
    <b v="1"/>
    <s v="theater/plays"/>
    <x v="1"/>
    <x v="6"/>
  </r>
  <r>
    <n v="3318"/>
    <s v="ROOMIES - Atlantic Canada Tour 2016-17"/>
    <s v="Help us strengthen and inspire disability arts in Atlantic Canada"/>
    <n v="2000"/>
    <n v="2512"/>
    <n v="1.256"/>
    <x v="0"/>
    <x v="5"/>
    <s v="CAD"/>
    <n v="1460341800"/>
    <n v="1456902893"/>
    <b v="0"/>
    <n v="32"/>
    <n v="78.5"/>
    <b v="1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n v="1.08"/>
    <x v="0"/>
    <x v="1"/>
    <s v="GBP"/>
    <n v="1422712986"/>
    <n v="1418824986"/>
    <b v="0"/>
    <n v="16"/>
    <n v="33.75"/>
    <b v="1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n v="1.01"/>
    <x v="0"/>
    <x v="0"/>
    <s v="USD"/>
    <n v="1466557557"/>
    <n v="1463965557"/>
    <b v="0"/>
    <n v="38"/>
    <n v="66.44736842105263"/>
    <b v="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.0740000000000001"/>
    <x v="0"/>
    <x v="0"/>
    <s v="USD"/>
    <n v="1413431940"/>
    <n v="1412216665"/>
    <b v="0"/>
    <n v="15"/>
    <n v="35.799999999999997"/>
    <b v="1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.0151515151515151"/>
    <x v="0"/>
    <x v="0"/>
    <s v="USD"/>
    <n v="1466567700"/>
    <n v="1464653696"/>
    <b v="0"/>
    <n v="23"/>
    <n v="145.65217391304347"/>
    <b v="1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n v="1.2589999999999999"/>
    <x v="0"/>
    <x v="1"/>
    <s v="GBP"/>
    <n v="1474793208"/>
    <n v="1472201208"/>
    <b v="0"/>
    <n v="49"/>
    <n v="25.693877551020407"/>
    <b v="1"/>
    <s v="theater/plays"/>
    <x v="1"/>
    <x v="6"/>
  </r>
  <r>
    <n v="3324"/>
    <s v="At Swim, Two Boys"/>
    <s v="The play tells the story of Jim and Doyler and their friendship on the brink of Irish independence."/>
    <n v="1500"/>
    <n v="1525"/>
    <n v="1.0166666666666666"/>
    <x v="0"/>
    <x v="17"/>
    <s v="EUR"/>
    <n v="1465135190"/>
    <n v="1463925590"/>
    <b v="0"/>
    <n v="10"/>
    <n v="152.5"/>
    <b v="1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n v="1.125"/>
    <x v="0"/>
    <x v="1"/>
    <s v="GBP"/>
    <n v="1428256277"/>
    <n v="1425235877"/>
    <b v="0"/>
    <n v="15"/>
    <n v="30"/>
    <b v="1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n v="1.0137499999999999"/>
    <x v="0"/>
    <x v="0"/>
    <s v="USD"/>
    <n v="1425830905"/>
    <n v="1423242505"/>
    <b v="0"/>
    <n v="57"/>
    <n v="142.28070175438597"/>
    <b v="1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n v="1.0125"/>
    <x v="0"/>
    <x v="1"/>
    <s v="GBP"/>
    <n v="1462697966"/>
    <n v="1460105966"/>
    <b v="0"/>
    <n v="33"/>
    <n v="24.545454545454547"/>
    <b v="1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.4638888888888888"/>
    <x v="0"/>
    <x v="0"/>
    <s v="USD"/>
    <n v="1404522000"/>
    <n v="1404308883"/>
    <b v="0"/>
    <n v="9"/>
    <n v="292.77777777777777"/>
    <b v="1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n v="1.1679999999999999"/>
    <x v="0"/>
    <x v="1"/>
    <s v="GBP"/>
    <n v="1406502000"/>
    <n v="1405583108"/>
    <b v="0"/>
    <n v="26"/>
    <n v="44.92307692307692"/>
    <b v="1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.0626666666666666"/>
    <x v="0"/>
    <x v="1"/>
    <s v="GBP"/>
    <n v="1427919468"/>
    <n v="1425331068"/>
    <b v="0"/>
    <n v="69"/>
    <n v="23.10144927536232"/>
    <b v="1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.0451999999999999"/>
    <x v="0"/>
    <x v="0"/>
    <s v="USD"/>
    <n v="1444149886"/>
    <n v="1441125886"/>
    <b v="0"/>
    <n v="65"/>
    <n v="80.400000000000006"/>
    <b v="1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n v="1"/>
    <x v="0"/>
    <x v="0"/>
    <s v="USD"/>
    <n v="1405802330"/>
    <n v="1403210330"/>
    <b v="0"/>
    <n v="83"/>
    <n v="72.289156626506028"/>
    <b v="1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.0457142857142858"/>
    <x v="0"/>
    <x v="0"/>
    <s v="USD"/>
    <n v="1434384880"/>
    <n v="1432484080"/>
    <b v="0"/>
    <n v="111"/>
    <n v="32.972972972972975"/>
    <b v="1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n v="1.3862051149573753"/>
    <x v="0"/>
    <x v="0"/>
    <s v="USD"/>
    <n v="1438259422"/>
    <n v="1435667422"/>
    <b v="0"/>
    <n v="46"/>
    <n v="116.65217391304348"/>
    <b v="1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.0032000000000001"/>
    <x v="0"/>
    <x v="1"/>
    <s v="GBP"/>
    <n v="1407106800"/>
    <n v="1404749446"/>
    <b v="0"/>
    <n v="63"/>
    <n v="79.61904761904762"/>
    <b v="1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n v="1"/>
    <x v="0"/>
    <x v="1"/>
    <s v="GBP"/>
    <n v="1459845246"/>
    <n v="1457429646"/>
    <b v="0"/>
    <n v="9"/>
    <n v="27.777777777777779"/>
    <b v="1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n v="1.1020000000000001"/>
    <x v="0"/>
    <x v="1"/>
    <s v="GBP"/>
    <n v="1412974800"/>
    <n v="1411109167"/>
    <b v="0"/>
    <n v="34"/>
    <n v="81.029411764705884"/>
    <b v="1"/>
    <s v="theater/plays"/>
    <x v="1"/>
    <x v="6"/>
  </r>
  <r>
    <n v="3338"/>
    <s v="The Last Days of Judas Iscariot"/>
    <s v="Join Estelle Parsons in support of Theater That Looks and Sounds Like America"/>
    <n v="15000"/>
    <n v="15327"/>
    <n v="1.0218"/>
    <x v="0"/>
    <x v="0"/>
    <s v="USD"/>
    <n v="1487944080"/>
    <n v="1486129680"/>
    <b v="0"/>
    <n v="112"/>
    <n v="136.84821428571428"/>
    <b v="1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n v="1.0435000000000001"/>
    <x v="0"/>
    <x v="0"/>
    <s v="USD"/>
    <n v="1469721518"/>
    <n v="1467129518"/>
    <b v="0"/>
    <n v="47"/>
    <n v="177.61702127659575"/>
    <b v="1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n v="1.3816666666666666"/>
    <x v="0"/>
    <x v="0"/>
    <s v="USD"/>
    <n v="1481066554"/>
    <n v="1478906554"/>
    <b v="0"/>
    <n v="38"/>
    <n v="109.07894736842105"/>
    <b v="1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n v="1"/>
    <x v="0"/>
    <x v="1"/>
    <s v="GBP"/>
    <n v="1465750800"/>
    <n v="1463771421"/>
    <b v="0"/>
    <n v="28"/>
    <n v="119.64285714285714"/>
    <b v="1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n v="1.0166666666666666"/>
    <x v="0"/>
    <x v="0"/>
    <s v="USD"/>
    <n v="1427864340"/>
    <n v="1425020810"/>
    <b v="0"/>
    <n v="78"/>
    <n v="78.205128205128204"/>
    <b v="1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n v="1.7142857142857142"/>
    <x v="0"/>
    <x v="1"/>
    <s v="GBP"/>
    <n v="1460553480"/>
    <n v="1458770384"/>
    <b v="0"/>
    <n v="23"/>
    <n v="52.173913043478258"/>
    <b v="1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n v="1.0144444444444445"/>
    <x v="0"/>
    <x v="0"/>
    <s v="USD"/>
    <n v="1409374093"/>
    <n v="1406782093"/>
    <b v="0"/>
    <n v="40"/>
    <n v="114.125"/>
    <b v="1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.3"/>
    <x v="0"/>
    <x v="0"/>
    <s v="USD"/>
    <n v="1429317420"/>
    <n v="1424226768"/>
    <b v="0"/>
    <n v="13"/>
    <n v="50"/>
    <b v="1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n v="1.1000000000000001"/>
    <x v="0"/>
    <x v="0"/>
    <s v="USD"/>
    <n v="1424910910"/>
    <n v="1424306110"/>
    <b v="0"/>
    <n v="18"/>
    <n v="91.666666666666671"/>
    <b v="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.1944999999999999"/>
    <x v="0"/>
    <x v="1"/>
    <s v="GBP"/>
    <n v="1462741200"/>
    <n v="1461503654"/>
    <b v="0"/>
    <n v="22"/>
    <n v="108.59090909090909"/>
    <b v="1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n v="1.002909090909091"/>
    <x v="0"/>
    <x v="0"/>
    <s v="USD"/>
    <n v="1461988740"/>
    <n v="1459949080"/>
    <b v="0"/>
    <n v="79"/>
    <n v="69.822784810126578"/>
    <b v="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.534"/>
    <x v="0"/>
    <x v="0"/>
    <s v="USD"/>
    <n v="1465837200"/>
    <n v="1463971172"/>
    <b v="0"/>
    <n v="14"/>
    <n v="109.57142857142857"/>
    <b v="1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n v="1.0442857142857143"/>
    <x v="0"/>
    <x v="19"/>
    <s v="EUR"/>
    <n v="1448838000"/>
    <n v="1445791811"/>
    <b v="0"/>
    <n v="51"/>
    <n v="71.666666666666671"/>
    <b v="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n v="1.0109999999999999"/>
    <x v="0"/>
    <x v="1"/>
    <s v="GBP"/>
    <n v="1406113200"/>
    <n v="1402910965"/>
    <b v="0"/>
    <n v="54"/>
    <n v="93.611111111111114"/>
    <b v="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n v="1.0751999999999999"/>
    <x v="0"/>
    <x v="1"/>
    <s v="GBP"/>
    <n v="1467414000"/>
    <n v="1462492178"/>
    <b v="0"/>
    <n v="70"/>
    <n v="76.8"/>
    <b v="1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n v="3.15"/>
    <x v="0"/>
    <x v="1"/>
    <s v="GBP"/>
    <n v="1462230000"/>
    <n v="1461061350"/>
    <b v="0"/>
    <n v="44"/>
    <n v="35.795454545454547"/>
    <b v="1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n v="1.0193333333333334"/>
    <x v="0"/>
    <x v="0"/>
    <s v="USD"/>
    <n v="1446091260"/>
    <n v="1443029206"/>
    <b v="0"/>
    <n v="55"/>
    <n v="55.6"/>
    <b v="1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n v="1.2628571428571429"/>
    <x v="0"/>
    <x v="1"/>
    <s v="GBP"/>
    <n v="1462879020"/>
    <n v="1461941527"/>
    <b v="0"/>
    <n v="15"/>
    <n v="147.33333333333334"/>
    <b v="1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.014"/>
    <x v="0"/>
    <x v="1"/>
    <s v="GBP"/>
    <n v="1468611272"/>
    <n v="1466019272"/>
    <b v="0"/>
    <n v="27"/>
    <n v="56.333333333333336"/>
    <b v="1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.01"/>
    <x v="0"/>
    <x v="1"/>
    <s v="GBP"/>
    <n v="1406887310"/>
    <n v="1404295310"/>
    <b v="0"/>
    <n v="21"/>
    <n v="96.19047619047619"/>
    <b v="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.0299"/>
    <x v="0"/>
    <x v="0"/>
    <s v="USD"/>
    <n v="1416385679"/>
    <n v="1413790079"/>
    <b v="0"/>
    <n v="162"/>
    <n v="63.574074074074076"/>
    <b v="1"/>
    <s v="theater/plays"/>
    <x v="1"/>
    <x v="6"/>
  </r>
  <r>
    <n v="3359"/>
    <s v="BEIRUT, LADY OF LEBANON"/>
    <s v="A Theatrical Production Celebrating the Lebanese Culture and the Human Spirit in Time of War."/>
    <n v="4000"/>
    <n v="4250"/>
    <n v="1.0625"/>
    <x v="0"/>
    <x v="0"/>
    <s v="USD"/>
    <n v="1487985734"/>
    <n v="1484097734"/>
    <b v="0"/>
    <n v="23"/>
    <n v="184.78260869565219"/>
    <b v="1"/>
    <s v="theater/plays"/>
    <x v="1"/>
    <x v="6"/>
  </r>
  <r>
    <n v="3360"/>
    <s v="Pretty Butch"/>
    <s v="World Premiere, an M1 Singapore Fringe Festival 2017 commission."/>
    <n v="9000"/>
    <n v="9124"/>
    <n v="1.0137777777777779"/>
    <x v="0"/>
    <x v="20"/>
    <s v="SGD"/>
    <n v="1481731140"/>
    <n v="1479866343"/>
    <b v="0"/>
    <n v="72"/>
    <n v="126.72222222222223"/>
    <b v="1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.1346000000000001"/>
    <x v="0"/>
    <x v="0"/>
    <s v="USD"/>
    <n v="1409587140"/>
    <n v="1408062990"/>
    <b v="0"/>
    <n v="68"/>
    <n v="83.42647058823529"/>
    <b v="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.1800000000000002"/>
    <x v="0"/>
    <x v="0"/>
    <s v="USD"/>
    <n v="1425704100"/>
    <n v="1424484717"/>
    <b v="0"/>
    <n v="20"/>
    <n v="54.5"/>
    <b v="1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.0141935483870967"/>
    <x v="0"/>
    <x v="0"/>
    <s v="USD"/>
    <n v="1408464000"/>
    <n v="1406831445"/>
    <b v="0"/>
    <n v="26"/>
    <n v="302.30769230769232"/>
    <b v="1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n v="1.0593333333333332"/>
    <x v="0"/>
    <x v="1"/>
    <s v="GBP"/>
    <n v="1458075600"/>
    <n v="1456183649"/>
    <b v="0"/>
    <n v="72"/>
    <n v="44.138888888888886"/>
    <b v="1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n v="1.04"/>
    <x v="0"/>
    <x v="0"/>
    <s v="USD"/>
    <n v="1449973592"/>
    <n v="1447381592"/>
    <b v="0"/>
    <n v="3"/>
    <n v="866.66666666666663"/>
    <b v="1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n v="2.21"/>
    <x v="0"/>
    <x v="0"/>
    <s v="USD"/>
    <n v="1431481037"/>
    <n v="1428889037"/>
    <b v="0"/>
    <n v="18"/>
    <n v="61.388888888888886"/>
    <b v="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n v="1.1866666666666668"/>
    <x v="0"/>
    <x v="1"/>
    <s v="GBP"/>
    <n v="1438467894"/>
    <n v="1436307894"/>
    <b v="0"/>
    <n v="30"/>
    <n v="29.666666666666668"/>
    <b v="1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n v="1.046"/>
    <x v="0"/>
    <x v="0"/>
    <s v="USD"/>
    <n v="1420088400"/>
    <n v="1416977259"/>
    <b v="0"/>
    <n v="23"/>
    <n v="45.478260869565219"/>
    <b v="1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n v="1.0389999999999999"/>
    <x v="0"/>
    <x v="17"/>
    <s v="EUR"/>
    <n v="1484441980"/>
    <n v="1479257980"/>
    <b v="0"/>
    <n v="54"/>
    <n v="96.203703703703709"/>
    <b v="1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n v="1.1773333333333333"/>
    <x v="0"/>
    <x v="0"/>
    <s v="USD"/>
    <n v="1481961600"/>
    <n v="1479283285"/>
    <b v="0"/>
    <n v="26"/>
    <n v="67.92307692307692"/>
    <b v="1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n v="1.385"/>
    <x v="0"/>
    <x v="0"/>
    <s v="USD"/>
    <n v="1449089965"/>
    <n v="1446670765"/>
    <b v="0"/>
    <n v="9"/>
    <n v="30.777777777777779"/>
    <b v="1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n v="1.0349999999999999"/>
    <x v="0"/>
    <x v="0"/>
    <s v="USD"/>
    <n v="1408942740"/>
    <n v="1407157756"/>
    <b v="0"/>
    <n v="27"/>
    <n v="38.333333333333336"/>
    <b v="1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n v="1.0024999999999999"/>
    <x v="0"/>
    <x v="1"/>
    <s v="GBP"/>
    <n v="1437235200"/>
    <n v="1435177840"/>
    <b v="0"/>
    <n v="30"/>
    <n v="66.833333333333329"/>
    <b v="1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n v="1.0657142857142856"/>
    <x v="0"/>
    <x v="5"/>
    <s v="CAD"/>
    <n v="1446053616"/>
    <n v="1443461616"/>
    <b v="0"/>
    <n v="52"/>
    <n v="71.730769230769226"/>
    <b v="1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n v="1"/>
    <x v="0"/>
    <x v="1"/>
    <s v="GBP"/>
    <n v="1400423973"/>
    <n v="1399387173"/>
    <b v="0"/>
    <n v="17"/>
    <n v="176.47058823529412"/>
    <b v="1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n v="1.0001249999999999"/>
    <x v="0"/>
    <x v="0"/>
    <s v="USD"/>
    <n v="1429976994"/>
    <n v="1424796594"/>
    <b v="0"/>
    <n v="19"/>
    <n v="421.10526315789474"/>
    <b v="1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n v="1.0105"/>
    <x v="0"/>
    <x v="1"/>
    <s v="GBP"/>
    <n v="1426870560"/>
    <n v="1424280899"/>
    <b v="0"/>
    <n v="77"/>
    <n v="104.98701298701299"/>
    <b v="1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n v="1.0763636363636364"/>
    <x v="0"/>
    <x v="1"/>
    <s v="GBP"/>
    <n v="1409490480"/>
    <n v="1407400306"/>
    <b v="0"/>
    <n v="21"/>
    <n v="28.19047619047619"/>
    <b v="1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n v="1.0365"/>
    <x v="0"/>
    <x v="1"/>
    <s v="GBP"/>
    <n v="1440630000"/>
    <n v="1439122800"/>
    <b v="0"/>
    <n v="38"/>
    <n v="54.55263157894737"/>
    <b v="1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n v="1.0443333333333333"/>
    <x v="0"/>
    <x v="0"/>
    <s v="USD"/>
    <n v="1417305178"/>
    <n v="1414277578"/>
    <b v="0"/>
    <n v="28"/>
    <n v="111.89285714285714"/>
    <b v="1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.0225"/>
    <x v="0"/>
    <x v="0"/>
    <s v="USD"/>
    <n v="1426044383"/>
    <n v="1423455983"/>
    <b v="0"/>
    <n v="48"/>
    <n v="85.208333333333329"/>
    <b v="1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.0074285714285713"/>
    <x v="0"/>
    <x v="1"/>
    <s v="GBP"/>
    <n v="1470092340"/>
    <n v="1467973256"/>
    <b v="0"/>
    <n v="46"/>
    <n v="76.652173913043484"/>
    <b v="1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.1171428571428572"/>
    <x v="0"/>
    <x v="0"/>
    <s v="USD"/>
    <n v="1466707620"/>
    <n v="1464979620"/>
    <b v="0"/>
    <n v="30"/>
    <n v="65.166666666666671"/>
    <b v="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n v="1.0001100000000001"/>
    <x v="0"/>
    <x v="0"/>
    <s v="USD"/>
    <n v="1448074800"/>
    <n v="1444874768"/>
    <b v="0"/>
    <n v="64"/>
    <n v="93.760312499999998"/>
    <b v="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"/>
    <x v="0"/>
    <x v="0"/>
    <s v="USD"/>
    <n v="1418244552"/>
    <n v="1415652552"/>
    <b v="0"/>
    <n v="15"/>
    <n v="133.33333333333334"/>
    <b v="1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n v="1.05"/>
    <x v="0"/>
    <x v="0"/>
    <s v="USD"/>
    <n v="1417620506"/>
    <n v="1415028506"/>
    <b v="0"/>
    <n v="41"/>
    <n v="51.219512195121951"/>
    <b v="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.1686666666666667"/>
    <x v="0"/>
    <x v="0"/>
    <s v="USD"/>
    <n v="1418581088"/>
    <n v="1415125088"/>
    <b v="0"/>
    <n v="35"/>
    <n v="100.17142857142858"/>
    <b v="1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n v="1.038"/>
    <x v="0"/>
    <x v="1"/>
    <s v="GBP"/>
    <n v="1434625441"/>
    <n v="1432033441"/>
    <b v="0"/>
    <n v="45"/>
    <n v="34.6"/>
    <b v="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n v="1.145"/>
    <x v="0"/>
    <x v="0"/>
    <s v="USD"/>
    <n v="1464960682"/>
    <n v="1462368682"/>
    <b v="0"/>
    <n v="62"/>
    <n v="184.67741935483872"/>
    <b v="1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.024"/>
    <x v="0"/>
    <x v="0"/>
    <s v="USD"/>
    <n v="1405017345"/>
    <n v="1403721345"/>
    <b v="0"/>
    <n v="22"/>
    <n v="69.818181818181813"/>
    <b v="1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n v="2.23"/>
    <x v="0"/>
    <x v="0"/>
    <s v="USD"/>
    <n v="1407536880"/>
    <n v="1404997548"/>
    <b v="0"/>
    <n v="18"/>
    <n v="61.944444444444443"/>
    <b v="1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n v="1"/>
    <x v="0"/>
    <x v="1"/>
    <s v="GBP"/>
    <n v="1462565855"/>
    <n v="1458245855"/>
    <b v="0"/>
    <n v="12"/>
    <n v="41.666666666666664"/>
    <b v="1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n v="1.0580000000000001"/>
    <x v="0"/>
    <x v="0"/>
    <s v="USD"/>
    <n v="1415234760"/>
    <n v="1413065230"/>
    <b v="0"/>
    <n v="44"/>
    <n v="36.06818181818182"/>
    <b v="1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n v="1.4236363636363636"/>
    <x v="0"/>
    <x v="1"/>
    <s v="GBP"/>
    <n v="1406470645"/>
    <n v="1403878645"/>
    <b v="0"/>
    <n v="27"/>
    <n v="29"/>
    <b v="1"/>
    <s v="theater/plays"/>
    <x v="1"/>
    <x v="6"/>
  </r>
  <r>
    <n v="3395"/>
    <s v="MIRAMAR"/>
    <s v="Miramar is a a darkly funny play exploring what it is we call â€˜homeâ€™."/>
    <n v="500"/>
    <n v="920"/>
    <n v="1.84"/>
    <x v="0"/>
    <x v="1"/>
    <s v="GBP"/>
    <n v="1433009400"/>
    <n v="1431795944"/>
    <b v="0"/>
    <n v="38"/>
    <n v="24.210526315789473"/>
    <b v="1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n v="1.0433333333333332"/>
    <x v="0"/>
    <x v="0"/>
    <s v="USD"/>
    <n v="1401595140"/>
    <n v="1399286589"/>
    <b v="0"/>
    <n v="28"/>
    <n v="55.892857142857146"/>
    <b v="1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n v="1.1200000000000001"/>
    <x v="0"/>
    <x v="1"/>
    <s v="GBP"/>
    <n v="1455832800"/>
    <n v="1452338929"/>
    <b v="0"/>
    <n v="24"/>
    <n v="11.666666666666666"/>
    <b v="1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.1107499999999999"/>
    <x v="0"/>
    <x v="0"/>
    <s v="USD"/>
    <n v="1416589200"/>
    <n v="1414605776"/>
    <b v="0"/>
    <n v="65"/>
    <n v="68.353846153846149"/>
    <b v="1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n v="1.0375000000000001"/>
    <x v="0"/>
    <x v="1"/>
    <s v="GBP"/>
    <n v="1424556325"/>
    <n v="1421964325"/>
    <b v="0"/>
    <n v="46"/>
    <n v="27.065217391304348"/>
    <b v="1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n v="1.0041"/>
    <x v="0"/>
    <x v="0"/>
    <s v="USD"/>
    <n v="1409266414"/>
    <n v="1405378414"/>
    <b v="0"/>
    <n v="85"/>
    <n v="118.12941176470588"/>
    <b v="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.0186206896551724"/>
    <x v="0"/>
    <x v="1"/>
    <s v="GBP"/>
    <n v="1438968146"/>
    <n v="1436376146"/>
    <b v="0"/>
    <n v="66"/>
    <n v="44.757575757575758"/>
    <b v="1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.0976666666666666"/>
    <x v="0"/>
    <x v="0"/>
    <s v="USD"/>
    <n v="1447295460"/>
    <n v="1444747843"/>
    <b v="0"/>
    <n v="165"/>
    <n v="99.787878787878782"/>
    <b v="1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n v="1"/>
    <x v="0"/>
    <x v="1"/>
    <s v="GBP"/>
    <n v="1435230324"/>
    <n v="1432638324"/>
    <b v="0"/>
    <n v="17"/>
    <n v="117.64705882352941"/>
    <b v="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.22"/>
    <x v="0"/>
    <x v="0"/>
    <s v="USD"/>
    <n v="1434542702"/>
    <n v="1432814702"/>
    <b v="0"/>
    <n v="3"/>
    <n v="203.33333333333334"/>
    <b v="1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.3757142857142857"/>
    <x v="0"/>
    <x v="1"/>
    <s v="GBP"/>
    <n v="1456876740"/>
    <n v="1455063886"/>
    <b v="0"/>
    <n v="17"/>
    <n v="28.323529411764707"/>
    <b v="1"/>
    <s v="theater/plays"/>
    <x v="1"/>
    <x v="6"/>
  </r>
  <r>
    <n v="3406"/>
    <s v="Voices of Swords"/>
    <s v="A funny and moving new play about two families dealing with aging parents in very different ways!"/>
    <n v="10000"/>
    <n v="10031"/>
    <n v="1.0031000000000001"/>
    <x v="0"/>
    <x v="0"/>
    <s v="USD"/>
    <n v="1405511376"/>
    <n v="1401623376"/>
    <b v="0"/>
    <n v="91"/>
    <n v="110.23076923076923"/>
    <b v="1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n v="1.071"/>
    <x v="0"/>
    <x v="1"/>
    <s v="GBP"/>
    <n v="1404641289"/>
    <n v="1402049289"/>
    <b v="0"/>
    <n v="67"/>
    <n v="31.970149253731343"/>
    <b v="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n v="2.11"/>
    <x v="0"/>
    <x v="0"/>
    <s v="USD"/>
    <n v="1405727304"/>
    <n v="1403135304"/>
    <b v="0"/>
    <n v="18"/>
    <n v="58.611111111111114"/>
    <b v="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n v="1.236"/>
    <x v="0"/>
    <x v="1"/>
    <s v="GBP"/>
    <n v="1469998680"/>
    <n v="1466710358"/>
    <b v="0"/>
    <n v="21"/>
    <n v="29.428571428571427"/>
    <b v="1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n v="1.085"/>
    <x v="0"/>
    <x v="0"/>
    <s v="USD"/>
    <n v="1465196400"/>
    <n v="1462841990"/>
    <b v="0"/>
    <n v="40"/>
    <n v="81.375"/>
    <b v="1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.0356666666666667"/>
    <x v="0"/>
    <x v="0"/>
    <s v="USD"/>
    <n v="1444264372"/>
    <n v="1442536372"/>
    <b v="0"/>
    <n v="78"/>
    <n v="199.16666666666666"/>
    <b v="1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n v="1"/>
    <x v="0"/>
    <x v="1"/>
    <s v="GBP"/>
    <n v="1411858862"/>
    <n v="1409266862"/>
    <b v="0"/>
    <n v="26"/>
    <n v="115.38461538461539"/>
    <b v="1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.3"/>
    <x v="0"/>
    <x v="0"/>
    <s v="USD"/>
    <n v="1425099540"/>
    <n v="1424280938"/>
    <b v="0"/>
    <n v="14"/>
    <n v="46.428571428571431"/>
    <b v="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n v="1.0349999999999999"/>
    <x v="0"/>
    <x v="0"/>
    <s v="USD"/>
    <n v="1480579140"/>
    <n v="1478030325"/>
    <b v="0"/>
    <n v="44"/>
    <n v="70.568181818181813"/>
    <b v="1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n v="1"/>
    <x v="0"/>
    <x v="0"/>
    <s v="USD"/>
    <n v="1460935800"/>
    <n v="1459999656"/>
    <b v="0"/>
    <n v="9"/>
    <n v="22.222222222222221"/>
    <b v="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.196"/>
    <x v="0"/>
    <x v="1"/>
    <s v="GBP"/>
    <n v="1429813800"/>
    <n v="1427363645"/>
    <b v="0"/>
    <n v="30"/>
    <n v="159.46666666666667"/>
    <b v="1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n v="1.0000058823529412"/>
    <x v="0"/>
    <x v="0"/>
    <s v="USD"/>
    <n v="1414284180"/>
    <n v="1410558948"/>
    <b v="0"/>
    <n v="45"/>
    <n v="37.777999999999999"/>
    <b v="1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.00875"/>
    <x v="0"/>
    <x v="0"/>
    <s v="USD"/>
    <n v="1400875307"/>
    <n v="1398283307"/>
    <b v="0"/>
    <n v="56"/>
    <n v="72.053571428571431"/>
    <b v="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.0654545454545454"/>
    <x v="0"/>
    <x v="17"/>
    <s v="EUR"/>
    <n v="1459978200"/>
    <n v="1458416585"/>
    <b v="0"/>
    <n v="46"/>
    <n v="63.695652173913047"/>
    <b v="1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n v="1.38"/>
    <x v="0"/>
    <x v="1"/>
    <s v="GBP"/>
    <n v="1455408000"/>
    <n v="1454638202"/>
    <b v="0"/>
    <n v="34"/>
    <n v="28.411764705882351"/>
    <b v="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.0115000000000001"/>
    <x v="0"/>
    <x v="0"/>
    <s v="USD"/>
    <n v="1425495563"/>
    <n v="1422903563"/>
    <b v="0"/>
    <n v="98"/>
    <n v="103.21428571428571"/>
    <b v="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.091"/>
    <x v="0"/>
    <x v="1"/>
    <s v="GBP"/>
    <n v="1450051200"/>
    <n v="1447594176"/>
    <b v="0"/>
    <n v="46"/>
    <n v="71.152173913043484"/>
    <b v="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n v="1.4"/>
    <x v="0"/>
    <x v="0"/>
    <s v="USD"/>
    <n v="1429912341"/>
    <n v="1427320341"/>
    <b v="0"/>
    <n v="10"/>
    <n v="35"/>
    <b v="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.0358333333333334"/>
    <x v="0"/>
    <x v="0"/>
    <s v="USD"/>
    <n v="1423119540"/>
    <n v="1421252084"/>
    <b v="0"/>
    <n v="76"/>
    <n v="81.776315789473685"/>
    <b v="1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n v="1.0297033333333332"/>
    <x v="0"/>
    <x v="0"/>
    <s v="USD"/>
    <n v="1412434136"/>
    <n v="1409669336"/>
    <b v="0"/>
    <n v="104"/>
    <n v="297.02980769230766"/>
    <b v="1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n v="1.0813333333333333"/>
    <x v="0"/>
    <x v="0"/>
    <s v="USD"/>
    <n v="1411264800"/>
    <n v="1409620903"/>
    <b v="0"/>
    <n v="87"/>
    <n v="46.609195402298852"/>
    <b v="1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n v="1"/>
    <x v="0"/>
    <x v="1"/>
    <s v="GBP"/>
    <n v="1404314952"/>
    <n v="1401722952"/>
    <b v="0"/>
    <n v="29"/>
    <n v="51.724137931034484"/>
    <b v="1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.0275000000000001"/>
    <x v="0"/>
    <x v="1"/>
    <s v="GBP"/>
    <n v="1425142800"/>
    <n v="1422983847"/>
    <b v="0"/>
    <n v="51"/>
    <n v="40.294117647058826"/>
    <b v="1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.3"/>
    <x v="0"/>
    <x v="1"/>
    <s v="GBP"/>
    <n v="1478046661"/>
    <n v="1476837061"/>
    <b v="0"/>
    <n v="12"/>
    <n v="16.25"/>
    <b v="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n v="1.0854949999999999"/>
    <x v="0"/>
    <x v="1"/>
    <s v="GBP"/>
    <n v="1406760101"/>
    <n v="1404168101"/>
    <b v="0"/>
    <n v="72"/>
    <n v="30.152638888888887"/>
    <b v="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"/>
    <x v="0"/>
    <x v="0"/>
    <s v="USD"/>
    <n v="1408383153"/>
    <n v="1405791153"/>
    <b v="0"/>
    <n v="21"/>
    <n v="95.238095238095241"/>
    <b v="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n v="1.0965"/>
    <x v="0"/>
    <x v="0"/>
    <s v="USD"/>
    <n v="1454709600"/>
    <n v="1452520614"/>
    <b v="0"/>
    <n v="42"/>
    <n v="52.214285714285715"/>
    <b v="1"/>
    <s v="theater/plays"/>
    <x v="1"/>
    <x v="6"/>
  </r>
  <r>
    <n v="3433"/>
    <s v="The Dybbuk"/>
    <s v="death&amp;pretzels presents their first Chicago based project:_x000a_The Dybbuk by S. Ansky"/>
    <n v="9500"/>
    <n v="9525"/>
    <n v="1.0026315789473683"/>
    <x v="0"/>
    <x v="0"/>
    <s v="USD"/>
    <n v="1402974000"/>
    <n v="1400290255"/>
    <b v="0"/>
    <n v="71"/>
    <n v="134.1549295774648"/>
    <b v="1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n v="1.0555000000000001"/>
    <x v="0"/>
    <x v="0"/>
    <s v="USD"/>
    <n v="1404983269"/>
    <n v="1402391269"/>
    <b v="0"/>
    <n v="168"/>
    <n v="62.827380952380949"/>
    <b v="1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n v="1.1200000000000001"/>
    <x v="0"/>
    <x v="0"/>
    <s v="USD"/>
    <n v="1470538800"/>
    <n v="1469112493"/>
    <b v="0"/>
    <n v="19"/>
    <n v="58.94736842105263"/>
    <b v="1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.0589999999999999"/>
    <x v="0"/>
    <x v="0"/>
    <s v="USD"/>
    <n v="1408638480"/>
    <n v="1406811593"/>
    <b v="0"/>
    <n v="37"/>
    <n v="143.1081081081081"/>
    <b v="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.01"/>
    <x v="0"/>
    <x v="0"/>
    <s v="USD"/>
    <n v="1440003820"/>
    <n v="1437411820"/>
    <b v="0"/>
    <n v="36"/>
    <n v="84.166666666666671"/>
    <b v="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n v="1.042"/>
    <x v="0"/>
    <x v="1"/>
    <s v="GBP"/>
    <n v="1430600400"/>
    <n v="1428358567"/>
    <b v="0"/>
    <n v="14"/>
    <n v="186.07142857142858"/>
    <b v="1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n v="1.3467833333333334"/>
    <x v="0"/>
    <x v="0"/>
    <s v="USD"/>
    <n v="1453179540"/>
    <n v="1452030730"/>
    <b v="0"/>
    <n v="18"/>
    <n v="89.785555555555561"/>
    <b v="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n v="1.052184"/>
    <x v="0"/>
    <x v="0"/>
    <s v="USD"/>
    <n v="1405095300"/>
    <n v="1403146628"/>
    <b v="0"/>
    <n v="82"/>
    <n v="64.157560975609755"/>
    <b v="1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.026"/>
    <x v="0"/>
    <x v="0"/>
    <s v="USD"/>
    <n v="1447445820"/>
    <n v="1445077121"/>
    <b v="0"/>
    <n v="43"/>
    <n v="59.651162790697676"/>
    <b v="1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n v="1"/>
    <x v="0"/>
    <x v="0"/>
    <s v="USD"/>
    <n v="1433016672"/>
    <n v="1430424672"/>
    <b v="0"/>
    <n v="8"/>
    <n v="31.25"/>
    <b v="1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n v="1.855"/>
    <x v="0"/>
    <x v="0"/>
    <s v="USD"/>
    <n v="1410266146"/>
    <n v="1407674146"/>
    <b v="0"/>
    <n v="45"/>
    <n v="41.222222222222221"/>
    <b v="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.89"/>
    <x v="0"/>
    <x v="2"/>
    <s v="AUD"/>
    <n v="1465394340"/>
    <n v="1464677986"/>
    <b v="0"/>
    <n v="20"/>
    <n v="43.35"/>
    <b v="1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n v="1"/>
    <x v="0"/>
    <x v="1"/>
    <s v="GBP"/>
    <n v="1445604236"/>
    <n v="1443185036"/>
    <b v="0"/>
    <n v="31"/>
    <n v="64.516129032258064"/>
    <b v="1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.0820000000000001"/>
    <x v="0"/>
    <x v="1"/>
    <s v="GBP"/>
    <n v="1423138800"/>
    <n v="1421092725"/>
    <b v="0"/>
    <n v="25"/>
    <n v="43.28"/>
    <b v="1"/>
    <s v="theater/plays"/>
    <x v="1"/>
    <x v="6"/>
  </r>
  <r>
    <n v="3447"/>
    <s v="The Vagabond Halfback"/>
    <s v="&quot;He was a poet, a vagrant, a philosopher, a lady's man and a hard drinker&quot;"/>
    <n v="1000"/>
    <n v="1078"/>
    <n v="1.0780000000000001"/>
    <x v="0"/>
    <x v="0"/>
    <s v="USD"/>
    <n v="1458332412"/>
    <n v="1454448012"/>
    <b v="0"/>
    <n v="14"/>
    <n v="77"/>
    <b v="1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n v="1.0976190476190477"/>
    <x v="0"/>
    <x v="0"/>
    <s v="USD"/>
    <n v="1418784689"/>
    <n v="1416192689"/>
    <b v="0"/>
    <n v="45"/>
    <n v="51.222222222222221"/>
    <b v="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n v="1.70625"/>
    <x v="0"/>
    <x v="0"/>
    <s v="USD"/>
    <n v="1468036800"/>
    <n v="1465607738"/>
    <b v="0"/>
    <n v="20"/>
    <n v="68.25"/>
    <b v="1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n v="1.52"/>
    <x v="0"/>
    <x v="1"/>
    <s v="GBP"/>
    <n v="1427990071"/>
    <n v="1422809671"/>
    <b v="0"/>
    <n v="39"/>
    <n v="19.487179487179485"/>
    <b v="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n v="1.0123076923076924"/>
    <x v="0"/>
    <x v="0"/>
    <s v="USD"/>
    <n v="1429636927"/>
    <n v="1427304127"/>
    <b v="0"/>
    <n v="16"/>
    <n v="41.125"/>
    <b v="1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.532"/>
    <x v="0"/>
    <x v="0"/>
    <s v="USD"/>
    <n v="1406087940"/>
    <n v="1404141626"/>
    <b v="0"/>
    <n v="37"/>
    <n v="41.405405405405403"/>
    <b v="1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n v="1.2833333333333334"/>
    <x v="0"/>
    <x v="1"/>
    <s v="GBP"/>
    <n v="1471130956"/>
    <n v="1465946956"/>
    <b v="0"/>
    <n v="14"/>
    <n v="27.5"/>
    <b v="1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.0071428571428571"/>
    <x v="0"/>
    <x v="1"/>
    <s v="GBP"/>
    <n v="1406825159"/>
    <n v="1404233159"/>
    <b v="0"/>
    <n v="21"/>
    <n v="33.571428571428569"/>
    <b v="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.0065"/>
    <x v="0"/>
    <x v="0"/>
    <s v="USD"/>
    <n v="1476381627"/>
    <n v="1473789627"/>
    <b v="0"/>
    <n v="69"/>
    <n v="145.86956521739131"/>
    <b v="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n v="1.913"/>
    <x v="0"/>
    <x v="0"/>
    <s v="USD"/>
    <n v="1406876340"/>
    <n v="1404190567"/>
    <b v="0"/>
    <n v="16"/>
    <n v="358.6875"/>
    <b v="1"/>
    <s v="theater/plays"/>
    <x v="1"/>
    <x v="6"/>
  </r>
  <r>
    <n v="3457"/>
    <s v="The Impossible Adventures Of Supernova Jones"/>
    <s v="Robots, Space Battles, Mystery, and Intrigue. Nothing is Impossible..."/>
    <n v="2000"/>
    <n v="2804"/>
    <n v="1.4019999999999999"/>
    <x v="0"/>
    <x v="0"/>
    <s v="USD"/>
    <n v="1423720740"/>
    <n v="1421081857"/>
    <b v="0"/>
    <n v="55"/>
    <n v="50.981818181818184"/>
    <b v="1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n v="1.2433537832310839"/>
    <x v="0"/>
    <x v="0"/>
    <s v="USD"/>
    <n v="1422937620"/>
    <n v="1420606303"/>
    <b v="0"/>
    <n v="27"/>
    <n v="45.037037037037038"/>
    <b v="1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.262"/>
    <x v="0"/>
    <x v="1"/>
    <s v="GBP"/>
    <n v="1463743860"/>
    <n v="1461151860"/>
    <b v="0"/>
    <n v="36"/>
    <n v="17.527777777777779"/>
    <b v="1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n v="1.9"/>
    <x v="0"/>
    <x v="1"/>
    <s v="GBP"/>
    <n v="1408106352"/>
    <n v="1406896752"/>
    <b v="0"/>
    <n v="19"/>
    <n v="50"/>
    <b v="1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.39"/>
    <x v="0"/>
    <x v="0"/>
    <s v="USD"/>
    <n v="1477710000"/>
    <n v="1475248279"/>
    <b v="0"/>
    <n v="12"/>
    <n v="57.916666666666664"/>
    <b v="1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n v="2.02"/>
    <x v="0"/>
    <x v="0"/>
    <s v="USD"/>
    <n v="1436551200"/>
    <n v="1435181628"/>
    <b v="0"/>
    <n v="17"/>
    <n v="29.705882352941178"/>
    <b v="1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.0338000000000001"/>
    <x v="0"/>
    <x v="5"/>
    <s v="CAD"/>
    <n v="1476158340"/>
    <n v="1472594585"/>
    <b v="0"/>
    <n v="114"/>
    <n v="90.684210526315795"/>
    <b v="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n v="1.023236"/>
    <x v="0"/>
    <x v="0"/>
    <s v="USD"/>
    <n v="1471921637"/>
    <n v="1469329637"/>
    <b v="0"/>
    <n v="93"/>
    <n v="55.012688172043013"/>
    <b v="1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.03"/>
    <x v="0"/>
    <x v="1"/>
    <s v="GBP"/>
    <n v="1439136000"/>
    <n v="1436972472"/>
    <b v="0"/>
    <n v="36"/>
    <n v="57.222222222222221"/>
    <b v="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n v="1.2714285714285714"/>
    <x v="0"/>
    <x v="0"/>
    <s v="USD"/>
    <n v="1461108450"/>
    <n v="1455928050"/>
    <b v="0"/>
    <n v="61"/>
    <n v="72.950819672131146"/>
    <b v="1"/>
    <s v="theater/plays"/>
    <x v="1"/>
    <x v="6"/>
  </r>
  <r>
    <n v="3467"/>
    <s v="Venus in Fur, Los Angeles."/>
    <s v="Venus in Fur, By David Ives."/>
    <n v="3000"/>
    <n v="3030"/>
    <n v="1.01"/>
    <x v="0"/>
    <x v="0"/>
    <s v="USD"/>
    <n v="1426864032"/>
    <n v="1424275632"/>
    <b v="0"/>
    <n v="47"/>
    <n v="64.468085106382972"/>
    <b v="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n v="1.2178"/>
    <x v="0"/>
    <x v="0"/>
    <s v="USD"/>
    <n v="1474426800"/>
    <n v="1471976529"/>
    <b v="0"/>
    <n v="17"/>
    <n v="716.35294117647061"/>
    <b v="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n v="1.1339285714285714"/>
    <x v="0"/>
    <x v="0"/>
    <s v="USD"/>
    <n v="1461857045"/>
    <n v="1459265045"/>
    <b v="0"/>
    <n v="63"/>
    <n v="50.396825396825399"/>
    <b v="1"/>
    <s v="theater/plays"/>
    <x v="1"/>
    <x v="6"/>
  </r>
  <r>
    <n v="3470"/>
    <s v="She Kills Monsters"/>
    <s v="The New Artist's Circle is a theatre company dedicated to bringing the arts to young people."/>
    <n v="250"/>
    <n v="375"/>
    <n v="1.5"/>
    <x v="0"/>
    <x v="0"/>
    <s v="USD"/>
    <n v="1468618680"/>
    <n v="1465345902"/>
    <b v="0"/>
    <n v="9"/>
    <n v="41.666666666666664"/>
    <b v="1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n v="2.1459999999999999"/>
    <x v="0"/>
    <x v="1"/>
    <s v="GBP"/>
    <n v="1409515200"/>
    <n v="1405971690"/>
    <b v="0"/>
    <n v="30"/>
    <n v="35.766666666666666"/>
    <b v="1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.0205"/>
    <x v="0"/>
    <x v="0"/>
    <s v="USD"/>
    <n v="1415253540"/>
    <n v="1413432331"/>
    <b v="0"/>
    <n v="23"/>
    <n v="88.739130434782609"/>
    <b v="1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n v="1"/>
    <x v="0"/>
    <x v="0"/>
    <s v="USD"/>
    <n v="1426883220"/>
    <n v="1425067296"/>
    <b v="0"/>
    <n v="33"/>
    <n v="148.4848484848485"/>
    <b v="1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n v="1.01"/>
    <x v="0"/>
    <x v="1"/>
    <s v="GBP"/>
    <n v="1469016131"/>
    <n v="1466424131"/>
    <b v="0"/>
    <n v="39"/>
    <n v="51.794871794871796"/>
    <b v="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n v="1.1333333333333333"/>
    <x v="0"/>
    <x v="1"/>
    <s v="GBP"/>
    <n v="1414972800"/>
    <n v="1412629704"/>
    <b v="0"/>
    <n v="17"/>
    <n v="20"/>
    <b v="1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.04"/>
    <x v="0"/>
    <x v="0"/>
    <s v="USD"/>
    <n v="1414378800"/>
    <n v="1412836990"/>
    <b v="0"/>
    <n v="6"/>
    <n v="52"/>
    <b v="1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n v="1.1533333333333333"/>
    <x v="0"/>
    <x v="0"/>
    <s v="USD"/>
    <n v="1431831600"/>
    <n v="1430761243"/>
    <b v="0"/>
    <n v="39"/>
    <n v="53.230769230769234"/>
    <b v="1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n v="1.1285000000000001"/>
    <x v="0"/>
    <x v="0"/>
    <s v="USD"/>
    <n v="1426539600"/>
    <n v="1424296822"/>
    <b v="0"/>
    <n v="57"/>
    <n v="39.596491228070178"/>
    <b v="1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n v="1.2786666666666666"/>
    <x v="0"/>
    <x v="1"/>
    <s v="GBP"/>
    <n v="1403382680"/>
    <n v="1400790680"/>
    <b v="0"/>
    <n v="56"/>
    <n v="34.25"/>
    <b v="1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n v="1.4266666666666667"/>
    <x v="0"/>
    <x v="0"/>
    <s v="USD"/>
    <n v="1436562000"/>
    <n v="1434440227"/>
    <b v="0"/>
    <n v="13"/>
    <n v="164.61538461538461"/>
    <b v="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n v="1.1879999999999999"/>
    <x v="0"/>
    <x v="2"/>
    <s v="AUD"/>
    <n v="1420178188"/>
    <n v="1418709388"/>
    <b v="0"/>
    <n v="95"/>
    <n v="125.05263157894737"/>
    <b v="1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n v="1.3833333333333333"/>
    <x v="0"/>
    <x v="1"/>
    <s v="GBP"/>
    <n v="1404671466"/>
    <n v="1402079466"/>
    <b v="0"/>
    <n v="80"/>
    <n v="51.875"/>
    <b v="1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n v="1.599402985074627"/>
    <x v="0"/>
    <x v="0"/>
    <s v="USD"/>
    <n v="1404403381"/>
    <n v="1401811381"/>
    <b v="0"/>
    <n v="133"/>
    <n v="40.285714285714285"/>
    <b v="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n v="1.1424000000000001"/>
    <x v="0"/>
    <x v="0"/>
    <s v="USD"/>
    <n v="1466014499"/>
    <n v="1463422499"/>
    <b v="0"/>
    <n v="44"/>
    <n v="64.909090909090907"/>
    <b v="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.0060606060606061"/>
    <x v="0"/>
    <x v="0"/>
    <s v="USD"/>
    <n v="1454431080"/>
    <n v="1451839080"/>
    <b v="0"/>
    <n v="30"/>
    <n v="55.333333333333336"/>
    <b v="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.552"/>
    <x v="0"/>
    <x v="0"/>
    <s v="USD"/>
    <n v="1433314740"/>
    <n v="1430600401"/>
    <b v="0"/>
    <n v="56"/>
    <n v="83.142857142857139"/>
    <b v="1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n v="1.2775000000000001"/>
    <x v="0"/>
    <x v="1"/>
    <s v="GBP"/>
    <n v="1435185252"/>
    <n v="1432593252"/>
    <b v="0"/>
    <n v="66"/>
    <n v="38.712121212121211"/>
    <b v="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.212"/>
    <x v="0"/>
    <x v="0"/>
    <s v="USD"/>
    <n v="1429286400"/>
    <n v="1427221560"/>
    <b v="0"/>
    <n v="29"/>
    <n v="125.37931034482759"/>
    <b v="1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.127"/>
    <x v="0"/>
    <x v="1"/>
    <s v="GBP"/>
    <n v="1400965200"/>
    <n v="1398352531"/>
    <b v="0"/>
    <n v="72"/>
    <n v="78.263888888888886"/>
    <b v="1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.2749999999999999"/>
    <x v="0"/>
    <x v="0"/>
    <s v="USD"/>
    <n v="1460574924"/>
    <n v="1457982924"/>
    <b v="0"/>
    <n v="27"/>
    <n v="47.222222222222221"/>
    <b v="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n v="1.5820000000000001"/>
    <x v="0"/>
    <x v="0"/>
    <s v="USD"/>
    <n v="1431928784"/>
    <n v="1430114384"/>
    <b v="0"/>
    <n v="10"/>
    <n v="79.099999999999994"/>
    <b v="1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.0526894736842105"/>
    <x v="0"/>
    <x v="0"/>
    <s v="USD"/>
    <n v="1445818397"/>
    <n v="1442794397"/>
    <b v="0"/>
    <n v="35"/>
    <n v="114.29199999999999"/>
    <b v="1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n v="1"/>
    <x v="0"/>
    <x v="0"/>
    <s v="USD"/>
    <n v="1408252260"/>
    <n v="1406580436"/>
    <b v="0"/>
    <n v="29"/>
    <n v="51.724137931034484"/>
    <b v="1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n v="1"/>
    <x v="0"/>
    <x v="0"/>
    <s v="USD"/>
    <n v="1480140000"/>
    <n v="1479186575"/>
    <b v="0"/>
    <n v="13"/>
    <n v="30.76923076923077"/>
    <b v="1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n v="1.0686"/>
    <x v="0"/>
    <x v="5"/>
    <s v="CAD"/>
    <n v="1414862280"/>
    <n v="1412360309"/>
    <b v="0"/>
    <n v="72"/>
    <n v="74.208333333333329"/>
    <b v="1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n v="1.244"/>
    <x v="0"/>
    <x v="0"/>
    <s v="USD"/>
    <n v="1473625166"/>
    <n v="1470169166"/>
    <b v="0"/>
    <n v="78"/>
    <n v="47.846153846153847"/>
    <b v="1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n v="1.0870406189555126"/>
    <x v="0"/>
    <x v="0"/>
    <s v="USD"/>
    <n v="1464904800"/>
    <n v="1463852904"/>
    <b v="0"/>
    <n v="49"/>
    <n v="34.408163265306122"/>
    <b v="1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.0242424242424242"/>
    <x v="0"/>
    <x v="5"/>
    <s v="CAD"/>
    <n v="1464471840"/>
    <n v="1459309704"/>
    <b v="0"/>
    <n v="42"/>
    <n v="40.238095238095241"/>
    <b v="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n v="1.0549999999999999"/>
    <x v="0"/>
    <x v="0"/>
    <s v="USD"/>
    <n v="1435733940"/>
    <n v="1431046325"/>
    <b v="0"/>
    <n v="35"/>
    <n v="60.285714285714285"/>
    <b v="1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.0629999999999999"/>
    <x v="0"/>
    <x v="0"/>
    <s v="USD"/>
    <n v="1457326740"/>
    <n v="1455919438"/>
    <b v="0"/>
    <n v="42"/>
    <n v="25.30952380952381"/>
    <b v="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n v="1.0066666666666666"/>
    <x v="0"/>
    <x v="1"/>
    <s v="GBP"/>
    <n v="1441995595"/>
    <n v="1439835595"/>
    <b v="0"/>
    <n v="42"/>
    <n v="35.952380952380949"/>
    <b v="1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n v="1.054"/>
    <x v="0"/>
    <x v="0"/>
    <s v="USD"/>
    <n v="1458100740"/>
    <n v="1456862924"/>
    <b v="0"/>
    <n v="31"/>
    <n v="136"/>
    <b v="1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n v="1.0755999999999999"/>
    <x v="0"/>
    <x v="1"/>
    <s v="GBP"/>
    <n v="1469359728"/>
    <n v="1466767728"/>
    <b v="0"/>
    <n v="38"/>
    <n v="70.763157894736835"/>
    <b v="1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n v="1"/>
    <x v="0"/>
    <x v="0"/>
    <s v="USD"/>
    <n v="1447959491"/>
    <n v="1445363891"/>
    <b v="0"/>
    <n v="8"/>
    <n v="125"/>
    <b v="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.0376000000000001"/>
    <x v="0"/>
    <x v="0"/>
    <s v="USD"/>
    <n v="1399953600"/>
    <n v="1398983245"/>
    <b v="0"/>
    <n v="39"/>
    <n v="66.512820512820511"/>
    <b v="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.0149999999999999"/>
    <x v="0"/>
    <x v="0"/>
    <s v="USD"/>
    <n v="1408815440"/>
    <n v="1404927440"/>
    <b v="0"/>
    <n v="29"/>
    <n v="105"/>
    <b v="1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n v="1.044"/>
    <x v="0"/>
    <x v="0"/>
    <s v="USD"/>
    <n v="1464732537"/>
    <n v="1462140537"/>
    <b v="0"/>
    <n v="72"/>
    <n v="145"/>
    <b v="1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n v="1.8"/>
    <x v="0"/>
    <x v="1"/>
    <s v="GBP"/>
    <n v="1462914000"/>
    <n v="1460914253"/>
    <b v="0"/>
    <n v="15"/>
    <n v="12"/>
    <b v="1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.0633333333333332"/>
    <x v="0"/>
    <x v="0"/>
    <s v="USD"/>
    <n v="1416545700"/>
    <n v="1415392666"/>
    <b v="0"/>
    <n v="33"/>
    <n v="96.666666666666671"/>
    <b v="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.0055555555555555"/>
    <x v="0"/>
    <x v="0"/>
    <s v="USD"/>
    <n v="1404312846"/>
    <n v="1402584846"/>
    <b v="0"/>
    <n v="15"/>
    <n v="60.333333333333336"/>
    <b v="1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n v="1.012"/>
    <x v="0"/>
    <x v="1"/>
    <s v="GBP"/>
    <n v="1415385000"/>
    <n v="1413406695"/>
    <b v="0"/>
    <n v="19"/>
    <n v="79.89473684210526"/>
    <b v="1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n v="1"/>
    <x v="0"/>
    <x v="1"/>
    <s v="GBP"/>
    <n v="1429789992"/>
    <n v="1424609592"/>
    <b v="0"/>
    <n v="17"/>
    <n v="58.823529411764703"/>
    <b v="1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.1839285714285714"/>
    <x v="0"/>
    <x v="0"/>
    <s v="USD"/>
    <n v="1401857940"/>
    <n v="1400725112"/>
    <b v="0"/>
    <n v="44"/>
    <n v="75.340909090909093"/>
    <b v="1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.1000000000000001"/>
    <x v="0"/>
    <x v="0"/>
    <s v="USD"/>
    <n v="1422853140"/>
    <n v="1421439552"/>
    <b v="0"/>
    <n v="10"/>
    <n v="55"/>
    <b v="1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n v="1.0266666666666666"/>
    <x v="0"/>
    <x v="0"/>
    <s v="USD"/>
    <n v="1433097171"/>
    <n v="1430505171"/>
    <b v="0"/>
    <n v="46"/>
    <n v="66.956521739130437"/>
    <b v="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n v="1"/>
    <x v="0"/>
    <x v="0"/>
    <s v="USD"/>
    <n v="1410145200"/>
    <n v="1407197670"/>
    <b v="0"/>
    <n v="11"/>
    <n v="227.27272727272728"/>
    <b v="1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n v="1"/>
    <x v="0"/>
    <x v="1"/>
    <s v="GBP"/>
    <n v="1404471600"/>
    <n v="1401910634"/>
    <b v="0"/>
    <n v="13"/>
    <n v="307.69230769230768"/>
    <b v="1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n v="1.10046"/>
    <x v="0"/>
    <x v="0"/>
    <s v="USD"/>
    <n v="1412259660"/>
    <n v="1410461299"/>
    <b v="0"/>
    <n v="33"/>
    <n v="50.020909090909093"/>
    <b v="1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n v="1.0135000000000001"/>
    <x v="0"/>
    <x v="1"/>
    <s v="GBP"/>
    <n v="1425478950"/>
    <n v="1422886950"/>
    <b v="0"/>
    <n v="28"/>
    <n v="72.392857142857139"/>
    <b v="1"/>
    <s v="theater/plays"/>
    <x v="1"/>
    <x v="6"/>
  </r>
  <r>
    <n v="3520"/>
    <s v="Protocols"/>
    <s v="Help us to bring &quot;Protocols&quot; at the 2015 Camden Fringe. The most controversial play of the year."/>
    <n v="2000"/>
    <n v="2015"/>
    <n v="1.0075000000000001"/>
    <x v="0"/>
    <x v="1"/>
    <s v="GBP"/>
    <n v="1441547220"/>
    <n v="1439322412"/>
    <b v="0"/>
    <n v="21"/>
    <n v="95.952380952380949"/>
    <b v="1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.6942857142857144"/>
    <x v="0"/>
    <x v="0"/>
    <s v="USD"/>
    <n v="1411980020"/>
    <n v="1409388020"/>
    <b v="0"/>
    <n v="13"/>
    <n v="45.615384615384613"/>
    <b v="1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"/>
    <x v="0"/>
    <x v="1"/>
    <s v="GBP"/>
    <n v="1442311560"/>
    <n v="1439924246"/>
    <b v="0"/>
    <n v="34"/>
    <n v="41.029411764705884"/>
    <b v="1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n v="1.1365000000000001"/>
    <x v="0"/>
    <x v="1"/>
    <s v="GBP"/>
    <n v="1474844400"/>
    <n v="1469871148"/>
    <b v="0"/>
    <n v="80"/>
    <n v="56.825000000000003"/>
    <b v="1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n v="1.0156000000000001"/>
    <x v="0"/>
    <x v="0"/>
    <s v="USD"/>
    <n v="1410580800"/>
    <n v="1409336373"/>
    <b v="0"/>
    <n v="74"/>
    <n v="137.24324324324326"/>
    <b v="1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.06"/>
    <x v="0"/>
    <x v="0"/>
    <s v="USD"/>
    <n v="1439136000"/>
    <n v="1438188106"/>
    <b v="0"/>
    <n v="7"/>
    <n v="75.714285714285708"/>
    <b v="1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n v="1.02"/>
    <x v="0"/>
    <x v="0"/>
    <s v="USD"/>
    <n v="1461823140"/>
    <n v="1459411371"/>
    <b v="0"/>
    <n v="34"/>
    <n v="99"/>
    <b v="1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.1691666666666667"/>
    <x v="0"/>
    <x v="0"/>
    <s v="USD"/>
    <n v="1436587140"/>
    <n v="1434069205"/>
    <b v="0"/>
    <n v="86"/>
    <n v="81.569767441860463"/>
    <b v="1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.0115151515151515"/>
    <x v="0"/>
    <x v="1"/>
    <s v="GBP"/>
    <n v="1484740918"/>
    <n v="1483012918"/>
    <b v="0"/>
    <n v="37"/>
    <n v="45.108108108108105"/>
    <b v="1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.32"/>
    <x v="0"/>
    <x v="0"/>
    <s v="USD"/>
    <n v="1436749200"/>
    <n v="1434997018"/>
    <b v="0"/>
    <n v="18"/>
    <n v="36.666666666666664"/>
    <b v="1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n v="1"/>
    <x v="0"/>
    <x v="1"/>
    <s v="GBP"/>
    <n v="1460318400"/>
    <n v="1457881057"/>
    <b v="0"/>
    <n v="22"/>
    <n v="125"/>
    <b v="1"/>
    <s v="theater/plays"/>
    <x v="1"/>
    <x v="6"/>
  </r>
  <r>
    <n v="3531"/>
    <s v="The Reinvention of Lily Johnson"/>
    <s v="A political comedy for a crazy election year"/>
    <n v="1000"/>
    <n v="1280"/>
    <n v="1.28"/>
    <x v="0"/>
    <x v="0"/>
    <s v="USD"/>
    <n v="1467301334"/>
    <n v="1464709334"/>
    <b v="0"/>
    <n v="26"/>
    <n v="49.230769230769234"/>
    <b v="1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.1895833333333334"/>
    <x v="0"/>
    <x v="0"/>
    <s v="USD"/>
    <n v="1411012740"/>
    <n v="1409667827"/>
    <b v="0"/>
    <n v="27"/>
    <n v="42.296296296296298"/>
    <b v="1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.262"/>
    <x v="0"/>
    <x v="0"/>
    <s v="USD"/>
    <n v="1447269367"/>
    <n v="1444673767"/>
    <b v="0"/>
    <n v="8"/>
    <n v="78.875"/>
    <b v="1"/>
    <s v="theater/plays"/>
    <x v="1"/>
    <x v="6"/>
  </r>
  <r>
    <n v="3534"/>
    <s v="Night of Ashes"/>
    <s v="A Theatrical Prequel to Hell's Rebels, the current Pathfinder Adventure Path from Paizo Publishing"/>
    <n v="5000"/>
    <n v="7810"/>
    <n v="1.5620000000000001"/>
    <x v="0"/>
    <x v="0"/>
    <s v="USD"/>
    <n v="1443711623"/>
    <n v="1440687623"/>
    <b v="0"/>
    <n v="204"/>
    <n v="38.284313725490193"/>
    <b v="1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n v="1.0315000000000001"/>
    <x v="0"/>
    <x v="1"/>
    <s v="GBP"/>
    <n v="1443808800"/>
    <n v="1441120910"/>
    <b v="0"/>
    <n v="46"/>
    <n v="44.847826086956523"/>
    <b v="1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.5333333333333334"/>
    <x v="0"/>
    <x v="1"/>
    <s v="GBP"/>
    <n v="1450612740"/>
    <n v="1448040425"/>
    <b v="0"/>
    <n v="17"/>
    <n v="13.529411764705882"/>
    <b v="1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.8044444444444445"/>
    <x v="0"/>
    <x v="5"/>
    <s v="CAD"/>
    <n v="1416211140"/>
    <n v="1413016216"/>
    <b v="0"/>
    <n v="28"/>
    <n v="43.5"/>
    <b v="1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.2845"/>
    <x v="0"/>
    <x v="1"/>
    <s v="GBP"/>
    <n v="1471428340"/>
    <n v="1469009140"/>
    <b v="0"/>
    <n v="83"/>
    <n v="30.951807228915662"/>
    <b v="1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n v="1.1966666666666668"/>
    <x v="0"/>
    <x v="0"/>
    <s v="USD"/>
    <n v="1473358122"/>
    <n v="1471543722"/>
    <b v="0"/>
    <n v="13"/>
    <n v="55.230769230769234"/>
    <b v="1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n v="1.23"/>
    <x v="0"/>
    <x v="1"/>
    <s v="GBP"/>
    <n v="1466899491"/>
    <n v="1464307491"/>
    <b v="0"/>
    <n v="8"/>
    <n v="46.125"/>
    <b v="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n v="1.05"/>
    <x v="0"/>
    <x v="1"/>
    <s v="GBP"/>
    <n v="1441042275"/>
    <n v="1438882275"/>
    <b v="0"/>
    <n v="32"/>
    <n v="39.375"/>
    <b v="1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n v="1.0223636363636364"/>
    <x v="0"/>
    <x v="0"/>
    <s v="USD"/>
    <n v="1410099822"/>
    <n v="1404915822"/>
    <b v="0"/>
    <n v="85"/>
    <n v="66.152941176470591"/>
    <b v="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.0466666666666666"/>
    <x v="0"/>
    <x v="12"/>
    <s v="EUR"/>
    <n v="1435255659"/>
    <n v="1432663659"/>
    <b v="0"/>
    <n v="29"/>
    <n v="54.137931034482762"/>
    <b v="1"/>
    <s v="theater/plays"/>
    <x v="1"/>
    <x v="6"/>
  </r>
  <r>
    <n v="3544"/>
    <s v="Gruoch, or Lady Macbeth"/>
    <s v="Death &amp; Pretzels presents the world premiere of Paul Pasulka's Gruoch, or Lady Macbeth"/>
    <n v="2500"/>
    <n v="2500"/>
    <n v="1"/>
    <x v="0"/>
    <x v="0"/>
    <s v="USD"/>
    <n v="1425758257"/>
    <n v="1423166257"/>
    <b v="0"/>
    <n v="24"/>
    <n v="104.16666666666667"/>
    <b v="1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.004"/>
    <x v="0"/>
    <x v="0"/>
    <s v="USD"/>
    <n v="1428780159"/>
    <n v="1426188159"/>
    <b v="0"/>
    <n v="8"/>
    <n v="31.375"/>
    <b v="1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.0227272727272727"/>
    <x v="0"/>
    <x v="0"/>
    <s v="USD"/>
    <n v="1427860740"/>
    <n v="1426002684"/>
    <b v="0"/>
    <n v="19"/>
    <n v="59.210526315789473"/>
    <b v="1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n v="1.1440928571428572"/>
    <x v="0"/>
    <x v="0"/>
    <s v="USD"/>
    <n v="1463198340"/>
    <n v="1461117201"/>
    <b v="0"/>
    <n v="336"/>
    <n v="119.17633928571429"/>
    <b v="1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n v="1.019047619047619"/>
    <x v="0"/>
    <x v="0"/>
    <s v="USD"/>
    <n v="1457139600"/>
    <n v="1455230214"/>
    <b v="0"/>
    <n v="13"/>
    <n v="164.61538461538461"/>
    <b v="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n v="1.02"/>
    <x v="0"/>
    <x v="1"/>
    <s v="GBP"/>
    <n v="1441358873"/>
    <n v="1438939673"/>
    <b v="0"/>
    <n v="42"/>
    <n v="24.285714285714285"/>
    <b v="1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n v="1.048"/>
    <x v="0"/>
    <x v="1"/>
    <s v="GBP"/>
    <n v="1462224398"/>
    <n v="1459632398"/>
    <b v="0"/>
    <n v="64"/>
    <n v="40.9375"/>
    <b v="1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n v="1.0183333333333333"/>
    <x v="0"/>
    <x v="0"/>
    <s v="USD"/>
    <n v="1400796420"/>
    <n v="1398342170"/>
    <b v="0"/>
    <n v="25"/>
    <n v="61.1"/>
    <b v="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"/>
    <x v="0"/>
    <x v="1"/>
    <s v="GBP"/>
    <n v="1403964324"/>
    <n v="1401372324"/>
    <b v="0"/>
    <n v="20"/>
    <n v="38.65"/>
    <b v="1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n v="1.0627272727272727"/>
    <x v="0"/>
    <x v="0"/>
    <s v="USD"/>
    <n v="1439337600"/>
    <n v="1436575280"/>
    <b v="0"/>
    <n v="104"/>
    <n v="56.20192307692308"/>
    <b v="1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n v="1.1342219999999998"/>
    <x v="0"/>
    <x v="0"/>
    <s v="USD"/>
    <n v="1423674000"/>
    <n v="1421025159"/>
    <b v="0"/>
    <n v="53"/>
    <n v="107.00207547169811"/>
    <b v="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"/>
    <x v="0"/>
    <x v="13"/>
    <s v="EUR"/>
    <n v="1479382594"/>
    <n v="1476786994"/>
    <b v="0"/>
    <n v="14"/>
    <n v="171.42857142857142"/>
    <b v="1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n v="1.0045454545454546"/>
    <x v="0"/>
    <x v="1"/>
    <s v="GBP"/>
    <n v="1408289724"/>
    <n v="1403105724"/>
    <b v="0"/>
    <n v="20"/>
    <n v="110.5"/>
    <b v="1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n v="1.0003599999999999"/>
    <x v="0"/>
    <x v="0"/>
    <s v="USD"/>
    <n v="1399271911"/>
    <n v="1396334311"/>
    <b v="0"/>
    <n v="558"/>
    <n v="179.27598566308242"/>
    <b v="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n v="1.44"/>
    <x v="0"/>
    <x v="1"/>
    <s v="GBP"/>
    <n v="1435352400"/>
    <n v="1431718575"/>
    <b v="0"/>
    <n v="22"/>
    <n v="22.90909090909091"/>
    <b v="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.0349999999999999"/>
    <x v="0"/>
    <x v="2"/>
    <s v="AUD"/>
    <n v="1438333080"/>
    <n v="1436408308"/>
    <b v="0"/>
    <n v="24"/>
    <n v="43.125"/>
    <b v="1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n v="1.0843750000000001"/>
    <x v="0"/>
    <x v="5"/>
    <s v="CAD"/>
    <n v="1432694700"/>
    <n v="1429651266"/>
    <b v="0"/>
    <n v="74"/>
    <n v="46.891891891891895"/>
    <b v="1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.024"/>
    <x v="0"/>
    <x v="0"/>
    <s v="USD"/>
    <n v="1438799760"/>
    <n v="1437236378"/>
    <b v="0"/>
    <n v="54"/>
    <n v="47.407407407407405"/>
    <b v="1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.4888888888888889"/>
    <x v="0"/>
    <x v="1"/>
    <s v="GBP"/>
    <n v="1457906400"/>
    <n v="1457115427"/>
    <b v="0"/>
    <n v="31"/>
    <n v="15.129032258064516"/>
    <b v="1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.0549000000000002"/>
    <x v="0"/>
    <x v="1"/>
    <s v="GBP"/>
    <n v="1470078000"/>
    <n v="1467648456"/>
    <b v="0"/>
    <n v="25"/>
    <n v="21.098000000000003"/>
    <b v="1"/>
    <s v="theater/plays"/>
    <x v="1"/>
    <x v="6"/>
  </r>
  <r>
    <n v="3564"/>
    <s v="The Pillowman Aberdeen"/>
    <s v="Multi Award-Winng play THE PILLOWMAN coming to the Arts Centre Theatre, Aberdeen"/>
    <n v="1000"/>
    <n v="1005"/>
    <n v="1.0049999999999999"/>
    <x v="0"/>
    <x v="1"/>
    <s v="GBP"/>
    <n v="1444060800"/>
    <n v="1440082649"/>
    <b v="0"/>
    <n v="17"/>
    <n v="59.117647058823529"/>
    <b v="1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.3055555555555556"/>
    <x v="0"/>
    <x v="0"/>
    <s v="USD"/>
    <n v="1420048208"/>
    <n v="1417456208"/>
    <b v="0"/>
    <n v="12"/>
    <n v="97.916666666666671"/>
    <b v="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.0475000000000001"/>
    <x v="0"/>
    <x v="1"/>
    <s v="GBP"/>
    <n v="1422015083"/>
    <n v="1419423083"/>
    <b v="0"/>
    <n v="38"/>
    <n v="55.131578947368418"/>
    <b v="1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.0880000000000001"/>
    <x v="0"/>
    <x v="1"/>
    <s v="GBP"/>
    <n v="1433964444"/>
    <n v="1431372444"/>
    <b v="0"/>
    <n v="41"/>
    <n v="26.536585365853657"/>
    <b v="1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n v="1.1100000000000001"/>
    <x v="0"/>
    <x v="0"/>
    <s v="USD"/>
    <n v="1410975994"/>
    <n v="1408383994"/>
    <b v="0"/>
    <n v="19"/>
    <n v="58.421052631578945"/>
    <b v="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.0047999999999999"/>
    <x v="0"/>
    <x v="0"/>
    <s v="USD"/>
    <n v="1420734696"/>
    <n v="1418142696"/>
    <b v="0"/>
    <n v="41"/>
    <n v="122.53658536585365"/>
    <b v="1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n v="1.1435"/>
    <x v="0"/>
    <x v="0"/>
    <s v="USD"/>
    <n v="1420009200"/>
    <n v="1417593483"/>
    <b v="0"/>
    <n v="26"/>
    <n v="87.961538461538467"/>
    <b v="1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n v="1.2206666666666666"/>
    <x v="0"/>
    <x v="1"/>
    <s v="GBP"/>
    <n v="1414701413"/>
    <n v="1412109413"/>
    <b v="0"/>
    <n v="25"/>
    <n v="73.239999999999995"/>
    <b v="1"/>
    <s v="theater/plays"/>
    <x v="1"/>
    <x v="6"/>
  </r>
  <r>
    <n v="3572"/>
    <s v="Monster"/>
    <s v="A darkly comic one woman show by Abram Rooney as part of The Camden Fringe 2015."/>
    <n v="500"/>
    <n v="500"/>
    <n v="1"/>
    <x v="0"/>
    <x v="1"/>
    <s v="GBP"/>
    <n v="1434894082"/>
    <n v="1432302082"/>
    <b v="0"/>
    <n v="9"/>
    <n v="55.555555555555557"/>
    <b v="1"/>
    <s v="theater/plays"/>
    <x v="1"/>
    <x v="6"/>
  </r>
  <r>
    <n v="3573"/>
    <s v="Licensed To Ill"/>
    <s v="London based theatre makers collaborating to create a new show about the history of HipHop."/>
    <n v="3000"/>
    <n v="3084"/>
    <n v="1.028"/>
    <x v="0"/>
    <x v="1"/>
    <s v="GBP"/>
    <n v="1415440846"/>
    <n v="1412845246"/>
    <b v="0"/>
    <n v="78"/>
    <n v="39.53846153846154"/>
    <b v="1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.0612068965517241"/>
    <x v="0"/>
    <x v="0"/>
    <s v="USD"/>
    <n v="1415921848"/>
    <n v="1413326248"/>
    <b v="0"/>
    <n v="45"/>
    <n v="136.77777777777777"/>
    <b v="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n v="1.0133000000000001"/>
    <x v="0"/>
    <x v="0"/>
    <s v="USD"/>
    <n v="1470887940"/>
    <n v="1468176527"/>
    <b v="0"/>
    <n v="102"/>
    <n v="99.343137254901961"/>
    <b v="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n v="1"/>
    <x v="0"/>
    <x v="0"/>
    <s v="USD"/>
    <n v="1480947054"/>
    <n v="1475759454"/>
    <b v="0"/>
    <n v="5"/>
    <n v="20"/>
    <b v="1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n v="1.3"/>
    <x v="0"/>
    <x v="0"/>
    <s v="USD"/>
    <n v="1430029680"/>
    <n v="1427741583"/>
    <b v="0"/>
    <n v="27"/>
    <n v="28.888888888888889"/>
    <b v="1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n v="1.0001333333333333"/>
    <x v="0"/>
    <x v="1"/>
    <s v="GBP"/>
    <n v="1462037777"/>
    <n v="1459445777"/>
    <b v="0"/>
    <n v="37"/>
    <n v="40.545945945945945"/>
    <b v="1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"/>
    <x v="0"/>
    <x v="1"/>
    <s v="GBP"/>
    <n v="1459444656"/>
    <n v="1456856256"/>
    <b v="0"/>
    <n v="14"/>
    <n v="35.714285714285715"/>
    <b v="1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n v="1.1388888888888888"/>
    <x v="0"/>
    <x v="0"/>
    <s v="USD"/>
    <n v="1425185940"/>
    <n v="1421900022"/>
    <b v="0"/>
    <n v="27"/>
    <n v="37.962962962962962"/>
    <b v="1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n v="1"/>
    <x v="0"/>
    <x v="1"/>
    <s v="GBP"/>
    <n v="1406719110"/>
    <n v="1405509510"/>
    <b v="0"/>
    <n v="45"/>
    <n v="33.333333333333336"/>
    <b v="1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n v="2.87"/>
    <x v="0"/>
    <x v="0"/>
    <s v="USD"/>
    <n v="1459822682"/>
    <n v="1458613082"/>
    <b v="0"/>
    <n v="49"/>
    <n v="58.571428571428569"/>
    <b v="1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n v="1.085"/>
    <x v="0"/>
    <x v="0"/>
    <s v="USD"/>
    <n v="1460970805"/>
    <n v="1455790405"/>
    <b v="0"/>
    <n v="24"/>
    <n v="135.625"/>
    <b v="1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.155"/>
    <x v="0"/>
    <x v="1"/>
    <s v="GBP"/>
    <n v="1436772944"/>
    <n v="1434180944"/>
    <b v="0"/>
    <n v="112"/>
    <n v="30.9375"/>
    <b v="1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n v="1.1911764705882353"/>
    <x v="0"/>
    <x v="0"/>
    <s v="USD"/>
    <n v="1419181890"/>
    <n v="1416589890"/>
    <b v="0"/>
    <n v="23"/>
    <n v="176.08695652173913"/>
    <b v="1"/>
    <s v="theater/plays"/>
    <x v="1"/>
    <x v="6"/>
  </r>
  <r>
    <n v="3586"/>
    <s v="Actors &amp; Musicians who are Blind or Autistic"/>
    <s v="See Theatre In A New Light"/>
    <n v="7500"/>
    <n v="8207"/>
    <n v="1.0942666666666667"/>
    <x v="0"/>
    <x v="0"/>
    <s v="USD"/>
    <n v="1474649070"/>
    <n v="1469465070"/>
    <b v="0"/>
    <n v="54"/>
    <n v="151.9814814814815"/>
    <b v="1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n v="1.266"/>
    <x v="0"/>
    <x v="1"/>
    <s v="GBP"/>
    <n v="1467054000"/>
    <n v="1463144254"/>
    <b v="0"/>
    <n v="28"/>
    <n v="22.607142857142858"/>
    <b v="1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n v="1.0049999999999999"/>
    <x v="0"/>
    <x v="1"/>
    <s v="GBP"/>
    <n v="1430348400"/>
    <n v="1428436410"/>
    <b v="0"/>
    <n v="11"/>
    <n v="18.272727272727273"/>
    <b v="1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.2749999999999999"/>
    <x v="0"/>
    <x v="0"/>
    <s v="USD"/>
    <n v="1432654347"/>
    <n v="1430494347"/>
    <b v="0"/>
    <n v="62"/>
    <n v="82.258064516129039"/>
    <b v="1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n v="1.0005999999999999"/>
    <x v="0"/>
    <x v="1"/>
    <s v="GBP"/>
    <n v="1413792034"/>
    <n v="1411200034"/>
    <b v="0"/>
    <n v="73"/>
    <n v="68.534246575342465"/>
    <b v="1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.75"/>
    <x v="0"/>
    <x v="0"/>
    <s v="USD"/>
    <n v="1422075540"/>
    <n v="1419979544"/>
    <b v="0"/>
    <n v="18"/>
    <n v="68.055555555555557"/>
    <b v="1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n v="1.2725"/>
    <x v="0"/>
    <x v="0"/>
    <s v="USD"/>
    <n v="1423630740"/>
    <n v="1418673307"/>
    <b v="0"/>
    <n v="35"/>
    <n v="72.714285714285708"/>
    <b v="1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.1063333333333334"/>
    <x v="0"/>
    <x v="0"/>
    <s v="USD"/>
    <n v="1420489560"/>
    <n v="1417469639"/>
    <b v="0"/>
    <n v="43"/>
    <n v="77.186046511627907"/>
    <b v="1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n v="1.2593749999999999"/>
    <x v="0"/>
    <x v="0"/>
    <s v="USD"/>
    <n v="1472952982"/>
    <n v="1470792982"/>
    <b v="0"/>
    <n v="36"/>
    <n v="55.972222222222221"/>
    <b v="1"/>
    <s v="theater/plays"/>
    <x v="1"/>
    <x v="6"/>
  </r>
  <r>
    <n v="3595"/>
    <s v="The Flu Season"/>
    <s v="A new theatre company staging Will Eno's The Flu Season in Seattle"/>
    <n v="2600"/>
    <n v="3081"/>
    <n v="1.1850000000000001"/>
    <x v="0"/>
    <x v="0"/>
    <s v="USD"/>
    <n v="1426229940"/>
    <n v="1423959123"/>
    <b v="0"/>
    <n v="62"/>
    <n v="49.693548387096776"/>
    <b v="1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n v="1.0772727272727274"/>
    <x v="0"/>
    <x v="5"/>
    <s v="CAD"/>
    <n v="1409072982"/>
    <n v="1407258582"/>
    <b v="0"/>
    <n v="15"/>
    <n v="79"/>
    <b v="1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n v="1.026"/>
    <x v="0"/>
    <x v="0"/>
    <s v="USD"/>
    <n v="1456984740"/>
    <n v="1455717790"/>
    <b v="0"/>
    <n v="33"/>
    <n v="77.727272727272734"/>
    <b v="1"/>
    <s v="theater/plays"/>
    <x v="1"/>
    <x v="6"/>
  </r>
  <r>
    <n v="3598"/>
    <s v="Cinderella"/>
    <s v="River City Theatre Company needs your support as we embark on our thirteenth production, CINDERELLA!"/>
    <n v="1000"/>
    <n v="1101"/>
    <n v="1.101"/>
    <x v="0"/>
    <x v="0"/>
    <s v="USD"/>
    <n v="1409720340"/>
    <n v="1408129822"/>
    <b v="0"/>
    <n v="27"/>
    <n v="40.777777777777779"/>
    <b v="1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n v="2.02"/>
    <x v="0"/>
    <x v="0"/>
    <s v="USD"/>
    <n v="1440892800"/>
    <n v="1438715077"/>
    <b v="0"/>
    <n v="17"/>
    <n v="59.411764705882355"/>
    <b v="1"/>
    <s v="theater/plays"/>
    <x v="1"/>
    <x v="6"/>
  </r>
  <r>
    <n v="3600"/>
    <s v="Pariah"/>
    <s v="The First Play From The Man Who Brought You The Black James Bond!"/>
    <n v="10"/>
    <n v="13"/>
    <n v="1.3"/>
    <x v="0"/>
    <x v="0"/>
    <s v="USD"/>
    <n v="1476390164"/>
    <n v="1473970964"/>
    <b v="0"/>
    <n v="4"/>
    <n v="3.25"/>
    <b v="1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n v="1.0435000000000001"/>
    <x v="0"/>
    <x v="1"/>
    <s v="GBP"/>
    <n v="1421452682"/>
    <n v="1418860682"/>
    <b v="0"/>
    <n v="53"/>
    <n v="39.377358490566039"/>
    <b v="1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.0004999999999999"/>
    <x v="0"/>
    <x v="0"/>
    <s v="USD"/>
    <n v="1463520479"/>
    <n v="1458336479"/>
    <b v="0"/>
    <n v="49"/>
    <n v="81.673469387755105"/>
    <b v="1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n v="1.7066666666666668"/>
    <x v="0"/>
    <x v="0"/>
    <s v="USD"/>
    <n v="1446759880"/>
    <n v="1444164280"/>
    <b v="0"/>
    <n v="57"/>
    <n v="44.912280701754383"/>
    <b v="1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.1283333333333334"/>
    <x v="0"/>
    <x v="0"/>
    <s v="USD"/>
    <n v="1461913140"/>
    <n v="1461370956"/>
    <b v="0"/>
    <n v="69"/>
    <n v="49.05797101449275"/>
    <b v="1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.84"/>
    <x v="0"/>
    <x v="1"/>
    <s v="GBP"/>
    <n v="1455390126"/>
    <n v="1452798126"/>
    <b v="0"/>
    <n v="15"/>
    <n v="30.666666666666668"/>
    <b v="1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n v="1.3026666666666666"/>
    <x v="0"/>
    <x v="1"/>
    <s v="GBP"/>
    <n v="1471185057"/>
    <n v="1468593057"/>
    <b v="0"/>
    <n v="64"/>
    <n v="61.0625"/>
    <b v="1"/>
    <s v="theater/plays"/>
    <x v="1"/>
    <x v="6"/>
  </r>
  <r>
    <n v="3607"/>
    <s v="E15 at The Pleasance and CPT"/>
    <s v="'E15' is a verbatim project that looks at the story of the Focus E15 Campaign"/>
    <n v="550"/>
    <n v="580"/>
    <n v="1.0545454545454545"/>
    <x v="0"/>
    <x v="1"/>
    <s v="GBP"/>
    <n v="1450137600"/>
    <n v="1448924882"/>
    <b v="0"/>
    <n v="20"/>
    <n v="29"/>
    <b v="1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n v="1"/>
    <x v="0"/>
    <x v="1"/>
    <s v="GBP"/>
    <n v="1466172000"/>
    <n v="1463418090"/>
    <b v="0"/>
    <n v="27"/>
    <n v="29.62962962962963"/>
    <b v="1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.5331632653061225"/>
    <x v="0"/>
    <x v="1"/>
    <s v="GBP"/>
    <n v="1459378085"/>
    <n v="1456789685"/>
    <b v="0"/>
    <n v="21"/>
    <n v="143.0952380952381"/>
    <b v="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n v="1.623"/>
    <x v="0"/>
    <x v="1"/>
    <s v="GBP"/>
    <n v="1439806936"/>
    <n v="1437214936"/>
    <b v="0"/>
    <n v="31"/>
    <n v="52.354838709677416"/>
    <b v="1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n v="1.36"/>
    <x v="0"/>
    <x v="1"/>
    <s v="GBP"/>
    <n v="1428483201"/>
    <n v="1425891201"/>
    <b v="0"/>
    <n v="51"/>
    <n v="66.666666666666671"/>
    <b v="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n v="1.444"/>
    <x v="0"/>
    <x v="5"/>
    <s v="CAD"/>
    <n v="1402334811"/>
    <n v="1401470811"/>
    <b v="0"/>
    <n v="57"/>
    <n v="126.66666666666667"/>
    <b v="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n v="1"/>
    <x v="0"/>
    <x v="0"/>
    <s v="USD"/>
    <n v="1403964574"/>
    <n v="1401372574"/>
    <b v="0"/>
    <n v="20"/>
    <n v="62.5"/>
    <b v="1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n v="1.008"/>
    <x v="0"/>
    <x v="0"/>
    <s v="USD"/>
    <n v="1434675616"/>
    <n v="1432083616"/>
    <b v="0"/>
    <n v="71"/>
    <n v="35.492957746478872"/>
    <b v="1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n v="1.0680000000000001"/>
    <x v="0"/>
    <x v="1"/>
    <s v="GBP"/>
    <n v="1449756896"/>
    <n v="1447164896"/>
    <b v="0"/>
    <n v="72"/>
    <n v="37.083333333333336"/>
    <b v="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.248"/>
    <x v="0"/>
    <x v="1"/>
    <s v="GBP"/>
    <n v="1426801664"/>
    <n v="1424213264"/>
    <b v="0"/>
    <n v="45"/>
    <n v="69.333333333333329"/>
    <b v="1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n v="1.1891891891891893"/>
    <x v="0"/>
    <x v="1"/>
    <s v="GBP"/>
    <n v="1488240000"/>
    <n v="1486996729"/>
    <b v="0"/>
    <n v="51"/>
    <n v="17.254901960784313"/>
    <b v="1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n v="1.01"/>
    <x v="0"/>
    <x v="1"/>
    <s v="GBP"/>
    <n v="1433343850"/>
    <n v="1430751850"/>
    <b v="0"/>
    <n v="56"/>
    <n v="36.071428571428569"/>
    <b v="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n v="1.1299999999999999"/>
    <x v="0"/>
    <x v="0"/>
    <s v="USD"/>
    <n v="1479592800"/>
    <n v="1476760226"/>
    <b v="0"/>
    <n v="17"/>
    <n v="66.470588235294116"/>
    <b v="1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.0519047619047619"/>
    <x v="0"/>
    <x v="0"/>
    <s v="USD"/>
    <n v="1425528000"/>
    <n v="1422916261"/>
    <b v="0"/>
    <n v="197"/>
    <n v="56.065989847715734"/>
    <b v="1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n v="1.0973333333333333"/>
    <x v="0"/>
    <x v="0"/>
    <s v="USD"/>
    <n v="1475269200"/>
    <n v="1473200844"/>
    <b v="0"/>
    <n v="70"/>
    <n v="47.028571428571432"/>
    <b v="1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n v="1.00099"/>
    <x v="0"/>
    <x v="0"/>
    <s v="USD"/>
    <n v="1411874580"/>
    <n v="1409030371"/>
    <b v="0"/>
    <n v="21"/>
    <n v="47.666190476190479"/>
    <b v="1"/>
    <s v="theater/plays"/>
    <x v="1"/>
    <x v="6"/>
  </r>
  <r>
    <n v="3623"/>
    <s v="Since I've Been Here"/>
    <s v="An original play exploring the complications of romantic relationships in all forms."/>
    <n v="2500"/>
    <n v="3000"/>
    <n v="1.2"/>
    <x v="0"/>
    <x v="0"/>
    <s v="USD"/>
    <n v="1406358000"/>
    <n v="1404841270"/>
    <b v="0"/>
    <n v="34"/>
    <n v="88.235294117647058"/>
    <b v="1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.0493333333333332"/>
    <x v="0"/>
    <x v="0"/>
    <s v="USD"/>
    <n v="1471977290"/>
    <n v="1466793290"/>
    <b v="0"/>
    <n v="39"/>
    <n v="80.717948717948715"/>
    <b v="1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.0266666666666666"/>
    <x v="0"/>
    <x v="1"/>
    <s v="GBP"/>
    <n v="1435851577"/>
    <n v="1433259577"/>
    <b v="0"/>
    <n v="78"/>
    <n v="39.487179487179489"/>
    <b v="1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n v="1.0182500000000001"/>
    <x v="0"/>
    <x v="1"/>
    <s v="GBP"/>
    <n v="1408204857"/>
    <n v="1406390457"/>
    <b v="0"/>
    <n v="48"/>
    <n v="84.854166666666671"/>
    <b v="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n v="1"/>
    <x v="0"/>
    <x v="0"/>
    <s v="USD"/>
    <n v="1463803140"/>
    <n v="1459446487"/>
    <b v="0"/>
    <n v="29"/>
    <n v="68.965517241379317"/>
    <b v="1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x v="0"/>
    <s v="USD"/>
    <n v="1450040396"/>
    <n v="1444852796"/>
    <b v="0"/>
    <n v="0"/>
    <e v="#DIV/0!"/>
    <b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1.9999999999999999E-6"/>
    <x v="2"/>
    <x v="0"/>
    <s v="USD"/>
    <n v="1462467600"/>
    <n v="1457403364"/>
    <b v="0"/>
    <n v="2"/>
    <n v="1"/>
    <b v="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n v="3.3333333333333332E-4"/>
    <x v="2"/>
    <x v="1"/>
    <s v="GBP"/>
    <n v="1417295990"/>
    <n v="1414700390"/>
    <b v="0"/>
    <n v="1"/>
    <n v="1"/>
    <b v="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n v="0.51023391812865493"/>
    <x v="2"/>
    <x v="0"/>
    <s v="USD"/>
    <n v="1411444740"/>
    <n v="1409335497"/>
    <b v="0"/>
    <n v="59"/>
    <n v="147.88135593220338"/>
    <b v="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n v="0.2"/>
    <x v="2"/>
    <x v="1"/>
    <s v="GBP"/>
    <n v="1416781749"/>
    <n v="1415053749"/>
    <b v="0"/>
    <n v="1"/>
    <n v="100"/>
    <b v="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n v="0.35239999999999999"/>
    <x v="2"/>
    <x v="0"/>
    <s v="USD"/>
    <n v="1479517200"/>
    <n v="1475765867"/>
    <b v="0"/>
    <n v="31"/>
    <n v="56.838709677419352"/>
    <b v="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n v="4.2466666666666666E-2"/>
    <x v="2"/>
    <x v="5"/>
    <s v="CAD"/>
    <n v="1484366340"/>
    <n v="1480219174"/>
    <b v="0"/>
    <n v="18"/>
    <n v="176.94444444444446"/>
    <b v="0"/>
    <s v="theater/musical"/>
    <x v="1"/>
    <x v="40"/>
  </r>
  <r>
    <n v="3635"/>
    <s v="Mary's Son"/>
    <s v="Mary's Son is a pop opera about Jesus and the hope he brings to all people."/>
    <n v="3500"/>
    <n v="1276"/>
    <n v="0.36457142857142855"/>
    <x v="2"/>
    <x v="0"/>
    <s v="USD"/>
    <n v="1461186676"/>
    <n v="1458594676"/>
    <b v="0"/>
    <n v="10"/>
    <n v="127.6"/>
    <b v="0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n v="0"/>
    <x v="2"/>
    <x v="0"/>
    <s v="USD"/>
    <n v="1442248829"/>
    <n v="1439224829"/>
    <b v="0"/>
    <n v="0"/>
    <e v="#DIV/0!"/>
    <b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n v="0.30866666666666664"/>
    <x v="2"/>
    <x v="0"/>
    <s v="USD"/>
    <n v="1420130935"/>
    <n v="1417538935"/>
    <b v="0"/>
    <n v="14"/>
    <n v="66.142857142857139"/>
    <b v="0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n v="6.545454545454546E-2"/>
    <x v="2"/>
    <x v="5"/>
    <s v="CAD"/>
    <n v="1429456132"/>
    <n v="1424275732"/>
    <b v="0"/>
    <n v="2"/>
    <n v="108"/>
    <b v="0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n v="4.0000000000000003E-5"/>
    <x v="2"/>
    <x v="0"/>
    <s v="USD"/>
    <n v="1475853060"/>
    <n v="1470672906"/>
    <b v="0"/>
    <n v="1"/>
    <n v="1"/>
    <b v="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5.5E-2"/>
    <x v="2"/>
    <x v="0"/>
    <s v="USD"/>
    <n v="1431283530"/>
    <n v="1428691530"/>
    <b v="0"/>
    <n v="3"/>
    <n v="18.333333333333332"/>
    <b v="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x v="0"/>
    <s v="USD"/>
    <n v="1412485200"/>
    <n v="1410966179"/>
    <b v="0"/>
    <n v="0"/>
    <e v="#DIV/0!"/>
    <b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n v="2.1428571428571429E-2"/>
    <x v="2"/>
    <x v="12"/>
    <s v="EUR"/>
    <n v="1448902800"/>
    <n v="1445369727"/>
    <b v="0"/>
    <n v="2"/>
    <n v="7.5"/>
    <b v="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x v="0"/>
    <s v="USD"/>
    <n v="1447734439"/>
    <n v="1444274839"/>
    <b v="0"/>
    <n v="0"/>
    <e v="#DIV/0!"/>
    <b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n v="0.16420000000000001"/>
    <x v="2"/>
    <x v="0"/>
    <s v="USD"/>
    <n v="1457413140"/>
    <n v="1454996887"/>
    <b v="0"/>
    <n v="12"/>
    <n v="68.416666666666671"/>
    <b v="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n v="1E-3"/>
    <x v="2"/>
    <x v="5"/>
    <s v="CAD"/>
    <n v="1479773838"/>
    <n v="1477178238"/>
    <b v="0"/>
    <n v="1"/>
    <n v="1"/>
    <b v="0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n v="4.8099999999999997E-2"/>
    <x v="2"/>
    <x v="0"/>
    <s v="USD"/>
    <n v="1434497400"/>
    <n v="1431770802"/>
    <b v="0"/>
    <n v="8"/>
    <n v="60.125"/>
    <b v="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n v="0.06"/>
    <x v="2"/>
    <x v="1"/>
    <s v="GBP"/>
    <n v="1475258327"/>
    <n v="1471370327"/>
    <b v="0"/>
    <n v="2"/>
    <n v="15"/>
    <b v="0"/>
    <s v="theater/musical"/>
    <x v="1"/>
    <x v="40"/>
  </r>
  <r>
    <n v="3648"/>
    <s v="Moth Theater Lives"/>
    <s v="Help Moth Live! Support Moth and its artist collective to achieve its 2014/15 season."/>
    <n v="40000"/>
    <n v="40153"/>
    <n v="1.003825"/>
    <x v="0"/>
    <x v="0"/>
    <s v="USD"/>
    <n v="1412492445"/>
    <n v="1409900445"/>
    <b v="0"/>
    <n v="73"/>
    <n v="550.04109589041093"/>
    <b v="1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.04"/>
    <x v="0"/>
    <x v="5"/>
    <s v="CAD"/>
    <n v="1402938394"/>
    <n v="1400691994"/>
    <b v="0"/>
    <n v="8"/>
    <n v="97.5"/>
    <b v="1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n v="1"/>
    <x v="0"/>
    <x v="1"/>
    <s v="GBP"/>
    <n v="1454412584"/>
    <n v="1452598184"/>
    <b v="0"/>
    <n v="17"/>
    <n v="29.411764705882351"/>
    <b v="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.04"/>
    <x v="0"/>
    <x v="0"/>
    <s v="USD"/>
    <n v="1407686340"/>
    <n v="1404833442"/>
    <b v="0"/>
    <n v="9"/>
    <n v="57.777777777777779"/>
    <b v="1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n v="2.5066666666666668"/>
    <x v="0"/>
    <x v="5"/>
    <s v="CAD"/>
    <n v="1472097540"/>
    <n v="1471188502"/>
    <b v="0"/>
    <n v="17"/>
    <n v="44.235294117647058"/>
    <b v="1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n v="1.0049999999999999"/>
    <x v="0"/>
    <x v="1"/>
    <s v="GBP"/>
    <n v="1438764207"/>
    <n v="1436172207"/>
    <b v="0"/>
    <n v="33"/>
    <n v="60.909090909090907"/>
    <b v="1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.744"/>
    <x v="0"/>
    <x v="1"/>
    <s v="GBP"/>
    <n v="1459702800"/>
    <n v="1457690386"/>
    <b v="0"/>
    <n v="38"/>
    <n v="68.84210526315789"/>
    <b v="1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n v="1.1626000000000001"/>
    <x v="0"/>
    <x v="0"/>
    <s v="USD"/>
    <n v="1437202740"/>
    <n v="1434654998"/>
    <b v="0"/>
    <n v="79"/>
    <n v="73.582278481012665"/>
    <b v="1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n v="1.0582"/>
    <x v="0"/>
    <x v="16"/>
    <s v="CHF"/>
    <n v="1485989940"/>
    <n v="1483393836"/>
    <b v="0"/>
    <n v="46"/>
    <n v="115.02173913043478"/>
    <b v="1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.1074999999999999"/>
    <x v="0"/>
    <x v="8"/>
    <s v="DKK"/>
    <n v="1464817320"/>
    <n v="1462806419"/>
    <b v="0"/>
    <n v="20"/>
    <n v="110.75"/>
    <b v="1"/>
    <s v="theater/plays"/>
    <x v="1"/>
    <x v="6"/>
  </r>
  <r>
    <n v="3658"/>
    <s v="Mr. Marmalade"/>
    <s v="Life is hard when your own imaginary friend can't make time for you."/>
    <n v="1500"/>
    <n v="1510"/>
    <n v="1.0066666666666666"/>
    <x v="0"/>
    <x v="0"/>
    <s v="USD"/>
    <n v="1404273540"/>
    <n v="1400272580"/>
    <b v="0"/>
    <n v="20"/>
    <n v="75.5"/>
    <b v="1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n v="1.0203333333333333"/>
    <x v="0"/>
    <x v="0"/>
    <s v="USD"/>
    <n v="1426775940"/>
    <n v="1424414350"/>
    <b v="0"/>
    <n v="13"/>
    <n v="235.46153846153845"/>
    <b v="1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"/>
    <x v="0"/>
    <x v="1"/>
    <s v="GBP"/>
    <n v="1419368925"/>
    <n v="1417208925"/>
    <b v="0"/>
    <n v="22"/>
    <n v="11.363636363636363"/>
    <b v="1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.1100000000000001"/>
    <x v="0"/>
    <x v="0"/>
    <s v="USD"/>
    <n v="1460260800"/>
    <n v="1458336672"/>
    <b v="0"/>
    <n v="36"/>
    <n v="92.5"/>
    <b v="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.0142500000000001"/>
    <x v="0"/>
    <x v="5"/>
    <s v="CAD"/>
    <n v="1427775414"/>
    <n v="1425187014"/>
    <b v="0"/>
    <n v="40"/>
    <n v="202.85"/>
    <b v="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.04"/>
    <x v="0"/>
    <x v="1"/>
    <s v="GBP"/>
    <n v="1482321030"/>
    <n v="1477133430"/>
    <b v="0"/>
    <n v="9"/>
    <n v="26"/>
    <b v="1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n v="1.09375"/>
    <x v="0"/>
    <x v="0"/>
    <s v="USD"/>
    <n v="1466056689"/>
    <n v="1464847089"/>
    <b v="0"/>
    <n v="19"/>
    <n v="46.05263157894737"/>
    <b v="1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.1516129032258065"/>
    <x v="0"/>
    <x v="6"/>
    <s v="EUR"/>
    <n v="1446062040"/>
    <n v="1445109822"/>
    <b v="0"/>
    <n v="14"/>
    <n v="51"/>
    <b v="1"/>
    <s v="theater/plays"/>
    <x v="1"/>
    <x v="6"/>
  </r>
  <r>
    <n v="3666"/>
    <s v="Israel LÃ³pez @ Ojai Playwrights Conference"/>
    <s v="Artistic Internship @ Ojai Playwrights Conference"/>
    <n v="1200"/>
    <n v="1200"/>
    <n v="1"/>
    <x v="0"/>
    <x v="0"/>
    <s v="USD"/>
    <n v="1406185200"/>
    <n v="1404337382"/>
    <b v="0"/>
    <n v="38"/>
    <n v="31.578947368421051"/>
    <b v="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n v="1.0317033333333334"/>
    <x v="0"/>
    <x v="1"/>
    <s v="GBP"/>
    <n v="1437261419"/>
    <n v="1434669419"/>
    <b v="0"/>
    <n v="58"/>
    <n v="53.363965517241382"/>
    <b v="1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.0349999999999999"/>
    <x v="0"/>
    <x v="0"/>
    <s v="USD"/>
    <n v="1437676380"/>
    <n v="1435670452"/>
    <b v="0"/>
    <n v="28"/>
    <n v="36.964285714285715"/>
    <b v="1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n v="1.3819999999999999"/>
    <x v="0"/>
    <x v="1"/>
    <s v="GBP"/>
    <n v="1434039137"/>
    <n v="1431447137"/>
    <b v="0"/>
    <n v="17"/>
    <n v="81.294117647058826"/>
    <b v="1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.0954545454545455"/>
    <x v="0"/>
    <x v="1"/>
    <s v="GBP"/>
    <n v="1433113200"/>
    <n v="1431951611"/>
    <b v="0"/>
    <n v="12"/>
    <n v="20.083333333333332"/>
    <b v="1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n v="1.0085714285714287"/>
    <x v="0"/>
    <x v="0"/>
    <s v="USD"/>
    <n v="1405915140"/>
    <n v="1404140667"/>
    <b v="0"/>
    <n v="40"/>
    <n v="88.25"/>
    <b v="1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.0153333333333334"/>
    <x v="0"/>
    <x v="1"/>
    <s v="GBP"/>
    <n v="1411771384"/>
    <n v="1409179384"/>
    <b v="0"/>
    <n v="57"/>
    <n v="53.438596491228068"/>
    <b v="1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n v="1.13625"/>
    <x v="0"/>
    <x v="1"/>
    <s v="GBP"/>
    <n v="1415191920"/>
    <n v="1412233497"/>
    <b v="0"/>
    <n v="114"/>
    <n v="39.868421052631582"/>
    <b v="1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n v="1"/>
    <x v="0"/>
    <x v="12"/>
    <s v="EUR"/>
    <n v="1472936229"/>
    <n v="1467752229"/>
    <b v="0"/>
    <n v="31"/>
    <n v="145.16129032258064"/>
    <b v="1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n v="1.4"/>
    <x v="0"/>
    <x v="1"/>
    <s v="GBP"/>
    <n v="1463353200"/>
    <n v="1462285182"/>
    <b v="0"/>
    <n v="3"/>
    <n v="23.333333333333332"/>
    <b v="1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n v="1.2875000000000001"/>
    <x v="0"/>
    <x v="0"/>
    <s v="USD"/>
    <n v="1410550484"/>
    <n v="1408995284"/>
    <b v="0"/>
    <n v="16"/>
    <n v="64.375"/>
    <b v="1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n v="1.0290416666666666"/>
    <x v="0"/>
    <x v="0"/>
    <s v="USD"/>
    <n v="1404359940"/>
    <n v="1402580818"/>
    <b v="0"/>
    <n v="199"/>
    <n v="62.052763819095475"/>
    <b v="1"/>
    <s v="theater/plays"/>
    <x v="1"/>
    <x v="6"/>
  </r>
  <r>
    <n v="3678"/>
    <s v="Some big Some bang"/>
    <s v="The Ugly Collective takes Some big Some bang to the Underbelly Venues at the Edinburgh Fringe!"/>
    <n v="2000"/>
    <n v="2050"/>
    <n v="1.0249999999999999"/>
    <x v="0"/>
    <x v="1"/>
    <s v="GBP"/>
    <n v="1433076298"/>
    <n v="1430052298"/>
    <b v="0"/>
    <n v="31"/>
    <n v="66.129032258064512"/>
    <b v="1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.101"/>
    <x v="0"/>
    <x v="0"/>
    <s v="USD"/>
    <n v="1404190740"/>
    <n v="1401214581"/>
    <b v="0"/>
    <n v="30"/>
    <n v="73.400000000000006"/>
    <b v="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n v="1.1276666666666666"/>
    <x v="0"/>
    <x v="0"/>
    <s v="USD"/>
    <n v="1475664834"/>
    <n v="1473850434"/>
    <b v="0"/>
    <n v="34"/>
    <n v="99.5"/>
    <b v="1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.119"/>
    <x v="0"/>
    <x v="0"/>
    <s v="USD"/>
    <n v="1452872290"/>
    <n v="1452008290"/>
    <b v="0"/>
    <n v="18"/>
    <n v="62.166666666666664"/>
    <b v="1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.3919999999999999"/>
    <x v="0"/>
    <x v="0"/>
    <s v="USD"/>
    <n v="1402901940"/>
    <n v="1399998418"/>
    <b v="0"/>
    <n v="67"/>
    <n v="62.328358208955223"/>
    <b v="1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n v="1.1085714285714285"/>
    <x v="0"/>
    <x v="0"/>
    <s v="USD"/>
    <n v="1476931696"/>
    <n v="1474339696"/>
    <b v="0"/>
    <n v="66"/>
    <n v="58.787878787878789"/>
    <b v="1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n v="1.3906666666666667"/>
    <x v="0"/>
    <x v="0"/>
    <s v="USD"/>
    <n v="1441167586"/>
    <n v="1438575586"/>
    <b v="0"/>
    <n v="23"/>
    <n v="45.347826086956523"/>
    <b v="1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n v="1.0569999999999999"/>
    <x v="0"/>
    <x v="0"/>
    <s v="USD"/>
    <n v="1400533200"/>
    <n v="1398348859"/>
    <b v="0"/>
    <n v="126"/>
    <n v="41.944444444444443"/>
    <b v="1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n v="1.0142857142857142"/>
    <x v="0"/>
    <x v="0"/>
    <s v="USD"/>
    <n v="1440820740"/>
    <n v="1439567660"/>
    <b v="0"/>
    <n v="6"/>
    <n v="59.166666666666664"/>
    <b v="1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.0024500000000001"/>
    <x v="0"/>
    <x v="0"/>
    <s v="USD"/>
    <n v="1403846055"/>
    <n v="1401254055"/>
    <b v="0"/>
    <n v="25"/>
    <n v="200.49"/>
    <b v="1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n v="1.0916666666666666"/>
    <x v="0"/>
    <x v="1"/>
    <s v="GBP"/>
    <n v="1407524004"/>
    <n v="1404932004"/>
    <b v="0"/>
    <n v="39"/>
    <n v="83.974358974358978"/>
    <b v="1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n v="1.1833333333333333"/>
    <x v="0"/>
    <x v="0"/>
    <s v="USD"/>
    <n v="1434925500"/>
    <n v="1432410639"/>
    <b v="0"/>
    <n v="62"/>
    <n v="57.258064516129032"/>
    <b v="1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n v="1.2"/>
    <x v="0"/>
    <x v="0"/>
    <s v="USD"/>
    <n v="1417101683"/>
    <n v="1414506083"/>
    <b v="0"/>
    <n v="31"/>
    <n v="58.064516129032256"/>
    <b v="1"/>
    <s v="theater/plays"/>
    <x v="1"/>
    <x v="6"/>
  </r>
  <r>
    <n v="3691"/>
    <s v="Most Dangerous Man in America (WEB DuBois) by Amiri  Baraka"/>
    <s v="World Premiere of last play written by Amiri Baraka"/>
    <n v="40000"/>
    <n v="51184"/>
    <n v="1.2796000000000001"/>
    <x v="0"/>
    <x v="0"/>
    <s v="USD"/>
    <n v="1425272340"/>
    <n v="1421426929"/>
    <b v="0"/>
    <n v="274"/>
    <n v="186.80291970802921"/>
    <b v="1"/>
    <s v="theater/plays"/>
    <x v="1"/>
    <x v="6"/>
  </r>
  <r>
    <n v="3692"/>
    <s v="An Evening With Durang"/>
    <s v="Help us independently produce two great comedies by Christopher Durang."/>
    <n v="1000"/>
    <n v="1260"/>
    <n v="1.26"/>
    <x v="0"/>
    <x v="0"/>
    <s v="USD"/>
    <n v="1411084800"/>
    <n v="1410304179"/>
    <b v="0"/>
    <n v="17"/>
    <n v="74.117647058823536"/>
    <b v="1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n v="1.2912912912912913"/>
    <x v="0"/>
    <x v="1"/>
    <s v="GBP"/>
    <n v="1448922600"/>
    <n v="1446352529"/>
    <b v="0"/>
    <n v="14"/>
    <n v="30.714285714285715"/>
    <b v="1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.0742857142857143"/>
    <x v="0"/>
    <x v="0"/>
    <s v="USD"/>
    <n v="1465178400"/>
    <n v="1461985967"/>
    <b v="0"/>
    <n v="60"/>
    <n v="62.666666666666664"/>
    <b v="1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n v="1.00125"/>
    <x v="0"/>
    <x v="0"/>
    <s v="USD"/>
    <n v="1421009610"/>
    <n v="1419281610"/>
    <b v="0"/>
    <n v="33"/>
    <n v="121.36363636363636"/>
    <b v="1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.55"/>
    <x v="0"/>
    <x v="1"/>
    <s v="GBP"/>
    <n v="1423838916"/>
    <n v="1418654916"/>
    <b v="0"/>
    <n v="78"/>
    <n v="39.743589743589745"/>
    <b v="1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n v="1.08"/>
    <x v="0"/>
    <x v="1"/>
    <s v="GBP"/>
    <n v="1462878648"/>
    <n v="1461064248"/>
    <b v="0"/>
    <n v="30"/>
    <n v="72"/>
    <b v="1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n v="1.1052"/>
    <x v="0"/>
    <x v="0"/>
    <s v="USD"/>
    <n v="1456946487"/>
    <n v="1454354487"/>
    <b v="0"/>
    <n v="136"/>
    <n v="40.632352941176471"/>
    <b v="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n v="1.008"/>
    <x v="0"/>
    <x v="0"/>
    <s v="USD"/>
    <n v="1413383216"/>
    <n v="1410791216"/>
    <b v="0"/>
    <n v="40"/>
    <n v="63"/>
    <b v="1"/>
    <s v="theater/plays"/>
    <x v="1"/>
    <x v="6"/>
  </r>
  <r>
    <n v="3700"/>
    <s v="Generations (Senior Project)"/>
    <s v="Help me produce the play I have written for my senior project!"/>
    <n v="500"/>
    <n v="606"/>
    <n v="1.212"/>
    <x v="0"/>
    <x v="0"/>
    <s v="USD"/>
    <n v="1412092800"/>
    <n v="1409493800"/>
    <b v="0"/>
    <n v="18"/>
    <n v="33.666666666666664"/>
    <b v="1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n v="1.0033333333333334"/>
    <x v="0"/>
    <x v="1"/>
    <s v="GBP"/>
    <n v="1433422793"/>
    <n v="1430830793"/>
    <b v="0"/>
    <n v="39"/>
    <n v="38.589743589743591"/>
    <b v="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n v="1.0916666666666666"/>
    <x v="0"/>
    <x v="1"/>
    <s v="GBP"/>
    <n v="1468191540"/>
    <n v="1464958484"/>
    <b v="0"/>
    <n v="21"/>
    <n v="155.95238095238096"/>
    <b v="1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.2342857142857142"/>
    <x v="0"/>
    <x v="0"/>
    <s v="USD"/>
    <n v="1471071540"/>
    <n v="1467720388"/>
    <b v="0"/>
    <n v="30"/>
    <n v="43.2"/>
    <b v="1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.3633666666666666"/>
    <x v="0"/>
    <x v="1"/>
    <s v="GBP"/>
    <n v="1464712394"/>
    <n v="1459528394"/>
    <b v="0"/>
    <n v="27"/>
    <n v="15.148518518518518"/>
    <b v="1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n v="1.0346657233816767"/>
    <x v="0"/>
    <x v="0"/>
    <s v="USD"/>
    <n v="1403546400"/>
    <n v="1401714114"/>
    <b v="0"/>
    <n v="35"/>
    <n v="83.571428571428569"/>
    <b v="1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n v="1.2133333333333334"/>
    <x v="0"/>
    <x v="0"/>
    <s v="USD"/>
    <n v="1410558949"/>
    <n v="1409262949"/>
    <b v="0"/>
    <n v="13"/>
    <n v="140"/>
    <b v="1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n v="1.86"/>
    <x v="0"/>
    <x v="0"/>
    <s v="USD"/>
    <n v="1469165160"/>
    <n v="1467335378"/>
    <b v="0"/>
    <n v="23"/>
    <n v="80.869565217391298"/>
    <b v="1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n v="3"/>
    <x v="0"/>
    <x v="0"/>
    <s v="USD"/>
    <n v="1404444286"/>
    <n v="1403234686"/>
    <b v="0"/>
    <n v="39"/>
    <n v="53.846153846153847"/>
    <b v="1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n v="1.0825"/>
    <x v="0"/>
    <x v="1"/>
    <s v="GBP"/>
    <n v="1403715546"/>
    <n v="1401123546"/>
    <b v="0"/>
    <n v="35"/>
    <n v="30.928571428571427"/>
    <b v="1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n v="1.4115384615384616"/>
    <x v="0"/>
    <x v="0"/>
    <s v="USD"/>
    <n v="1428068988"/>
    <n v="1425908988"/>
    <b v="0"/>
    <n v="27"/>
    <n v="67.962962962962962"/>
    <b v="1"/>
    <s v="theater/plays"/>
    <x v="1"/>
    <x v="6"/>
  </r>
  <r>
    <n v="3711"/>
    <s v="The Youth Shakespeare Project 2014"/>
    <s v="Two teachers and twenty kids bring one of Shakespeare's plays to life!"/>
    <n v="500"/>
    <n v="570"/>
    <n v="1.1399999999999999"/>
    <x v="0"/>
    <x v="0"/>
    <s v="USD"/>
    <n v="1402848000"/>
    <n v="1400606573"/>
    <b v="0"/>
    <n v="21"/>
    <n v="27.142857142857142"/>
    <b v="1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n v="1.5373333333333334"/>
    <x v="0"/>
    <x v="0"/>
    <s v="USD"/>
    <n v="1433055540"/>
    <n v="1431230867"/>
    <b v="0"/>
    <n v="104"/>
    <n v="110.86538461538461"/>
    <b v="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n v="1.0149999999999999"/>
    <x v="0"/>
    <x v="0"/>
    <s v="USD"/>
    <n v="1465062166"/>
    <n v="1463334166"/>
    <b v="0"/>
    <n v="19"/>
    <n v="106.84210526315789"/>
    <b v="1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n v="1.0235000000000001"/>
    <x v="0"/>
    <x v="0"/>
    <s v="USD"/>
    <n v="1432612740"/>
    <n v="1429881667"/>
    <b v="0"/>
    <n v="97"/>
    <n v="105.51546391752578"/>
    <b v="1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n v="1.0257142857142858"/>
    <x v="0"/>
    <x v="1"/>
    <s v="GBP"/>
    <n v="1427806320"/>
    <n v="1422834819"/>
    <b v="0"/>
    <n v="27"/>
    <n v="132.96296296296296"/>
    <b v="1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n v="1.5575000000000001"/>
    <x v="0"/>
    <x v="0"/>
    <s v="USD"/>
    <n v="1453411109"/>
    <n v="1450819109"/>
    <b v="0"/>
    <n v="24"/>
    <n v="51.916666666666664"/>
    <b v="1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n v="1.0075000000000001"/>
    <x v="0"/>
    <x v="1"/>
    <s v="GBP"/>
    <n v="1431204449"/>
    <n v="1428526049"/>
    <b v="0"/>
    <n v="13"/>
    <n v="310"/>
    <b v="1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n v="2.3940000000000001"/>
    <x v="0"/>
    <x v="1"/>
    <s v="GBP"/>
    <n v="1425057075"/>
    <n v="1422465075"/>
    <b v="0"/>
    <n v="46"/>
    <n v="26.021739130434781"/>
    <b v="1"/>
    <s v="theater/plays"/>
    <x v="1"/>
    <x v="6"/>
  </r>
  <r>
    <n v="3719"/>
    <s v="Corium"/>
    <s v="A new piece of physical theatre about love, regret and longing."/>
    <n v="200"/>
    <n v="420"/>
    <n v="2.1"/>
    <x v="0"/>
    <x v="1"/>
    <s v="GBP"/>
    <n v="1434994266"/>
    <n v="1432402266"/>
    <b v="0"/>
    <n v="4"/>
    <n v="105"/>
    <b v="1"/>
    <s v="theater/plays"/>
    <x v="1"/>
    <x v="6"/>
  </r>
  <r>
    <n v="3720"/>
    <s v="Lakotas and the American Theatre"/>
    <s v="Breaking the American Indian stereotype in the American Theatre."/>
    <n v="3300"/>
    <n v="3449"/>
    <n v="1.0451515151515152"/>
    <x v="0"/>
    <x v="0"/>
    <s v="USD"/>
    <n v="1435881006"/>
    <n v="1433980206"/>
    <b v="0"/>
    <n v="40"/>
    <n v="86.224999999999994"/>
    <b v="1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.008"/>
    <x v="0"/>
    <x v="0"/>
    <s v="USD"/>
    <n v="1415230084"/>
    <n v="1413412084"/>
    <b v="0"/>
    <n v="44"/>
    <n v="114.54545454545455"/>
    <b v="1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.1120000000000001"/>
    <x v="0"/>
    <x v="5"/>
    <s v="CAD"/>
    <n v="1455231540"/>
    <n v="1452614847"/>
    <b v="0"/>
    <n v="35"/>
    <n v="47.657142857142858"/>
    <b v="1"/>
    <s v="theater/plays"/>
    <x v="1"/>
    <x v="6"/>
  </r>
  <r>
    <n v="3723"/>
    <s v="Beauty and the Beast"/>
    <s v="Saltmine Theatre Company present Beauty and the Beast:"/>
    <n v="4500"/>
    <n v="4592"/>
    <n v="1.0204444444444445"/>
    <x v="0"/>
    <x v="1"/>
    <s v="GBP"/>
    <n v="1417374262"/>
    <n v="1414778662"/>
    <b v="0"/>
    <n v="63"/>
    <n v="72.888888888888886"/>
    <b v="1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.0254767441860466"/>
    <x v="0"/>
    <x v="1"/>
    <s v="GBP"/>
    <n v="1462402800"/>
    <n v="1459856860"/>
    <b v="0"/>
    <n v="89"/>
    <n v="49.545505617977533"/>
    <b v="1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.27"/>
    <x v="0"/>
    <x v="1"/>
    <s v="GBP"/>
    <n v="1455831000"/>
    <n v="1454366467"/>
    <b v="0"/>
    <n v="15"/>
    <n v="25.4"/>
    <b v="1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n v="3.3870588235294119"/>
    <x v="0"/>
    <x v="0"/>
    <s v="USD"/>
    <n v="1461963600"/>
    <n v="1459567371"/>
    <b v="0"/>
    <n v="46"/>
    <n v="62.586956521739133"/>
    <b v="1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n v="1.0075000000000001"/>
    <x v="0"/>
    <x v="0"/>
    <s v="USD"/>
    <n v="1476939300"/>
    <n v="1474273294"/>
    <b v="0"/>
    <n v="33"/>
    <n v="61.060606060606062"/>
    <b v="1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n v="9.3100000000000002E-2"/>
    <x v="2"/>
    <x v="0"/>
    <s v="USD"/>
    <n v="1439957176"/>
    <n v="1437365176"/>
    <b v="0"/>
    <n v="31"/>
    <n v="60.064516129032256"/>
    <b v="0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.2400000000000006E-2"/>
    <x v="2"/>
    <x v="0"/>
    <s v="USD"/>
    <n v="1427082912"/>
    <n v="1423198512"/>
    <b v="0"/>
    <n v="5"/>
    <n v="72.400000000000006"/>
    <b v="0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0.1"/>
    <x v="2"/>
    <x v="0"/>
    <s v="USD"/>
    <n v="1439828159"/>
    <n v="1437236159"/>
    <b v="0"/>
    <n v="1"/>
    <n v="100"/>
    <b v="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n v="0.11272727272727273"/>
    <x v="2"/>
    <x v="0"/>
    <s v="USD"/>
    <n v="1420860180"/>
    <n v="1418234646"/>
    <b v="0"/>
    <n v="12"/>
    <n v="51.666666666666664"/>
    <b v="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n v="0.15411764705882353"/>
    <x v="2"/>
    <x v="9"/>
    <s v="EUR"/>
    <n v="1422100800"/>
    <n v="1416932133"/>
    <b v="0"/>
    <n v="4"/>
    <n v="32.75"/>
    <b v="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n v="0"/>
    <x v="2"/>
    <x v="0"/>
    <s v="USD"/>
    <n v="1429396200"/>
    <n v="1428539708"/>
    <b v="0"/>
    <n v="0"/>
    <e v="#DIV/0!"/>
    <b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n v="0.28466666666666668"/>
    <x v="2"/>
    <x v="0"/>
    <s v="USD"/>
    <n v="1432589896"/>
    <n v="1427405896"/>
    <b v="0"/>
    <n v="7"/>
    <n v="61"/>
    <b v="0"/>
    <s v="theater/plays"/>
    <x v="1"/>
    <x v="6"/>
  </r>
  <r>
    <n v="3735"/>
    <s v="Women Beware Women"/>
    <s v="Young Actor's taking on a Jacobean tragedy. Family, betrayal, love, lust, sex and death."/>
    <n v="150"/>
    <n v="20"/>
    <n v="0.13333333333333333"/>
    <x v="2"/>
    <x v="1"/>
    <s v="GBP"/>
    <n v="1432831089"/>
    <n v="1430239089"/>
    <b v="0"/>
    <n v="2"/>
    <n v="10"/>
    <b v="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n v="6.6666666666666671E-3"/>
    <x v="2"/>
    <x v="1"/>
    <s v="GBP"/>
    <n v="1427133600"/>
    <n v="1423847093"/>
    <b v="0"/>
    <n v="1"/>
    <n v="10"/>
    <b v="0"/>
    <s v="theater/plays"/>
    <x v="1"/>
    <x v="6"/>
  </r>
  <r>
    <n v="3737"/>
    <s v="Measure For Measure"/>
    <s v="The ASU Theatre and Shakespeare Club presents Measure For Measure directed by Jordyn Ochser."/>
    <n v="700"/>
    <n v="150"/>
    <n v="0.21428571428571427"/>
    <x v="2"/>
    <x v="0"/>
    <s v="USD"/>
    <n v="1447311540"/>
    <n v="1445358903"/>
    <b v="0"/>
    <n v="4"/>
    <n v="37.5"/>
    <b v="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n v="0.18"/>
    <x v="2"/>
    <x v="1"/>
    <s v="GBP"/>
    <n v="1405461600"/>
    <n v="1403562705"/>
    <b v="0"/>
    <n v="6"/>
    <n v="45"/>
    <b v="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0.20125000000000001"/>
    <x v="2"/>
    <x v="1"/>
    <s v="GBP"/>
    <n v="1468752468"/>
    <n v="1467024468"/>
    <b v="0"/>
    <n v="8"/>
    <n v="100.625"/>
    <b v="0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n v="0.17899999999999999"/>
    <x v="2"/>
    <x v="0"/>
    <s v="USD"/>
    <n v="1407808438"/>
    <n v="1405217355"/>
    <b v="0"/>
    <n v="14"/>
    <n v="25.571428571428573"/>
    <b v="0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n v="0"/>
    <x v="2"/>
    <x v="0"/>
    <s v="USD"/>
    <n v="1450389950"/>
    <n v="1447797950"/>
    <b v="0"/>
    <n v="0"/>
    <e v="#DIV/0!"/>
    <b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n v="0.02"/>
    <x v="2"/>
    <x v="0"/>
    <s v="USD"/>
    <n v="1409980144"/>
    <n v="1407388144"/>
    <b v="0"/>
    <n v="4"/>
    <n v="25"/>
    <b v="0"/>
    <s v="theater/plays"/>
    <x v="1"/>
    <x v="6"/>
  </r>
  <r>
    <n v="3743"/>
    <s v="Down the Mississippi"/>
    <s v="I'm taking the Adventures of Huckleberry Finn puppet show down the Mississippi River!"/>
    <n v="2200"/>
    <n v="0"/>
    <n v="0"/>
    <x v="2"/>
    <x v="0"/>
    <s v="USD"/>
    <n v="1404406964"/>
    <n v="1401814964"/>
    <b v="0"/>
    <n v="0"/>
    <e v="#DIV/0!"/>
    <b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x v="0"/>
    <s v="USD"/>
    <n v="1404532740"/>
    <n v="1401823952"/>
    <b v="0"/>
    <n v="0"/>
    <e v="#DIV/0!"/>
    <b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n v="0.1"/>
    <x v="2"/>
    <x v="0"/>
    <s v="USD"/>
    <n v="1407689102"/>
    <n v="1405097102"/>
    <b v="0"/>
    <n v="1"/>
    <n v="10"/>
    <b v="0"/>
    <s v="theater/plays"/>
    <x v="1"/>
    <x v="6"/>
  </r>
  <r>
    <n v="3746"/>
    <s v="Stage Play Production - &quot;I Love You to Death&quot;"/>
    <s v="Generational curses CAN be broken...right?"/>
    <n v="8500"/>
    <n v="202"/>
    <n v="2.3764705882352941E-2"/>
    <x v="2"/>
    <x v="0"/>
    <s v="USD"/>
    <n v="1475918439"/>
    <n v="1473326439"/>
    <b v="0"/>
    <n v="1"/>
    <n v="202"/>
    <b v="0"/>
    <s v="theater/plays"/>
    <x v="1"/>
    <x v="6"/>
  </r>
  <r>
    <n v="3747"/>
    <s v="Counting Stars"/>
    <s v="The world premiere of an astonishing new play by acclaimed writer Atiha Sen Gupta."/>
    <n v="2500"/>
    <n v="25"/>
    <n v="0.01"/>
    <x v="2"/>
    <x v="1"/>
    <s v="GBP"/>
    <n v="1436137140"/>
    <n v="1433833896"/>
    <b v="0"/>
    <n v="1"/>
    <n v="25"/>
    <b v="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n v="1.0351999999999999"/>
    <x v="0"/>
    <x v="0"/>
    <s v="USD"/>
    <n v="1455602340"/>
    <n v="1453827436"/>
    <b v="0"/>
    <n v="52"/>
    <n v="99.538461538461533"/>
    <b v="1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n v="1.05"/>
    <x v="0"/>
    <x v="0"/>
    <s v="USD"/>
    <n v="1461902340"/>
    <n v="1459220588"/>
    <b v="0"/>
    <n v="7"/>
    <n v="75"/>
    <b v="1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.0044999999999999"/>
    <x v="0"/>
    <x v="0"/>
    <s v="USD"/>
    <n v="1423555140"/>
    <n v="1421105608"/>
    <b v="0"/>
    <n v="28"/>
    <n v="215.25"/>
    <b v="1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n v="1.3260000000000001"/>
    <x v="0"/>
    <x v="0"/>
    <s v="USD"/>
    <n v="1459641073"/>
    <n v="1454460673"/>
    <b v="0"/>
    <n v="11"/>
    <n v="120.54545454545455"/>
    <b v="1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.1299999999999999"/>
    <x v="0"/>
    <x v="1"/>
    <s v="GBP"/>
    <n v="1476651600"/>
    <n v="1473189335"/>
    <b v="0"/>
    <n v="15"/>
    <n v="37.666666666666664"/>
    <b v="1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n v="1.0334000000000001"/>
    <x v="0"/>
    <x v="0"/>
    <s v="USD"/>
    <n v="1433289600"/>
    <n v="1430768800"/>
    <b v="0"/>
    <n v="30"/>
    <n v="172.23333333333332"/>
    <b v="1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n v="1.2"/>
    <x v="0"/>
    <x v="0"/>
    <s v="USD"/>
    <n v="1406350740"/>
    <n v="1403125737"/>
    <b v="0"/>
    <n v="27"/>
    <n v="111.11111111111111"/>
    <b v="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n v="1.2963636363636364"/>
    <x v="0"/>
    <x v="1"/>
    <s v="GBP"/>
    <n v="1460753307"/>
    <n v="1458161307"/>
    <b v="0"/>
    <n v="28"/>
    <n v="25.464285714285715"/>
    <b v="1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.0111111111111111"/>
    <x v="0"/>
    <x v="0"/>
    <s v="USD"/>
    <n v="1402515198"/>
    <n v="1399923198"/>
    <b v="0"/>
    <n v="17"/>
    <n v="267.64705882352939"/>
    <b v="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.0851428571428572"/>
    <x v="0"/>
    <x v="0"/>
    <s v="USD"/>
    <n v="1417465515"/>
    <n v="1415737515"/>
    <b v="0"/>
    <n v="50"/>
    <n v="75.959999999999994"/>
    <b v="1"/>
    <s v="theater/musical"/>
    <x v="1"/>
    <x v="40"/>
  </r>
  <r>
    <n v="3758"/>
    <s v="Luigi's Ladies"/>
    <s v="LUIGI'S LADIES: an original one-woman musical comedy"/>
    <n v="1500"/>
    <n v="1535"/>
    <n v="1.0233333333333334"/>
    <x v="0"/>
    <x v="0"/>
    <s v="USD"/>
    <n v="1400475600"/>
    <n v="1397819938"/>
    <b v="0"/>
    <n v="26"/>
    <n v="59.03846153846154"/>
    <b v="1"/>
    <s v="theater/musical"/>
    <x v="1"/>
    <x v="40"/>
  </r>
  <r>
    <n v="3759"/>
    <s v="Pared Down Productions"/>
    <s v="A production company specializing in small-scale musicals"/>
    <n v="4000"/>
    <n v="4409.7700000000004"/>
    <n v="1.1024425000000002"/>
    <x v="0"/>
    <x v="0"/>
    <s v="USD"/>
    <n v="1440556553"/>
    <n v="1435372553"/>
    <b v="0"/>
    <n v="88"/>
    <n v="50.111022727272733"/>
    <b v="1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n v="1.010154"/>
    <x v="0"/>
    <x v="0"/>
    <s v="USD"/>
    <n v="1399293386"/>
    <n v="1397133386"/>
    <b v="0"/>
    <n v="91"/>
    <n v="55.502967032967035"/>
    <b v="1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n v="1"/>
    <x v="0"/>
    <x v="1"/>
    <s v="GBP"/>
    <n v="1439247600"/>
    <n v="1434625937"/>
    <b v="0"/>
    <n v="3"/>
    <n v="166.66666666666666"/>
    <b v="1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n v="1.0624"/>
    <x v="0"/>
    <x v="1"/>
    <s v="GBP"/>
    <n v="1438543889"/>
    <n v="1436383889"/>
    <b v="0"/>
    <n v="28"/>
    <n v="47.428571428571431"/>
    <b v="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n v="1"/>
    <x v="0"/>
    <x v="0"/>
    <s v="USD"/>
    <n v="1427907626"/>
    <n v="1425319226"/>
    <b v="0"/>
    <n v="77"/>
    <n v="64.935064935064929"/>
    <b v="1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n v="1"/>
    <x v="0"/>
    <x v="0"/>
    <s v="USD"/>
    <n v="1464482160"/>
    <n v="1462824832"/>
    <b v="0"/>
    <n v="27"/>
    <n v="55.555555555555557"/>
    <b v="1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n v="1.1345714285714286"/>
    <x v="0"/>
    <x v="0"/>
    <s v="USD"/>
    <n v="1406745482"/>
    <n v="1404153482"/>
    <b v="0"/>
    <n v="107"/>
    <n v="74.224299065420567"/>
    <b v="1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n v="1.0265010000000001"/>
    <x v="0"/>
    <x v="0"/>
    <s v="USD"/>
    <n v="1404360045"/>
    <n v="1401336045"/>
    <b v="0"/>
    <n v="96"/>
    <n v="106.9271875"/>
    <b v="1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n v="1.1675"/>
    <x v="0"/>
    <x v="0"/>
    <s v="USD"/>
    <n v="1425185940"/>
    <n v="1423960097"/>
    <b v="0"/>
    <n v="56"/>
    <n v="41.696428571428569"/>
    <b v="1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.0765274999999999"/>
    <x v="0"/>
    <x v="0"/>
    <s v="USD"/>
    <n v="1402594090"/>
    <n v="1400002090"/>
    <b v="0"/>
    <n v="58"/>
    <n v="74.243275862068955"/>
    <b v="1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"/>
    <x v="0"/>
    <x v="0"/>
    <s v="USD"/>
    <n v="1460730079"/>
    <n v="1458138079"/>
    <b v="0"/>
    <n v="15"/>
    <n v="73.333333333333329"/>
    <b v="1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n v="1"/>
    <x v="0"/>
    <x v="1"/>
    <s v="GBP"/>
    <n v="1434234010"/>
    <n v="1431642010"/>
    <b v="0"/>
    <n v="20"/>
    <n v="100"/>
    <b v="1"/>
    <s v="theater/musical"/>
    <x v="1"/>
    <x v="40"/>
  </r>
  <r>
    <n v="3771"/>
    <s v="COME OUT SWINGIN'!"/>
    <s v="I would like to make a demo recording of six songs from COME OUT SWINGIN'!"/>
    <n v="1000"/>
    <n v="1460"/>
    <n v="1.46"/>
    <x v="0"/>
    <x v="0"/>
    <s v="USD"/>
    <n v="1463529600"/>
    <n v="1462307652"/>
    <b v="0"/>
    <n v="38"/>
    <n v="38.421052631578945"/>
    <b v="1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n v="1.1020000000000001"/>
    <x v="0"/>
    <x v="0"/>
    <s v="USD"/>
    <n v="1480399200"/>
    <n v="1478616506"/>
    <b v="0"/>
    <n v="33"/>
    <n v="166.96969696969697"/>
    <b v="1"/>
    <s v="theater/musical"/>
    <x v="1"/>
    <x v="40"/>
  </r>
  <r>
    <n v="3773"/>
    <s v="Dundee: A Hip-Hopera"/>
    <s v="A dramatic hip-hopera, inspired from monologues written by the performers."/>
    <n v="5000"/>
    <n v="5410"/>
    <n v="1.0820000000000001"/>
    <x v="0"/>
    <x v="0"/>
    <s v="USD"/>
    <n v="1479175680"/>
    <n v="1476317247"/>
    <b v="0"/>
    <n v="57"/>
    <n v="94.912280701754383"/>
    <b v="1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n v="1"/>
    <x v="0"/>
    <x v="5"/>
    <s v="CAD"/>
    <n v="1428606055"/>
    <n v="1427223655"/>
    <b v="0"/>
    <n v="25"/>
    <n v="100"/>
    <b v="1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.0024999999999999"/>
    <x v="0"/>
    <x v="0"/>
    <s v="USD"/>
    <n v="1428552000"/>
    <n v="1426199843"/>
    <b v="0"/>
    <n v="14"/>
    <n v="143.21428571428572"/>
    <b v="1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.0671250000000001"/>
    <x v="0"/>
    <x v="0"/>
    <s v="USD"/>
    <n v="1406854800"/>
    <n v="1403599778"/>
    <b v="0"/>
    <n v="94"/>
    <n v="90.819148936170208"/>
    <b v="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n v="1.4319999999999999"/>
    <x v="0"/>
    <x v="0"/>
    <s v="USD"/>
    <n v="1411790400"/>
    <n v="1409884821"/>
    <b v="0"/>
    <n v="59"/>
    <n v="48.542372881355931"/>
    <b v="1"/>
    <s v="theater/musical"/>
    <x v="1"/>
    <x v="40"/>
  </r>
  <r>
    <n v="3778"/>
    <s v="Give a Puppet a Hand"/>
    <s v="Sponsor an AVENUE Q puppet for The Barn Players April 2015 production."/>
    <n v="2400"/>
    <n v="2521"/>
    <n v="1.0504166666666668"/>
    <x v="0"/>
    <x v="0"/>
    <s v="USD"/>
    <n v="1423942780"/>
    <n v="1418758780"/>
    <b v="0"/>
    <n v="36"/>
    <n v="70.027777777777771"/>
    <b v="1"/>
    <s v="theater/musical"/>
    <x v="1"/>
    <x v="40"/>
  </r>
  <r>
    <n v="3779"/>
    <s v="&quot;The Last Adam&quot; A New Musical, NYC reading"/>
    <s v="A fresh, re-telling of the Jesus story for a new generation."/>
    <n v="15000"/>
    <n v="15597"/>
    <n v="1.0398000000000001"/>
    <x v="0"/>
    <x v="0"/>
    <s v="USD"/>
    <n v="1459010340"/>
    <n v="1456421940"/>
    <b v="0"/>
    <n v="115"/>
    <n v="135.62608695652173"/>
    <b v="1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n v="1.2"/>
    <x v="0"/>
    <x v="0"/>
    <s v="USD"/>
    <n v="1436817960"/>
    <n v="1433999785"/>
    <b v="0"/>
    <n v="30"/>
    <n v="100"/>
    <b v="1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.0966666666666667"/>
    <x v="0"/>
    <x v="0"/>
    <s v="USD"/>
    <n v="1410210685"/>
    <n v="1408050685"/>
    <b v="0"/>
    <n v="52"/>
    <n v="94.90384615384616"/>
    <b v="1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.0175000000000001"/>
    <x v="0"/>
    <x v="1"/>
    <s v="GBP"/>
    <n v="1469401200"/>
    <n v="1466887297"/>
    <b v="0"/>
    <n v="27"/>
    <n v="75.370370370370367"/>
    <b v="1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.2891666666666666"/>
    <x v="0"/>
    <x v="0"/>
    <s v="USD"/>
    <n v="1458057600"/>
    <n v="1455938520"/>
    <b v="0"/>
    <n v="24"/>
    <n v="64.458333333333329"/>
    <b v="1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.1499999999999999"/>
    <x v="0"/>
    <x v="5"/>
    <s v="CAD"/>
    <n v="1468193532"/>
    <n v="1465601532"/>
    <b v="0"/>
    <n v="10"/>
    <n v="115"/>
    <b v="1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.5075000000000001"/>
    <x v="0"/>
    <x v="1"/>
    <s v="GBP"/>
    <n v="1470132180"/>
    <n v="1467040769"/>
    <b v="0"/>
    <n v="30"/>
    <n v="100.5"/>
    <b v="1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n v="1.1096666666666666"/>
    <x v="0"/>
    <x v="0"/>
    <s v="USD"/>
    <n v="1464310475"/>
    <n v="1461718475"/>
    <b v="0"/>
    <n v="71"/>
    <n v="93.774647887323937"/>
    <b v="1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n v="1.0028571428571429"/>
    <x v="0"/>
    <x v="0"/>
    <s v="USD"/>
    <n v="1436587140"/>
    <n v="1434113406"/>
    <b v="0"/>
    <n v="10"/>
    <n v="35.1"/>
    <b v="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6.6666666666666671E-3"/>
    <x v="2"/>
    <x v="0"/>
    <s v="USD"/>
    <n v="1450887480"/>
    <n v="1448469719"/>
    <b v="0"/>
    <n v="1"/>
    <n v="500"/>
    <b v="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n v="3.267605633802817E-2"/>
    <x v="2"/>
    <x v="1"/>
    <s v="GBP"/>
    <n v="1434395418"/>
    <n v="1431630618"/>
    <b v="0"/>
    <n v="4"/>
    <n v="29"/>
    <b v="0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x v="0"/>
    <s v="USD"/>
    <n v="1479834023"/>
    <n v="1477238423"/>
    <b v="0"/>
    <n v="0"/>
    <e v="#DIV/0!"/>
    <b v="0"/>
    <s v="theater/musical"/>
    <x v="1"/>
    <x v="40"/>
  </r>
  <r>
    <n v="3791"/>
    <s v="Spin! at The Cumming Playhouse"/>
    <s v="Spin! is an original musical comedy-drama presented by Blue Palm Productions."/>
    <n v="1500"/>
    <n v="0"/>
    <n v="0"/>
    <x v="2"/>
    <x v="0"/>
    <s v="USD"/>
    <n v="1404664592"/>
    <n v="1399480592"/>
    <b v="0"/>
    <n v="0"/>
    <e v="#DIV/0!"/>
    <b v="0"/>
    <s v="theater/musical"/>
    <x v="1"/>
    <x v="40"/>
  </r>
  <r>
    <n v="3792"/>
    <s v="BorikÃ©n: The Show"/>
    <s v="A cultural and historic journey through Puerto Rico's music and dance!"/>
    <n v="12500"/>
    <n v="35"/>
    <n v="2.8E-3"/>
    <x v="2"/>
    <x v="0"/>
    <s v="USD"/>
    <n v="1436957022"/>
    <n v="1434365022"/>
    <b v="0"/>
    <n v="2"/>
    <n v="17.5"/>
    <b v="0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0.59657142857142853"/>
    <x v="2"/>
    <x v="0"/>
    <s v="USD"/>
    <n v="1418769129"/>
    <n v="1416954729"/>
    <b v="0"/>
    <n v="24"/>
    <n v="174"/>
    <b v="0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0.01"/>
    <x v="2"/>
    <x v="1"/>
    <s v="GBP"/>
    <n v="1433685354"/>
    <n v="1431093354"/>
    <b v="0"/>
    <n v="1"/>
    <n v="50"/>
    <b v="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n v="1.6666666666666666E-2"/>
    <x v="2"/>
    <x v="1"/>
    <s v="GBP"/>
    <n v="1440801000"/>
    <n v="1437042490"/>
    <b v="0"/>
    <n v="2"/>
    <n v="5"/>
    <b v="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n v="4.4444444444444447E-5"/>
    <x v="2"/>
    <x v="0"/>
    <s v="USD"/>
    <n v="1484354556"/>
    <n v="1479170556"/>
    <b v="0"/>
    <n v="1"/>
    <n v="1"/>
    <b v="0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0.89666666666666661"/>
    <x v="2"/>
    <x v="0"/>
    <s v="USD"/>
    <n v="1429564165"/>
    <n v="1426972165"/>
    <b v="0"/>
    <n v="37"/>
    <n v="145.40540540540542"/>
    <b v="0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.4642857142857143E-2"/>
    <x v="2"/>
    <x v="0"/>
    <s v="USD"/>
    <n v="1407691248"/>
    <n v="1405099248"/>
    <b v="0"/>
    <n v="5"/>
    <n v="205"/>
    <b v="0"/>
    <s v="theater/musical"/>
    <x v="1"/>
    <x v="40"/>
  </r>
  <r>
    <n v="3799"/>
    <s v="A Story Once Told"/>
    <s v="An original musical on it's way to the stage in Minneapolis, MN. Feel free to ask any questions."/>
    <n v="10000"/>
    <n v="402"/>
    <n v="4.02E-2"/>
    <x v="2"/>
    <x v="0"/>
    <s v="USD"/>
    <n v="1457734843"/>
    <n v="1455142843"/>
    <b v="0"/>
    <n v="4"/>
    <n v="100.5"/>
    <b v="0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n v="4.0045454545454544E-2"/>
    <x v="2"/>
    <x v="0"/>
    <s v="USD"/>
    <n v="1420952340"/>
    <n v="1418146883"/>
    <b v="0"/>
    <n v="16"/>
    <n v="55.0625"/>
    <b v="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n v="8.5199999999999998E-2"/>
    <x v="2"/>
    <x v="0"/>
    <s v="USD"/>
    <n v="1420215216"/>
    <n v="1417536816"/>
    <b v="0"/>
    <n v="9"/>
    <n v="47.333333333333336"/>
    <b v="0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x v="0"/>
    <s v="USD"/>
    <n v="1445482906"/>
    <n v="1442890906"/>
    <b v="0"/>
    <n v="0"/>
    <e v="#DIV/0!"/>
    <b v="0"/>
    <s v="theater/musical"/>
    <x v="1"/>
    <x v="40"/>
  </r>
  <r>
    <n v="3803"/>
    <s v="Benjamin Button the Musical Concept Album"/>
    <s v="A fully orchestrated concept album of Benjamin Button the Musical!"/>
    <n v="12000"/>
    <n v="2358"/>
    <n v="0.19650000000000001"/>
    <x v="2"/>
    <x v="0"/>
    <s v="USD"/>
    <n v="1457133568"/>
    <n v="1454541568"/>
    <b v="0"/>
    <n v="40"/>
    <n v="58.95"/>
    <b v="0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x v="0"/>
    <s v="USD"/>
    <n v="1469948400"/>
    <n v="1465172024"/>
    <b v="0"/>
    <n v="0"/>
    <e v="#DIV/0!"/>
    <b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n v="2.0000000000000002E-5"/>
    <x v="2"/>
    <x v="0"/>
    <s v="USD"/>
    <n v="1411852640"/>
    <n v="1406668640"/>
    <b v="0"/>
    <n v="2"/>
    <n v="1.5"/>
    <b v="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6.6666666666666664E-4"/>
    <x v="2"/>
    <x v="2"/>
    <s v="AUD"/>
    <n v="1404022381"/>
    <n v="1402294381"/>
    <b v="0"/>
    <n v="1"/>
    <n v="5"/>
    <b v="0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0.30333333333333334"/>
    <x v="2"/>
    <x v="0"/>
    <s v="USD"/>
    <n v="1428097739"/>
    <n v="1427492939"/>
    <b v="0"/>
    <n v="9"/>
    <n v="50.555555555555557"/>
    <b v="0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n v="1"/>
    <x v="0"/>
    <x v="1"/>
    <s v="GBP"/>
    <n v="1429955619"/>
    <n v="1424775219"/>
    <b v="0"/>
    <n v="24"/>
    <n v="41.666666666666664"/>
    <b v="1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.0125"/>
    <x v="0"/>
    <x v="1"/>
    <s v="GBP"/>
    <n v="1406761200"/>
    <n v="1402403907"/>
    <b v="0"/>
    <n v="38"/>
    <n v="53.289473684210527"/>
    <b v="1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n v="1.2173333333333334"/>
    <x v="0"/>
    <x v="0"/>
    <s v="USD"/>
    <n v="1426965758"/>
    <n v="1424377358"/>
    <b v="0"/>
    <n v="26"/>
    <n v="70.230769230769226"/>
    <b v="1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n v="3.3"/>
    <x v="0"/>
    <x v="1"/>
    <s v="GBP"/>
    <n v="1464692400"/>
    <n v="1461769373"/>
    <b v="0"/>
    <n v="19"/>
    <n v="43.421052631578945"/>
    <b v="1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.0954999999999999"/>
    <x v="0"/>
    <x v="5"/>
    <s v="CAD"/>
    <n v="1433131140"/>
    <n v="1429120908"/>
    <b v="0"/>
    <n v="11"/>
    <n v="199.18181818181819"/>
    <b v="1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n v="1.0095190476190474"/>
    <x v="0"/>
    <x v="0"/>
    <s v="USD"/>
    <n v="1465940580"/>
    <n v="1462603021"/>
    <b v="0"/>
    <n v="27"/>
    <n v="78.518148148148143"/>
    <b v="1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.4013333333333333"/>
    <x v="0"/>
    <x v="0"/>
    <s v="USD"/>
    <n v="1427860740"/>
    <n v="1424727712"/>
    <b v="0"/>
    <n v="34"/>
    <n v="61.823529411764703"/>
    <b v="1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n v="1.0000100000000001"/>
    <x v="0"/>
    <x v="1"/>
    <s v="GBP"/>
    <n v="1440111600"/>
    <n v="1437545657"/>
    <b v="0"/>
    <n v="20"/>
    <n v="50.000500000000002"/>
    <b v="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.19238"/>
    <x v="0"/>
    <x v="0"/>
    <s v="USD"/>
    <n v="1405614823"/>
    <n v="1403022823"/>
    <b v="0"/>
    <n v="37"/>
    <n v="48.339729729729726"/>
    <b v="1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.0725"/>
    <x v="0"/>
    <x v="0"/>
    <s v="USD"/>
    <n v="1445659140"/>
    <n v="1444236216"/>
    <b v="0"/>
    <n v="20"/>
    <n v="107.25"/>
    <b v="1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n v="2.2799999999999998"/>
    <x v="0"/>
    <x v="0"/>
    <s v="USD"/>
    <n v="1426187582"/>
    <n v="1423599182"/>
    <b v="0"/>
    <n v="10"/>
    <n v="57"/>
    <b v="1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.0640000000000001"/>
    <x v="0"/>
    <x v="0"/>
    <s v="USD"/>
    <n v="1437166920"/>
    <n v="1435554104"/>
    <b v="0"/>
    <n v="26"/>
    <n v="40.92307692307692"/>
    <b v="1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n v="1.4333333333333333"/>
    <x v="0"/>
    <x v="1"/>
    <s v="GBP"/>
    <n v="1436110717"/>
    <n v="1433518717"/>
    <b v="0"/>
    <n v="20"/>
    <n v="21.5"/>
    <b v="1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.0454285714285714"/>
    <x v="0"/>
    <x v="0"/>
    <s v="USD"/>
    <n v="1451881207"/>
    <n v="1449116407"/>
    <b v="0"/>
    <n v="46"/>
    <n v="79.543478260869563"/>
    <b v="1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n v="1.1002000000000001"/>
    <x v="0"/>
    <x v="12"/>
    <s v="EUR"/>
    <n v="1453244340"/>
    <n v="1448136417"/>
    <b v="0"/>
    <n v="76"/>
    <n v="72.381578947368425"/>
    <b v="1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n v="1.06"/>
    <x v="0"/>
    <x v="0"/>
    <s v="USD"/>
    <n v="1437364740"/>
    <n v="1434405044"/>
    <b v="0"/>
    <n v="41"/>
    <n v="64.634146341463421"/>
    <b v="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n v="1.08"/>
    <x v="0"/>
    <x v="1"/>
    <s v="GBP"/>
    <n v="1470058860"/>
    <n v="1469026903"/>
    <b v="0"/>
    <n v="7"/>
    <n v="38.571428571428569"/>
    <b v="1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.0542"/>
    <x v="0"/>
    <x v="0"/>
    <s v="USD"/>
    <n v="1434505214"/>
    <n v="1432690814"/>
    <b v="0"/>
    <n v="49"/>
    <n v="107.57142857142857"/>
    <b v="1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n v="1.1916666666666667"/>
    <x v="0"/>
    <x v="1"/>
    <s v="GBP"/>
    <n v="1430993394"/>
    <n v="1428401394"/>
    <b v="0"/>
    <n v="26"/>
    <n v="27.5"/>
    <b v="1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n v="1.5266666666666666"/>
    <x v="0"/>
    <x v="1"/>
    <s v="GBP"/>
    <n v="1427414400"/>
    <n v="1422656201"/>
    <b v="0"/>
    <n v="65"/>
    <n v="70.461538461538467"/>
    <b v="1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n v="1"/>
    <x v="0"/>
    <x v="0"/>
    <s v="USD"/>
    <n v="1420033187"/>
    <n v="1414845587"/>
    <b v="0"/>
    <n v="28"/>
    <n v="178.57142857142858"/>
    <b v="1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n v="1.002"/>
    <x v="0"/>
    <x v="0"/>
    <s v="USD"/>
    <n v="1472676371"/>
    <n v="1470948371"/>
    <b v="0"/>
    <n v="8"/>
    <n v="62.625"/>
    <b v="1"/>
    <s v="theater/plays"/>
    <x v="1"/>
    <x v="6"/>
  </r>
  <r>
    <n v="3830"/>
    <s v="Run Away"/>
    <s v="The Aeon Theatre company is producing another original play by Parker Hale at the Manhattan Reportory Theatre"/>
    <n v="100"/>
    <n v="225"/>
    <n v="2.25"/>
    <x v="0"/>
    <x v="0"/>
    <s v="USD"/>
    <n v="1464371211"/>
    <n v="1463161611"/>
    <b v="0"/>
    <n v="3"/>
    <n v="75"/>
    <b v="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.0602199999999999"/>
    <x v="0"/>
    <x v="0"/>
    <s v="USD"/>
    <n v="1415222545"/>
    <n v="1413404545"/>
    <b v="0"/>
    <n v="9"/>
    <n v="58.901111111111113"/>
    <b v="1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.0466666666666666"/>
    <x v="0"/>
    <x v="0"/>
    <s v="USD"/>
    <n v="1455936335"/>
    <n v="1452048335"/>
    <b v="0"/>
    <n v="9"/>
    <n v="139.55555555555554"/>
    <b v="1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.1666666666666667"/>
    <x v="0"/>
    <x v="5"/>
    <s v="CAD"/>
    <n v="1417460940"/>
    <n v="1416516972"/>
    <b v="0"/>
    <n v="20"/>
    <n v="70"/>
    <b v="1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n v="1.0903333333333334"/>
    <x v="0"/>
    <x v="1"/>
    <s v="GBP"/>
    <n v="1434624067"/>
    <n v="1432032067"/>
    <b v="0"/>
    <n v="57"/>
    <n v="57.385964912280699"/>
    <b v="1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.6"/>
    <x v="0"/>
    <x v="1"/>
    <s v="GBP"/>
    <n v="1461278208"/>
    <n v="1459463808"/>
    <b v="0"/>
    <n v="8"/>
    <n v="40"/>
    <b v="1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n v="1.125"/>
    <x v="0"/>
    <x v="0"/>
    <s v="USD"/>
    <n v="1470197340"/>
    <n v="1467497652"/>
    <b v="0"/>
    <n v="14"/>
    <n v="64.285714285714292"/>
    <b v="1"/>
    <s v="theater/plays"/>
    <x v="1"/>
    <x v="6"/>
  </r>
  <r>
    <n v="3837"/>
    <s v="Farcical Elements Presents Boeing-Boeing"/>
    <s v="A high-flying French farce with the thrust of a well-tuned jet engine"/>
    <n v="2000"/>
    <n v="2042"/>
    <n v="1.0209999999999999"/>
    <x v="0"/>
    <x v="1"/>
    <s v="GBP"/>
    <n v="1435947758"/>
    <n v="1432837358"/>
    <b v="0"/>
    <n v="17"/>
    <n v="120.11764705882354"/>
    <b v="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.00824"/>
    <x v="0"/>
    <x v="11"/>
    <s v="SEK"/>
    <n v="1432314209"/>
    <n v="1429722209"/>
    <b v="0"/>
    <n v="100"/>
    <n v="1008.24"/>
    <b v="1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.0125"/>
    <x v="0"/>
    <x v="0"/>
    <s v="USD"/>
    <n v="1438226724"/>
    <n v="1433042724"/>
    <b v="0"/>
    <n v="32"/>
    <n v="63.28125"/>
    <b v="1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n v="65"/>
    <x v="0"/>
    <x v="1"/>
    <s v="GBP"/>
    <n v="1459180229"/>
    <n v="1457023829"/>
    <b v="0"/>
    <n v="3"/>
    <n v="21.666666666666668"/>
    <b v="1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8.72E-2"/>
    <x v="2"/>
    <x v="0"/>
    <s v="USD"/>
    <n v="1405882287"/>
    <n v="1400698287"/>
    <b v="1"/>
    <n v="34"/>
    <n v="25.647058823529413"/>
    <b v="0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0.21940000000000001"/>
    <x v="2"/>
    <x v="1"/>
    <s v="GBP"/>
    <n v="1399809052"/>
    <n v="1397217052"/>
    <b v="1"/>
    <n v="23"/>
    <n v="47.695652173913047"/>
    <b v="0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n v="0.21299999999999999"/>
    <x v="2"/>
    <x v="0"/>
    <s v="USD"/>
    <n v="1401587064"/>
    <n v="1399427064"/>
    <b v="1"/>
    <n v="19"/>
    <n v="56.05263157894737"/>
    <b v="0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0.41489795918367345"/>
    <x v="2"/>
    <x v="0"/>
    <s v="USD"/>
    <n v="1401778740"/>
    <n v="1399474134"/>
    <b v="1"/>
    <n v="50"/>
    <n v="81.319999999999993"/>
    <b v="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n v="2.1049999999999999E-2"/>
    <x v="2"/>
    <x v="0"/>
    <s v="USD"/>
    <n v="1443711774"/>
    <n v="1441119774"/>
    <b v="1"/>
    <n v="12"/>
    <n v="70.166666666666671"/>
    <b v="0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n v="2.7E-2"/>
    <x v="2"/>
    <x v="0"/>
    <s v="USD"/>
    <n v="1412405940"/>
    <n v="1409721542"/>
    <b v="1"/>
    <n v="8"/>
    <n v="23.625"/>
    <b v="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n v="0.16161904761904761"/>
    <x v="2"/>
    <x v="0"/>
    <s v="USD"/>
    <n v="1437283391"/>
    <n v="1433395391"/>
    <b v="1"/>
    <n v="9"/>
    <n v="188.55555555555554"/>
    <b v="0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0.16376923076923078"/>
    <x v="2"/>
    <x v="0"/>
    <s v="USD"/>
    <n v="1445196989"/>
    <n v="1442604989"/>
    <b v="1"/>
    <n v="43"/>
    <n v="49.511627906976742"/>
    <b v="0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n v="7.0433333333333334E-2"/>
    <x v="2"/>
    <x v="12"/>
    <s v="EUR"/>
    <n v="1434047084"/>
    <n v="1431455084"/>
    <b v="1"/>
    <n v="28"/>
    <n v="75.464285714285708"/>
    <b v="0"/>
    <s v="theater/plays"/>
    <x v="1"/>
    <x v="6"/>
  </r>
  <r>
    <n v="3850"/>
    <s v="The Vagina Monologues 2015"/>
    <s v="V-Day is a global activist movement to end violence against women and girls."/>
    <n v="1000"/>
    <n v="38"/>
    <n v="3.7999999999999999E-2"/>
    <x v="2"/>
    <x v="0"/>
    <s v="USD"/>
    <n v="1420081143"/>
    <n v="1417489143"/>
    <b v="1"/>
    <n v="4"/>
    <n v="9.5"/>
    <b v="0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n v="0.34079999999999999"/>
    <x v="2"/>
    <x v="1"/>
    <s v="GBP"/>
    <n v="1437129179"/>
    <n v="1434537179"/>
    <b v="1"/>
    <n v="24"/>
    <n v="35.5"/>
    <b v="0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n v="2E-3"/>
    <x v="2"/>
    <x v="0"/>
    <s v="USD"/>
    <n v="1427427276"/>
    <n v="1425270876"/>
    <b v="0"/>
    <n v="2"/>
    <n v="10"/>
    <b v="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n v="2.5999999999999998E-4"/>
    <x v="2"/>
    <x v="0"/>
    <s v="USD"/>
    <n v="1409602178"/>
    <n v="1406578178"/>
    <b v="0"/>
    <n v="2"/>
    <n v="13"/>
    <b v="0"/>
    <s v="theater/plays"/>
    <x v="1"/>
    <x v="6"/>
  </r>
  <r>
    <n v="3854"/>
    <s v="The Case Of Soghomon Tehlirian"/>
    <s v="A play dedicated to the 100th anniversary of the Armenian Genocide."/>
    <n v="11000"/>
    <n v="1788"/>
    <n v="0.16254545454545455"/>
    <x v="2"/>
    <x v="0"/>
    <s v="USD"/>
    <n v="1431206058"/>
    <n v="1428614058"/>
    <b v="0"/>
    <n v="20"/>
    <n v="89.4"/>
    <b v="0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2.5000000000000001E-2"/>
    <x v="2"/>
    <x v="0"/>
    <s v="USD"/>
    <n v="1427408271"/>
    <n v="1424819871"/>
    <b v="0"/>
    <n v="1"/>
    <n v="25"/>
    <b v="0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2.0000000000000001E-4"/>
    <x v="2"/>
    <x v="0"/>
    <s v="USD"/>
    <n v="1425833403"/>
    <n v="1423245003"/>
    <b v="0"/>
    <n v="1"/>
    <n v="1"/>
    <b v="0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n v="5.1999999999999998E-2"/>
    <x v="2"/>
    <x v="0"/>
    <s v="USD"/>
    <n v="1406913120"/>
    <n v="1404927690"/>
    <b v="0"/>
    <n v="4"/>
    <n v="65"/>
    <b v="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0.02"/>
    <x v="2"/>
    <x v="1"/>
    <s v="GBP"/>
    <n v="1432328400"/>
    <n v="1430734844"/>
    <b v="0"/>
    <n v="1"/>
    <n v="10"/>
    <b v="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n v="4.0000000000000002E-4"/>
    <x v="2"/>
    <x v="0"/>
    <s v="USD"/>
    <n v="1403730000"/>
    <n v="1401485207"/>
    <b v="0"/>
    <n v="1"/>
    <n v="1"/>
    <b v="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0.17666666666666667"/>
    <x v="2"/>
    <x v="0"/>
    <s v="USD"/>
    <n v="1407858710"/>
    <n v="1405266710"/>
    <b v="0"/>
    <n v="13"/>
    <n v="81.538461538461533"/>
    <b v="0"/>
    <s v="theater/plays"/>
    <x v="1"/>
    <x v="6"/>
  </r>
  <r>
    <n v="3861"/>
    <s v="READY OR NOT HERE I COME"/>
    <s v="THE COMING OF THE LORD!"/>
    <n v="2000"/>
    <n v="100"/>
    <n v="0.05"/>
    <x v="2"/>
    <x v="0"/>
    <s v="USD"/>
    <n v="1415828820"/>
    <n v="1412258977"/>
    <b v="0"/>
    <n v="1"/>
    <n v="100"/>
    <b v="0"/>
    <s v="theater/plays"/>
    <x v="1"/>
    <x v="6"/>
  </r>
  <r>
    <n v="3862"/>
    <s v="The Container Play"/>
    <s v="The hit immersive theatre experience of England comes to Corpus Christi!"/>
    <n v="7500"/>
    <n v="1"/>
    <n v="1.3333333333333334E-4"/>
    <x v="2"/>
    <x v="0"/>
    <s v="USD"/>
    <n v="1473699540"/>
    <n v="1472451356"/>
    <b v="0"/>
    <n v="1"/>
    <n v="1"/>
    <b v="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n v="0"/>
    <x v="2"/>
    <x v="0"/>
    <s v="USD"/>
    <n v="1446739905"/>
    <n v="1441552305"/>
    <b v="0"/>
    <n v="0"/>
    <e v="#DIV/0!"/>
    <b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n v="1.2E-2"/>
    <x v="2"/>
    <x v="0"/>
    <s v="USD"/>
    <n v="1447799054"/>
    <n v="1445203454"/>
    <b v="0"/>
    <n v="3"/>
    <n v="20"/>
    <b v="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n v="0.26937422295897223"/>
    <x v="2"/>
    <x v="5"/>
    <s v="CAD"/>
    <n v="1409376600"/>
    <n v="1405957098"/>
    <b v="0"/>
    <n v="14"/>
    <n v="46.428571428571431"/>
    <b v="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n v="5.4999999999999997E-3"/>
    <x v="2"/>
    <x v="0"/>
    <s v="USD"/>
    <n v="1458703740"/>
    <n v="1454453021"/>
    <b v="0"/>
    <n v="2"/>
    <n v="5.5"/>
    <b v="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n v="0.1255"/>
    <x v="2"/>
    <x v="0"/>
    <s v="USD"/>
    <n v="1466278339"/>
    <n v="1463686339"/>
    <b v="0"/>
    <n v="5"/>
    <n v="50.2"/>
    <b v="0"/>
    <s v="theater/plays"/>
    <x v="1"/>
    <x v="6"/>
  </r>
  <r>
    <n v="3868"/>
    <s v="1000 words (Canceled)"/>
    <s v="New collection of music by Scott Evan Davis!"/>
    <n v="5000"/>
    <n v="10"/>
    <n v="2E-3"/>
    <x v="1"/>
    <x v="1"/>
    <s v="GBP"/>
    <n v="1410191405"/>
    <n v="1408031405"/>
    <b v="0"/>
    <n v="1"/>
    <n v="10"/>
    <b v="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n v="3.44748684310884E-2"/>
    <x v="1"/>
    <x v="0"/>
    <s v="USD"/>
    <n v="1426302660"/>
    <n v="1423761792"/>
    <b v="0"/>
    <n v="15"/>
    <n v="30.133333333333333"/>
    <b v="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0.15"/>
    <x v="1"/>
    <x v="0"/>
    <s v="USD"/>
    <n v="1404360478"/>
    <n v="1401768478"/>
    <b v="0"/>
    <n v="10"/>
    <n v="150"/>
    <b v="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n v="2.6666666666666668E-2"/>
    <x v="1"/>
    <x v="0"/>
    <s v="USD"/>
    <n v="1490809450"/>
    <n v="1485629050"/>
    <b v="0"/>
    <n v="3"/>
    <n v="13.333333333333334"/>
    <b v="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x v="0"/>
    <s v="USD"/>
    <n v="1439522996"/>
    <n v="1435202996"/>
    <b v="0"/>
    <n v="0"/>
    <e v="#DIV/0!"/>
    <b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x v="0"/>
    <s v="USD"/>
    <n v="1444322535"/>
    <n v="1441730535"/>
    <b v="0"/>
    <n v="0"/>
    <e v="#DIV/0!"/>
    <b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x v="4"/>
    <s v="NZD"/>
    <n v="1422061200"/>
    <n v="1420244622"/>
    <b v="0"/>
    <n v="0"/>
    <e v="#DIV/0!"/>
    <b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x v="8"/>
    <s v="DKK"/>
    <n v="1472896800"/>
    <n v="1472804365"/>
    <b v="0"/>
    <n v="0"/>
    <e v="#DIV/0!"/>
    <b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0.52794871794871789"/>
    <x v="1"/>
    <x v="1"/>
    <s v="GBP"/>
    <n v="1454425128"/>
    <n v="1451833128"/>
    <b v="0"/>
    <n v="46"/>
    <n v="44.760869565217391"/>
    <b v="0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n v="4.9639999999999997E-2"/>
    <x v="1"/>
    <x v="0"/>
    <s v="USD"/>
    <n v="1481213752"/>
    <n v="1478621752"/>
    <b v="0"/>
    <n v="14"/>
    <n v="88.642857142857139"/>
    <b v="0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n v="5.5555555555555556E-4"/>
    <x v="1"/>
    <x v="0"/>
    <s v="USD"/>
    <n v="1435636740"/>
    <n v="1433014746"/>
    <b v="0"/>
    <n v="1"/>
    <n v="10"/>
    <b v="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x v="1"/>
    <s v="GBP"/>
    <n v="1422218396"/>
    <n v="1419626396"/>
    <b v="0"/>
    <n v="0"/>
    <e v="#DIV/0!"/>
    <b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n v="0.13066666666666665"/>
    <x v="1"/>
    <x v="1"/>
    <s v="GBP"/>
    <n v="1406761200"/>
    <n v="1403724820"/>
    <b v="0"/>
    <n v="17"/>
    <n v="57.647058823529413"/>
    <b v="0"/>
    <s v="theater/musical"/>
    <x v="1"/>
    <x v="40"/>
  </r>
  <r>
    <n v="3881"/>
    <s v="My Real Mother's Name is... (Canceled)"/>
    <s v="A musical journey coming to the Blue Venue at the 2017 Orlando Fringe Festival!"/>
    <n v="500"/>
    <n v="25"/>
    <n v="0.05"/>
    <x v="1"/>
    <x v="0"/>
    <s v="USD"/>
    <n v="1487550399"/>
    <n v="1484958399"/>
    <b v="0"/>
    <n v="1"/>
    <n v="25"/>
    <b v="0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x v="2"/>
    <s v="AUD"/>
    <n v="1454281380"/>
    <n v="1451950570"/>
    <b v="0"/>
    <n v="0"/>
    <e v="#DIV/0!"/>
    <b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x v="1"/>
    <s v="GBP"/>
    <n v="1409668069"/>
    <n v="1407076069"/>
    <b v="0"/>
    <n v="0"/>
    <e v="#DIV/0!"/>
    <b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x v="0"/>
    <s v="USD"/>
    <n v="1427479192"/>
    <n v="1425322792"/>
    <b v="0"/>
    <n v="0"/>
    <e v="#DIV/0!"/>
    <b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x v="0"/>
    <s v="USD"/>
    <n v="1462834191"/>
    <n v="1460242191"/>
    <b v="0"/>
    <n v="0"/>
    <e v="#DIV/0!"/>
    <b v="0"/>
    <s v="theater/musical"/>
    <x v="1"/>
    <x v="40"/>
  </r>
  <r>
    <n v="3886"/>
    <s v="a (Canceled)"/>
    <n v="1"/>
    <n v="10000"/>
    <n v="0"/>
    <n v="0"/>
    <x v="1"/>
    <x v="2"/>
    <s v="AUD"/>
    <n v="1418275702"/>
    <n v="1415683702"/>
    <b v="0"/>
    <n v="0"/>
    <e v="#DIV/0!"/>
    <b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1.7500000000000002E-2"/>
    <x v="1"/>
    <x v="0"/>
    <s v="USD"/>
    <n v="1430517600"/>
    <n v="1426538129"/>
    <b v="0"/>
    <n v="2"/>
    <n v="17.5"/>
    <b v="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n v="0.27100000000000002"/>
    <x v="2"/>
    <x v="1"/>
    <s v="GBP"/>
    <n v="1488114358"/>
    <n v="1485522358"/>
    <b v="0"/>
    <n v="14"/>
    <n v="38.714285714285715"/>
    <b v="0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n v="1.4749999999999999E-2"/>
    <x v="2"/>
    <x v="0"/>
    <s v="USD"/>
    <n v="1420413960"/>
    <n v="1417651630"/>
    <b v="0"/>
    <n v="9"/>
    <n v="13.111111111111111"/>
    <b v="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n v="0.16826666666666668"/>
    <x v="2"/>
    <x v="0"/>
    <s v="USD"/>
    <n v="1439662344"/>
    <n v="1434478344"/>
    <b v="0"/>
    <n v="8"/>
    <n v="315.5"/>
    <b v="0"/>
    <s v="theater/plays"/>
    <x v="1"/>
    <x v="6"/>
  </r>
  <r>
    <n v="3891"/>
    <s v="Out of the Box: A Mime Story"/>
    <s v="A comedy about a mime who dreams of becoming a stand up comedian."/>
    <n v="800"/>
    <n v="260"/>
    <n v="0.32500000000000001"/>
    <x v="2"/>
    <x v="0"/>
    <s v="USD"/>
    <n v="1427086740"/>
    <n v="1424488244"/>
    <b v="0"/>
    <n v="7"/>
    <n v="37.142857142857146"/>
    <b v="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x v="0"/>
    <s v="USD"/>
    <n v="1408863600"/>
    <n v="1408203557"/>
    <b v="0"/>
    <n v="0"/>
    <e v="#DIV/0!"/>
    <b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n v="0.2155"/>
    <x v="2"/>
    <x v="0"/>
    <s v="USD"/>
    <n v="1404194400"/>
    <n v="1400600840"/>
    <b v="0"/>
    <n v="84"/>
    <n v="128.27380952380952"/>
    <b v="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n v="3.4666666666666665E-2"/>
    <x v="2"/>
    <x v="0"/>
    <s v="USD"/>
    <n v="1481000340"/>
    <n v="1478386812"/>
    <b v="0"/>
    <n v="11"/>
    <n v="47.272727272727273"/>
    <b v="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n v="0.05"/>
    <x v="2"/>
    <x v="0"/>
    <s v="USD"/>
    <n v="1425103218"/>
    <n v="1422424818"/>
    <b v="0"/>
    <n v="1"/>
    <n v="50"/>
    <b v="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n v="0.10625"/>
    <x v="2"/>
    <x v="0"/>
    <s v="USD"/>
    <n v="1402979778"/>
    <n v="1401770178"/>
    <b v="0"/>
    <n v="4"/>
    <n v="42.5"/>
    <b v="0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0.17599999999999999"/>
    <x v="2"/>
    <x v="4"/>
    <s v="NZD"/>
    <n v="1420750683"/>
    <n v="1418158683"/>
    <b v="0"/>
    <n v="10"/>
    <n v="44"/>
    <b v="0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0.3256"/>
    <x v="2"/>
    <x v="1"/>
    <s v="GBP"/>
    <n v="1439827200"/>
    <n v="1436355270"/>
    <b v="0"/>
    <n v="16"/>
    <n v="50.875"/>
    <b v="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n v="1.2500000000000001E-2"/>
    <x v="2"/>
    <x v="0"/>
    <s v="USD"/>
    <n v="1407868561"/>
    <n v="1406140561"/>
    <b v="0"/>
    <n v="2"/>
    <n v="62.5"/>
    <b v="0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n v="5.3999999999999999E-2"/>
    <x v="2"/>
    <x v="0"/>
    <s v="USD"/>
    <n v="1433988791"/>
    <n v="1431396791"/>
    <b v="0"/>
    <n v="5"/>
    <n v="27"/>
    <b v="0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8.3333333333333332E-3"/>
    <x v="2"/>
    <x v="0"/>
    <s v="USD"/>
    <n v="1450554599"/>
    <n v="1447098599"/>
    <b v="0"/>
    <n v="1"/>
    <n v="25"/>
    <b v="0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0.48833333333333334"/>
    <x v="2"/>
    <x v="1"/>
    <s v="GBP"/>
    <n v="1479125642"/>
    <n v="1476962042"/>
    <b v="0"/>
    <n v="31"/>
    <n v="47.258064516129032"/>
    <b v="0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x v="0"/>
    <s v="USD"/>
    <n v="1439581080"/>
    <n v="1435709765"/>
    <b v="0"/>
    <n v="0"/>
    <e v="#DIV/0!"/>
    <b v="0"/>
    <s v="theater/plays"/>
    <x v="1"/>
    <x v="6"/>
  </r>
  <r>
    <n v="3904"/>
    <s v="Black America from Prophets to Pimps"/>
    <s v="A play that will cover 4000 years of black history."/>
    <n v="10000"/>
    <n v="3"/>
    <n v="2.9999999999999997E-4"/>
    <x v="2"/>
    <x v="0"/>
    <s v="USD"/>
    <n v="1429074240"/>
    <n v="1427866200"/>
    <b v="0"/>
    <n v="2"/>
    <n v="1.5"/>
    <b v="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0.11533333333333333"/>
    <x v="2"/>
    <x v="1"/>
    <s v="GBP"/>
    <n v="1434063600"/>
    <n v="1430405903"/>
    <b v="0"/>
    <n v="7"/>
    <n v="24.714285714285715"/>
    <b v="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n v="0.67333333333333334"/>
    <x v="2"/>
    <x v="1"/>
    <s v="GBP"/>
    <n v="1435325100"/>
    <n v="1432072893"/>
    <b v="0"/>
    <n v="16"/>
    <n v="63.125"/>
    <b v="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n v="0.153"/>
    <x v="2"/>
    <x v="0"/>
    <s v="USD"/>
    <n v="1414354080"/>
    <n v="1411587606"/>
    <b v="0"/>
    <n v="4"/>
    <n v="38.25"/>
    <b v="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n v="8.666666666666667E-2"/>
    <x v="2"/>
    <x v="0"/>
    <s v="USD"/>
    <n v="1406603696"/>
    <n v="1405307696"/>
    <b v="0"/>
    <n v="4"/>
    <n v="16.25"/>
    <b v="0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n v="2.2499999999999998E-3"/>
    <x v="2"/>
    <x v="0"/>
    <s v="USD"/>
    <n v="1410424642"/>
    <n v="1407832642"/>
    <b v="0"/>
    <n v="4"/>
    <n v="33.75"/>
    <b v="0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n v="3.0833333333333334E-2"/>
    <x v="2"/>
    <x v="0"/>
    <s v="USD"/>
    <n v="1441649397"/>
    <n v="1439057397"/>
    <b v="0"/>
    <n v="3"/>
    <n v="61.666666666666664"/>
    <b v="0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n v="0.37412499999999999"/>
    <x v="2"/>
    <x v="0"/>
    <s v="USD"/>
    <n v="1417033777"/>
    <n v="1414438177"/>
    <b v="0"/>
    <n v="36"/>
    <n v="83.138888888888886"/>
    <b v="0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n v="6.666666666666667E-5"/>
    <x v="2"/>
    <x v="0"/>
    <s v="USD"/>
    <n v="1429936500"/>
    <n v="1424759330"/>
    <b v="0"/>
    <n v="1"/>
    <n v="1"/>
    <b v="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0.1"/>
    <x v="2"/>
    <x v="0"/>
    <s v="USD"/>
    <n v="1448863449"/>
    <n v="1446267849"/>
    <b v="0"/>
    <n v="7"/>
    <n v="142.85714285714286"/>
    <b v="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0.36359999999999998"/>
    <x v="2"/>
    <x v="1"/>
    <s v="GBP"/>
    <n v="1431298740"/>
    <n v="1429558756"/>
    <b v="0"/>
    <n v="27"/>
    <n v="33.666666666666664"/>
    <b v="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n v="3.3333333333333335E-3"/>
    <x v="2"/>
    <x v="1"/>
    <s v="GBP"/>
    <n v="1464824309"/>
    <n v="1462232309"/>
    <b v="0"/>
    <n v="1"/>
    <n v="5"/>
    <b v="0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n v="0"/>
    <x v="2"/>
    <x v="8"/>
    <s v="DKK"/>
    <n v="1464952752"/>
    <n v="1462360752"/>
    <b v="0"/>
    <n v="0"/>
    <e v="#DIV/0!"/>
    <b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n v="2.8571428571428571E-3"/>
    <x v="2"/>
    <x v="1"/>
    <s v="GBP"/>
    <n v="1410439161"/>
    <n v="1407847161"/>
    <b v="0"/>
    <n v="1"/>
    <n v="10"/>
    <b v="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n v="2E-3"/>
    <x v="2"/>
    <x v="1"/>
    <s v="GBP"/>
    <n v="1407168000"/>
    <n v="1406131023"/>
    <b v="0"/>
    <n v="3"/>
    <n v="40"/>
    <b v="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n v="1.7999999999999999E-2"/>
    <x v="2"/>
    <x v="1"/>
    <s v="GBP"/>
    <n v="1453075200"/>
    <n v="1450628773"/>
    <b v="0"/>
    <n v="3"/>
    <n v="30"/>
    <b v="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n v="5.3999999999999999E-2"/>
    <x v="2"/>
    <x v="1"/>
    <s v="GBP"/>
    <n v="1479032260"/>
    <n v="1476436660"/>
    <b v="0"/>
    <n v="3"/>
    <n v="45"/>
    <b v="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x v="1"/>
    <s v="GBP"/>
    <n v="1414346400"/>
    <n v="1413291655"/>
    <b v="0"/>
    <n v="0"/>
    <e v="#DIV/0!"/>
    <b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.1333333333333327E-2"/>
    <x v="2"/>
    <x v="0"/>
    <s v="USD"/>
    <n v="1425337200"/>
    <n v="1421432810"/>
    <b v="0"/>
    <n v="6"/>
    <n v="10.166666666666666"/>
    <b v="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n v="0.12034782608695652"/>
    <x v="2"/>
    <x v="1"/>
    <s v="GBP"/>
    <n v="1428622271"/>
    <n v="1426203071"/>
    <b v="0"/>
    <n v="17"/>
    <n v="81.411764705882348"/>
    <b v="0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0.15266666666666667"/>
    <x v="2"/>
    <x v="0"/>
    <s v="USD"/>
    <n v="1403823722"/>
    <n v="1401231722"/>
    <b v="0"/>
    <n v="40"/>
    <n v="57.25"/>
    <b v="0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n v="0.1"/>
    <x v="2"/>
    <x v="0"/>
    <s v="USD"/>
    <n v="1406753639"/>
    <n v="1404161639"/>
    <b v="0"/>
    <n v="3"/>
    <n v="5"/>
    <b v="0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n v="3.0000000000000001E-3"/>
    <x v="2"/>
    <x v="2"/>
    <s v="AUD"/>
    <n v="1419645748"/>
    <n v="1417053748"/>
    <b v="0"/>
    <n v="1"/>
    <n v="15"/>
    <b v="0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0.01"/>
    <x v="2"/>
    <x v="1"/>
    <s v="GBP"/>
    <n v="1407565504"/>
    <n v="1404973504"/>
    <b v="0"/>
    <n v="2"/>
    <n v="12.5"/>
    <b v="0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n v="0.13020000000000001"/>
    <x v="2"/>
    <x v="0"/>
    <s v="USD"/>
    <n v="1444971540"/>
    <n v="1442593427"/>
    <b v="0"/>
    <n v="7"/>
    <n v="93"/>
    <b v="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.265E-2"/>
    <x v="2"/>
    <x v="0"/>
    <s v="USD"/>
    <n v="1474228265"/>
    <n v="1471636265"/>
    <b v="0"/>
    <n v="14"/>
    <n v="32.357142857142854"/>
    <b v="0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x v="2"/>
    <s v="AUD"/>
    <n v="1459490400"/>
    <n v="1457078868"/>
    <b v="0"/>
    <n v="0"/>
    <e v="#DIV/0!"/>
    <b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n v="0"/>
    <x v="2"/>
    <x v="0"/>
    <s v="USD"/>
    <n v="1441510707"/>
    <n v="1439350707"/>
    <b v="0"/>
    <n v="0"/>
    <e v="#DIV/0!"/>
    <b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8.3333333333333331E-5"/>
    <x v="2"/>
    <x v="0"/>
    <s v="USD"/>
    <n v="1458097364"/>
    <n v="1455508964"/>
    <b v="0"/>
    <n v="1"/>
    <n v="1"/>
    <b v="0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n v="0.15742857142857142"/>
    <x v="2"/>
    <x v="0"/>
    <s v="USD"/>
    <n v="1468716180"/>
    <n v="1466205262"/>
    <b v="0"/>
    <n v="12"/>
    <n v="91.833333333333329"/>
    <b v="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n v="0.11"/>
    <x v="2"/>
    <x v="0"/>
    <s v="USD"/>
    <n v="1443704400"/>
    <n v="1439827639"/>
    <b v="0"/>
    <n v="12"/>
    <n v="45.833333333333336"/>
    <b v="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0.43833333333333335"/>
    <x v="2"/>
    <x v="1"/>
    <s v="GBP"/>
    <n v="1443973546"/>
    <n v="1438789546"/>
    <b v="0"/>
    <n v="23"/>
    <n v="57.173913043478258"/>
    <b v="0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x v="0"/>
    <s v="USD"/>
    <n v="1480576720"/>
    <n v="1477981120"/>
    <b v="0"/>
    <n v="0"/>
    <e v="#DIV/0!"/>
    <b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n v="0.86135181975736563"/>
    <x v="2"/>
    <x v="0"/>
    <s v="USD"/>
    <n v="1468249760"/>
    <n v="1465830560"/>
    <b v="0"/>
    <n v="10"/>
    <n v="248.5"/>
    <b v="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n v="0.12196620583717357"/>
    <x v="2"/>
    <x v="0"/>
    <s v="USD"/>
    <n v="1435441454"/>
    <n v="1432763054"/>
    <b v="0"/>
    <n v="5"/>
    <n v="79.400000000000006"/>
    <b v="0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n v="1E-3"/>
    <x v="2"/>
    <x v="2"/>
    <s v="AUD"/>
    <n v="1412656200"/>
    <n v="1412328979"/>
    <b v="0"/>
    <n v="1"/>
    <n v="5"/>
    <b v="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n v="2.2000000000000001E-3"/>
    <x v="2"/>
    <x v="0"/>
    <s v="USD"/>
    <n v="1420199351"/>
    <n v="1416311351"/>
    <b v="0"/>
    <n v="2"/>
    <n v="5.5"/>
    <b v="0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9.0909090909090905E-3"/>
    <x v="2"/>
    <x v="0"/>
    <s v="USD"/>
    <n v="1416877200"/>
    <n v="1414505137"/>
    <b v="0"/>
    <n v="2"/>
    <n v="25"/>
    <b v="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n v="0"/>
    <x v="2"/>
    <x v="0"/>
    <s v="USD"/>
    <n v="1434490914"/>
    <n v="1429306914"/>
    <b v="0"/>
    <n v="0"/>
    <e v="#DIV/0!"/>
    <b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0.35639999999999999"/>
    <x v="2"/>
    <x v="0"/>
    <s v="USD"/>
    <n v="1446483000"/>
    <n v="1443811268"/>
    <b v="0"/>
    <n v="13"/>
    <n v="137.07692307692307"/>
    <b v="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x v="0"/>
    <s v="USD"/>
    <n v="1440690875"/>
    <n v="1438098875"/>
    <b v="0"/>
    <n v="0"/>
    <e v="#DIV/0!"/>
    <b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2.5000000000000001E-3"/>
    <x v="2"/>
    <x v="0"/>
    <s v="USD"/>
    <n v="1431717268"/>
    <n v="1429125268"/>
    <b v="0"/>
    <n v="1"/>
    <n v="5"/>
    <b v="0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n v="3.2500000000000001E-2"/>
    <x v="2"/>
    <x v="0"/>
    <s v="USD"/>
    <n v="1425110400"/>
    <n v="1422388822"/>
    <b v="0"/>
    <n v="5"/>
    <n v="39"/>
    <b v="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n v="3.3666666666666664E-2"/>
    <x v="2"/>
    <x v="0"/>
    <s v="USD"/>
    <n v="1475378744"/>
    <n v="1472786744"/>
    <b v="0"/>
    <n v="2"/>
    <n v="50.5"/>
    <b v="0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x v="2"/>
    <s v="AUD"/>
    <n v="1410076123"/>
    <n v="1404892123"/>
    <b v="0"/>
    <n v="0"/>
    <e v="#DIV/0!"/>
    <b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0.15770000000000001"/>
    <x v="2"/>
    <x v="2"/>
    <s v="AUD"/>
    <n v="1423623221"/>
    <n v="1421031221"/>
    <b v="0"/>
    <n v="32"/>
    <n v="49.28125"/>
    <b v="0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n v="6.2500000000000003E-3"/>
    <x v="2"/>
    <x v="0"/>
    <s v="USD"/>
    <n v="1460140500"/>
    <n v="1457628680"/>
    <b v="0"/>
    <n v="1"/>
    <n v="25"/>
    <b v="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5.0000000000000004E-6"/>
    <x v="2"/>
    <x v="17"/>
    <s v="EUR"/>
    <n v="1462301342"/>
    <n v="1457120942"/>
    <b v="0"/>
    <n v="1"/>
    <n v="1"/>
    <b v="0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9.6153846153846159E-4"/>
    <x v="2"/>
    <x v="0"/>
    <s v="USD"/>
    <n v="1445885890"/>
    <n v="1440701890"/>
    <b v="0"/>
    <n v="1"/>
    <n v="25"/>
    <b v="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n v="0"/>
    <x v="2"/>
    <x v="0"/>
    <s v="USD"/>
    <n v="1469834940"/>
    <n v="1467162586"/>
    <b v="0"/>
    <n v="0"/>
    <e v="#DIV/0!"/>
    <b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x v="5"/>
    <s v="CAD"/>
    <n v="1405352264"/>
    <n v="1400168264"/>
    <b v="0"/>
    <n v="0"/>
    <e v="#DIV/0!"/>
    <b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0.24285714285714285"/>
    <x v="2"/>
    <x v="0"/>
    <s v="USD"/>
    <n v="1448745741"/>
    <n v="1446150141"/>
    <b v="0"/>
    <n v="8"/>
    <n v="53.125"/>
    <b v="0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x v="0"/>
    <s v="USD"/>
    <n v="1461543600"/>
    <n v="1459203727"/>
    <b v="0"/>
    <n v="0"/>
    <e v="#DIV/0!"/>
    <b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n v="2.5000000000000001E-4"/>
    <x v="2"/>
    <x v="0"/>
    <s v="USD"/>
    <n v="1468020354"/>
    <n v="1464045954"/>
    <b v="0"/>
    <n v="1"/>
    <n v="7"/>
    <b v="0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n v="0.32050000000000001"/>
    <x v="2"/>
    <x v="0"/>
    <s v="USD"/>
    <n v="1406988000"/>
    <n v="1403822912"/>
    <b v="0"/>
    <n v="16"/>
    <n v="40.0625"/>
    <b v="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0.24333333333333335"/>
    <x v="2"/>
    <x v="0"/>
    <s v="USD"/>
    <n v="1411930556"/>
    <n v="1409338556"/>
    <b v="0"/>
    <n v="12"/>
    <n v="24.333333333333332"/>
    <b v="0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n v="1.4999999999999999E-2"/>
    <x v="2"/>
    <x v="0"/>
    <s v="USD"/>
    <n v="1451852256"/>
    <n v="1449260256"/>
    <b v="0"/>
    <n v="4"/>
    <n v="11.25"/>
    <b v="0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n v="4.1999999999999997E-3"/>
    <x v="2"/>
    <x v="1"/>
    <s v="GBP"/>
    <n v="1399584210"/>
    <n v="1397683410"/>
    <b v="0"/>
    <n v="2"/>
    <n v="10.5"/>
    <b v="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.214285714285714E-2"/>
    <x v="2"/>
    <x v="1"/>
    <s v="GBP"/>
    <n v="1448722494"/>
    <n v="1446562494"/>
    <b v="0"/>
    <n v="3"/>
    <n v="15"/>
    <b v="0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x v="5"/>
    <s v="CAD"/>
    <n v="1447821717"/>
    <n v="1445226117"/>
    <b v="0"/>
    <n v="0"/>
    <e v="#DIV/0!"/>
    <b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n v="6.3E-2"/>
    <x v="2"/>
    <x v="0"/>
    <s v="USD"/>
    <n v="1429460386"/>
    <n v="1424279986"/>
    <b v="0"/>
    <n v="3"/>
    <n v="42"/>
    <b v="0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0.14249999999999999"/>
    <x v="2"/>
    <x v="0"/>
    <s v="USD"/>
    <n v="1460608780"/>
    <n v="1455428380"/>
    <b v="0"/>
    <n v="4"/>
    <n v="71.25"/>
    <b v="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n v="6.0000000000000001E-3"/>
    <x v="2"/>
    <x v="0"/>
    <s v="USD"/>
    <n v="1406170740"/>
    <n v="1402506278"/>
    <b v="0"/>
    <n v="2"/>
    <n v="22.5"/>
    <b v="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0.2411764705882353"/>
    <x v="2"/>
    <x v="0"/>
    <s v="USD"/>
    <n v="1488783507"/>
    <n v="1486191507"/>
    <b v="0"/>
    <n v="10"/>
    <n v="41"/>
    <b v="0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n v="0.10539999999999999"/>
    <x v="2"/>
    <x v="0"/>
    <s v="USD"/>
    <n v="1463945673"/>
    <n v="1458761673"/>
    <b v="0"/>
    <n v="11"/>
    <n v="47.909090909090907"/>
    <b v="0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.4690265486725665E-2"/>
    <x v="2"/>
    <x v="0"/>
    <s v="USD"/>
    <n v="1472442900"/>
    <n v="1471638646"/>
    <b v="0"/>
    <n v="6"/>
    <n v="35.166666666666664"/>
    <b v="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7.3333333333333334E-4"/>
    <x v="2"/>
    <x v="0"/>
    <s v="USD"/>
    <n v="1460925811"/>
    <n v="1458333811"/>
    <b v="0"/>
    <n v="2"/>
    <n v="5.5"/>
    <b v="0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n v="9.7142857142857135E-3"/>
    <x v="2"/>
    <x v="0"/>
    <s v="USD"/>
    <n v="1405947126"/>
    <n v="1403355126"/>
    <b v="0"/>
    <n v="6"/>
    <n v="22.666666666666668"/>
    <b v="0"/>
    <s v="theater/plays"/>
    <x v="1"/>
    <x v="6"/>
  </r>
  <r>
    <n v="3972"/>
    <s v="Valkyrie Theatre Company"/>
    <s v="We're a horror based theatre company in Oklahoma City beginning our first season of shows."/>
    <n v="1000"/>
    <n v="211"/>
    <n v="0.21099999999999999"/>
    <x v="2"/>
    <x v="0"/>
    <s v="USD"/>
    <n v="1423186634"/>
    <n v="1418002634"/>
    <b v="0"/>
    <n v="8"/>
    <n v="26.375"/>
    <b v="0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0.78100000000000003"/>
    <x v="2"/>
    <x v="0"/>
    <s v="USD"/>
    <n v="1462766400"/>
    <n v="1460219110"/>
    <b v="0"/>
    <n v="37"/>
    <n v="105.54054054054055"/>
    <b v="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n v="0.32"/>
    <x v="2"/>
    <x v="1"/>
    <s v="GBP"/>
    <n v="1464872848"/>
    <n v="1462280848"/>
    <b v="0"/>
    <n v="11"/>
    <n v="29.09090909090909"/>
    <b v="0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n v="0"/>
    <x v="2"/>
    <x v="0"/>
    <s v="USD"/>
    <n v="1468442898"/>
    <n v="1465850898"/>
    <b v="0"/>
    <n v="0"/>
    <e v="#DIV/0!"/>
    <b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0.47692307692307695"/>
    <x v="2"/>
    <x v="0"/>
    <s v="USD"/>
    <n v="1406876400"/>
    <n v="1405024561"/>
    <b v="0"/>
    <n v="10"/>
    <n v="62"/>
    <b v="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n v="1.4500000000000001E-2"/>
    <x v="2"/>
    <x v="0"/>
    <s v="USD"/>
    <n v="1469213732"/>
    <n v="1466621732"/>
    <b v="0"/>
    <n v="6"/>
    <n v="217.5"/>
    <b v="0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n v="0.107"/>
    <x v="2"/>
    <x v="0"/>
    <s v="USD"/>
    <n v="1422717953"/>
    <n v="1417533953"/>
    <b v="0"/>
    <n v="8"/>
    <n v="26.75"/>
    <b v="0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1.8333333333333333E-2"/>
    <x v="2"/>
    <x v="1"/>
    <s v="GBP"/>
    <n v="1427659200"/>
    <n v="1425678057"/>
    <b v="0"/>
    <n v="6"/>
    <n v="18.333333333333332"/>
    <b v="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0.18"/>
    <x v="2"/>
    <x v="0"/>
    <s v="USD"/>
    <n v="1404570147"/>
    <n v="1401978147"/>
    <b v="0"/>
    <n v="7"/>
    <n v="64.285714285714292"/>
    <b v="0"/>
    <s v="theater/plays"/>
    <x v="1"/>
    <x v="6"/>
  </r>
  <r>
    <n v="3981"/>
    <s v="BEIRUT, LADY OF LEBANON"/>
    <s v="A Theatrical Production Celebrating the Lebanese Culture and the Human Spirit in Time of War."/>
    <n v="30000"/>
    <n v="1225"/>
    <n v="4.0833333333333333E-2"/>
    <x v="2"/>
    <x v="0"/>
    <s v="USD"/>
    <n v="1468729149"/>
    <n v="1463545149"/>
    <b v="0"/>
    <n v="7"/>
    <n v="175"/>
    <b v="0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0.2"/>
    <x v="2"/>
    <x v="1"/>
    <s v="GBP"/>
    <n v="1436297180"/>
    <n v="1431113180"/>
    <b v="0"/>
    <n v="5"/>
    <n v="34"/>
    <b v="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0.34802513464991025"/>
    <x v="2"/>
    <x v="0"/>
    <s v="USD"/>
    <n v="1400569140"/>
    <n v="1397854356"/>
    <b v="0"/>
    <n v="46"/>
    <n v="84.282608695652172"/>
    <b v="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n v="6.3333333333333339E-2"/>
    <x v="2"/>
    <x v="1"/>
    <s v="GBP"/>
    <n v="1415404800"/>
    <n v="1412809644"/>
    <b v="0"/>
    <n v="10"/>
    <n v="9.5"/>
    <b v="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0.32050000000000001"/>
    <x v="2"/>
    <x v="0"/>
    <s v="USD"/>
    <n v="1456002300"/>
    <n v="1454173120"/>
    <b v="0"/>
    <n v="19"/>
    <n v="33.736842105263158"/>
    <b v="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n v="9.7600000000000006E-2"/>
    <x v="2"/>
    <x v="1"/>
    <s v="GBP"/>
    <n v="1462539840"/>
    <n v="1460034594"/>
    <b v="0"/>
    <n v="13"/>
    <n v="37.53846153846154"/>
    <b v="0"/>
    <s v="theater/plays"/>
    <x v="1"/>
    <x v="6"/>
  </r>
  <r>
    <n v="3987"/>
    <s v="Write Now 5"/>
    <s v="Write Now 5 is a new writing festival in south east London promoting new work from emerging playwrights."/>
    <n v="400"/>
    <n v="151"/>
    <n v="0.3775"/>
    <x v="2"/>
    <x v="1"/>
    <s v="GBP"/>
    <n v="1400278290"/>
    <n v="1399414290"/>
    <b v="0"/>
    <n v="13"/>
    <n v="11.615384615384615"/>
    <b v="0"/>
    <s v="theater/plays"/>
    <x v="1"/>
    <x v="6"/>
  </r>
  <r>
    <n v="3988"/>
    <s v="Folk-Tales: What Stories Do Your Folks Tell?"/>
    <s v="An evening of of stories based both in myth and truth."/>
    <n v="1500"/>
    <n v="32"/>
    <n v="2.1333333333333333E-2"/>
    <x v="2"/>
    <x v="0"/>
    <s v="USD"/>
    <n v="1440813413"/>
    <n v="1439517413"/>
    <b v="0"/>
    <n v="4"/>
    <n v="8"/>
    <b v="0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x v="0"/>
    <s v="USD"/>
    <n v="1447009181"/>
    <n v="1444413581"/>
    <b v="0"/>
    <n v="0"/>
    <e v="#DIV/0!"/>
    <b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.1818181818181817E-2"/>
    <x v="2"/>
    <x v="1"/>
    <s v="GBP"/>
    <n v="1456934893"/>
    <n v="1454342893"/>
    <b v="0"/>
    <n v="3"/>
    <n v="23"/>
    <b v="0"/>
    <s v="theater/plays"/>
    <x v="1"/>
    <x v="6"/>
  </r>
  <r>
    <n v="3991"/>
    <s v="NTACTheatre - North Texas Actor's Collaborative Theatre"/>
    <s v="North Texas first actor-driven theatre company needs your help"/>
    <n v="500"/>
    <n v="100"/>
    <n v="0.2"/>
    <x v="2"/>
    <x v="0"/>
    <s v="USD"/>
    <n v="1433086082"/>
    <n v="1430494082"/>
    <b v="0"/>
    <n v="1"/>
    <n v="100"/>
    <b v="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n v="5.4100000000000002E-2"/>
    <x v="2"/>
    <x v="0"/>
    <s v="USD"/>
    <n v="1449876859"/>
    <n v="1444689259"/>
    <b v="0"/>
    <n v="9"/>
    <n v="60.111111111111114"/>
    <b v="0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n v="6.0000000000000002E-5"/>
    <x v="2"/>
    <x v="0"/>
    <s v="USD"/>
    <n v="1431549912"/>
    <n v="1428957912"/>
    <b v="0"/>
    <n v="1"/>
    <n v="3"/>
    <b v="0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n v="2.5000000000000001E-3"/>
    <x v="2"/>
    <x v="0"/>
    <s v="USD"/>
    <n v="1405761690"/>
    <n v="1403169690"/>
    <b v="0"/>
    <n v="1"/>
    <n v="5"/>
    <b v="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0.35"/>
    <x v="2"/>
    <x v="1"/>
    <s v="GBP"/>
    <n v="1423913220"/>
    <n v="1421339077"/>
    <b v="0"/>
    <n v="4"/>
    <n v="17.5"/>
    <b v="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n v="0.16566666666666666"/>
    <x v="2"/>
    <x v="0"/>
    <s v="USD"/>
    <n v="1416499440"/>
    <n v="1415341464"/>
    <b v="0"/>
    <n v="17"/>
    <n v="29.235294117647058"/>
    <b v="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x v="1"/>
    <s v="GBP"/>
    <n v="1428222221"/>
    <n v="1425633821"/>
    <b v="0"/>
    <n v="0"/>
    <e v="#DIV/0!"/>
    <b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n v="0.57199999999999995"/>
    <x v="2"/>
    <x v="0"/>
    <s v="USD"/>
    <n v="1427580426"/>
    <n v="1424992026"/>
    <b v="0"/>
    <n v="12"/>
    <n v="59.583333333333336"/>
    <b v="0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0.16514285714285715"/>
    <x v="2"/>
    <x v="0"/>
    <s v="USD"/>
    <n v="1409514709"/>
    <n v="1406058798"/>
    <b v="0"/>
    <n v="14"/>
    <n v="82.571428571428569"/>
    <b v="0"/>
    <s v="theater/plays"/>
    <x v="1"/>
    <x v="6"/>
  </r>
  <r>
    <n v="4000"/>
    <s v="The Escorts"/>
    <s v="An Enticing Trip into the World of Assisted Dying"/>
    <n v="8000"/>
    <n v="10"/>
    <n v="1.25E-3"/>
    <x v="2"/>
    <x v="0"/>
    <s v="USD"/>
    <n v="1462631358"/>
    <n v="1457450958"/>
    <b v="0"/>
    <n v="1"/>
    <n v="10"/>
    <b v="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0.3775"/>
    <x v="2"/>
    <x v="1"/>
    <s v="GBP"/>
    <n v="1488394800"/>
    <n v="1486681708"/>
    <b v="0"/>
    <n v="14"/>
    <n v="32.357142857142854"/>
    <b v="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n v="1.84E-2"/>
    <x v="2"/>
    <x v="0"/>
    <s v="USD"/>
    <n v="1411779761"/>
    <n v="1409187761"/>
    <b v="0"/>
    <n v="4"/>
    <n v="5.75"/>
    <b v="0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n v="0.10050000000000001"/>
    <x v="2"/>
    <x v="0"/>
    <s v="USD"/>
    <n v="1424009147"/>
    <n v="1421417147"/>
    <b v="0"/>
    <n v="2"/>
    <n v="100.5"/>
    <b v="0"/>
    <s v="theater/plays"/>
    <x v="1"/>
    <x v="6"/>
  </r>
  <r>
    <n v="4004"/>
    <s v="South Florida Tours"/>
    <s v="Help Launch The Queen Into South Florida!"/>
    <n v="500"/>
    <n v="1"/>
    <n v="2E-3"/>
    <x v="2"/>
    <x v="0"/>
    <s v="USD"/>
    <n v="1412740457"/>
    <n v="1410148457"/>
    <b v="0"/>
    <n v="1"/>
    <n v="1"/>
    <b v="0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n v="1.3333333333333334E-2"/>
    <x v="2"/>
    <x v="0"/>
    <s v="USD"/>
    <n v="1413832985"/>
    <n v="1408648985"/>
    <b v="0"/>
    <n v="2"/>
    <n v="20"/>
    <b v="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6.666666666666667E-5"/>
    <x v="2"/>
    <x v="0"/>
    <s v="USD"/>
    <n v="1455647587"/>
    <n v="1453487587"/>
    <b v="0"/>
    <n v="1"/>
    <n v="2"/>
    <b v="0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n v="2.5000000000000001E-3"/>
    <x v="2"/>
    <x v="0"/>
    <s v="USD"/>
    <n v="1409070480"/>
    <n v="1406572381"/>
    <b v="0"/>
    <n v="1"/>
    <n v="5"/>
    <b v="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0.06"/>
    <x v="2"/>
    <x v="1"/>
    <s v="GBP"/>
    <n v="1437606507"/>
    <n v="1435014507"/>
    <b v="0"/>
    <n v="4"/>
    <n v="15"/>
    <b v="0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3.8860103626943004E-2"/>
    <x v="2"/>
    <x v="1"/>
    <s v="GBP"/>
    <n v="1410281360"/>
    <n v="1406825360"/>
    <b v="0"/>
    <n v="3"/>
    <n v="25"/>
    <b v="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n v="0.24194444444444443"/>
    <x v="2"/>
    <x v="0"/>
    <s v="USD"/>
    <n v="1414348166"/>
    <n v="1412879366"/>
    <b v="0"/>
    <n v="38"/>
    <n v="45.842105263157897"/>
    <b v="0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n v="7.5999999999999998E-2"/>
    <x v="2"/>
    <x v="1"/>
    <s v="GBP"/>
    <n v="1422450278"/>
    <n v="1419858278"/>
    <b v="0"/>
    <n v="4"/>
    <n v="4.75"/>
    <b v="0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x v="1"/>
    <s v="GBP"/>
    <n v="1430571849"/>
    <n v="1427979849"/>
    <b v="0"/>
    <n v="0"/>
    <e v="#DIV/0!"/>
    <b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n v="1.2999999999999999E-2"/>
    <x v="2"/>
    <x v="0"/>
    <s v="USD"/>
    <n v="1424070823"/>
    <n v="1421478823"/>
    <b v="0"/>
    <n v="2"/>
    <n v="13"/>
    <b v="0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n v="0"/>
    <x v="2"/>
    <x v="0"/>
    <s v="USD"/>
    <n v="1457157269"/>
    <n v="1455861269"/>
    <b v="0"/>
    <n v="0"/>
    <e v="#DIV/0!"/>
    <b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n v="1.4285714285714287E-4"/>
    <x v="2"/>
    <x v="0"/>
    <s v="USD"/>
    <n v="1437331463"/>
    <n v="1434739463"/>
    <b v="0"/>
    <n v="1"/>
    <n v="1"/>
    <b v="0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n v="0.14000000000000001"/>
    <x v="2"/>
    <x v="1"/>
    <s v="GBP"/>
    <n v="1410987400"/>
    <n v="1408395400"/>
    <b v="0"/>
    <n v="7"/>
    <n v="10"/>
    <b v="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.0500000000000001E-2"/>
    <x v="2"/>
    <x v="0"/>
    <s v="USD"/>
    <n v="1409846874"/>
    <n v="1407254874"/>
    <b v="0"/>
    <n v="2"/>
    <n v="52.5"/>
    <b v="0"/>
    <s v="theater/plays"/>
    <x v="1"/>
    <x v="6"/>
  </r>
  <r>
    <n v="4018"/>
    <s v="Time Please Fringe"/>
    <s v="Funding for a production of Time Please at the Brighton Fringe 2017... and beyond."/>
    <n v="1500"/>
    <n v="130"/>
    <n v="8.666666666666667E-2"/>
    <x v="2"/>
    <x v="1"/>
    <s v="GBP"/>
    <n v="1475877108"/>
    <n v="1473285108"/>
    <b v="0"/>
    <n v="4"/>
    <n v="32.5"/>
    <b v="0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n v="8.2857142857142851E-3"/>
    <x v="2"/>
    <x v="0"/>
    <s v="USD"/>
    <n v="1460737680"/>
    <n v="1455725596"/>
    <b v="0"/>
    <n v="4"/>
    <n v="7.25"/>
    <b v="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n v="0.16666666666666666"/>
    <x v="2"/>
    <x v="0"/>
    <s v="USD"/>
    <n v="1427168099"/>
    <n v="1424579699"/>
    <b v="0"/>
    <n v="3"/>
    <n v="33.333333333333336"/>
    <b v="0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n v="8.3333333333333332E-3"/>
    <x v="2"/>
    <x v="0"/>
    <s v="USD"/>
    <n v="1414360358"/>
    <n v="1409176358"/>
    <b v="0"/>
    <n v="2"/>
    <n v="62.5"/>
    <b v="0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n v="0.69561111111111107"/>
    <x v="2"/>
    <x v="0"/>
    <s v="USD"/>
    <n v="1422759240"/>
    <n v="1418824867"/>
    <b v="0"/>
    <n v="197"/>
    <n v="63.558375634517766"/>
    <b v="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n v="0"/>
    <x v="2"/>
    <x v="0"/>
    <s v="USD"/>
    <n v="1458860363"/>
    <n v="1454975963"/>
    <b v="0"/>
    <n v="0"/>
    <e v="#DIV/0!"/>
    <b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.2500000000000001E-2"/>
    <x v="2"/>
    <x v="0"/>
    <s v="USD"/>
    <n v="1441037097"/>
    <n v="1438445097"/>
    <b v="0"/>
    <n v="1"/>
    <n v="10"/>
    <b v="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0.05"/>
    <x v="2"/>
    <x v="6"/>
    <s v="EUR"/>
    <n v="1437889336"/>
    <n v="1432705336"/>
    <b v="0"/>
    <n v="4"/>
    <n v="62.5"/>
    <b v="0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n v="0"/>
    <x v="2"/>
    <x v="0"/>
    <s v="USD"/>
    <n v="1449247439"/>
    <n v="1444059839"/>
    <b v="0"/>
    <n v="0"/>
    <e v="#DIV/0!"/>
    <b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.166666666666667E-2"/>
    <x v="2"/>
    <x v="0"/>
    <s v="USD"/>
    <n v="1487811600"/>
    <n v="1486077481"/>
    <b v="0"/>
    <n v="7"/>
    <n v="30.714285714285715"/>
    <b v="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n v="0.28050000000000003"/>
    <x v="2"/>
    <x v="0"/>
    <s v="USD"/>
    <n v="1402007500"/>
    <n v="1399415500"/>
    <b v="0"/>
    <n v="11"/>
    <n v="51"/>
    <b v="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n v="0"/>
    <x v="2"/>
    <x v="0"/>
    <s v="USD"/>
    <n v="1450053370"/>
    <n v="1447461370"/>
    <b v="0"/>
    <n v="0"/>
    <e v="#DIV/0!"/>
    <b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n v="0.16"/>
    <x v="2"/>
    <x v="0"/>
    <s v="USD"/>
    <n v="1454525340"/>
    <n v="1452008599"/>
    <b v="0"/>
    <n v="6"/>
    <n v="66.666666666666671"/>
    <b v="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x v="0"/>
    <s v="USD"/>
    <n v="1418914964"/>
    <n v="1414591364"/>
    <b v="0"/>
    <n v="0"/>
    <e v="#DIV/0!"/>
    <b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6.8287037037037035E-2"/>
    <x v="2"/>
    <x v="0"/>
    <s v="USD"/>
    <n v="1450211116"/>
    <n v="1445023516"/>
    <b v="0"/>
    <n v="7"/>
    <n v="59"/>
    <b v="0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0.25698702928870293"/>
    <x v="2"/>
    <x v="1"/>
    <s v="GBP"/>
    <n v="1475398800"/>
    <n v="1472711224"/>
    <b v="0"/>
    <n v="94"/>
    <n v="65.340319148936175"/>
    <b v="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.4814814814814815E-2"/>
    <x v="2"/>
    <x v="0"/>
    <s v="USD"/>
    <n v="1428097450"/>
    <n v="1425509050"/>
    <b v="0"/>
    <n v="2"/>
    <n v="100"/>
    <b v="0"/>
    <s v="theater/plays"/>
    <x v="1"/>
    <x v="6"/>
  </r>
  <r>
    <n v="4035"/>
    <s v="The Lost Boy"/>
    <s v="&quot;Stories are where you go to look for the truth of your own life.&quot; (Frank Delaney)"/>
    <n v="10000"/>
    <n v="3685"/>
    <n v="0.36849999999999999"/>
    <x v="2"/>
    <x v="0"/>
    <s v="USD"/>
    <n v="1413925887"/>
    <n v="1411333887"/>
    <b v="0"/>
    <n v="25"/>
    <n v="147.4"/>
    <b v="0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0.47049999999999997"/>
    <x v="2"/>
    <x v="0"/>
    <s v="USD"/>
    <n v="1404253800"/>
    <n v="1402784964"/>
    <b v="0"/>
    <n v="17"/>
    <n v="166.05882352941177"/>
    <b v="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n v="0.11428571428571428"/>
    <x v="2"/>
    <x v="0"/>
    <s v="USD"/>
    <n v="1464099900"/>
    <n v="1462585315"/>
    <b v="0"/>
    <n v="2"/>
    <n v="40"/>
    <b v="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0.12039999999999999"/>
    <x v="2"/>
    <x v="0"/>
    <s v="USD"/>
    <n v="1413573010"/>
    <n v="1408389010"/>
    <b v="0"/>
    <n v="4"/>
    <n v="75.25"/>
    <b v="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n v="0.6"/>
    <x v="2"/>
    <x v="0"/>
    <s v="USD"/>
    <n v="1448949540"/>
    <n v="1446048367"/>
    <b v="0"/>
    <n v="5"/>
    <n v="60"/>
    <b v="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n v="0.3125"/>
    <x v="2"/>
    <x v="0"/>
    <s v="USD"/>
    <n v="1437188400"/>
    <n v="1432100004"/>
    <b v="0"/>
    <n v="2"/>
    <n v="1250"/>
    <b v="0"/>
    <s v="theater/plays"/>
    <x v="1"/>
    <x v="6"/>
  </r>
  <r>
    <n v="4041"/>
    <s v="In the Land of Gold"/>
    <s v="A bold, colouful, vibrant play centred around the last remaining monarchy of Africa."/>
    <n v="5000"/>
    <n v="21"/>
    <n v="4.1999999999999997E-3"/>
    <x v="2"/>
    <x v="1"/>
    <s v="GBP"/>
    <n v="1473160954"/>
    <n v="1467976954"/>
    <b v="0"/>
    <n v="2"/>
    <n v="10.5"/>
    <b v="0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n v="2.0999999999999999E-3"/>
    <x v="2"/>
    <x v="0"/>
    <s v="USD"/>
    <n v="1421781360"/>
    <n v="1419213664"/>
    <b v="0"/>
    <n v="3"/>
    <n v="7"/>
    <b v="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n v="0"/>
    <x v="2"/>
    <x v="5"/>
    <s v="CAD"/>
    <n v="1416524325"/>
    <n v="1415228325"/>
    <b v="0"/>
    <n v="0"/>
    <e v="#DIV/0!"/>
    <b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n v="0.375"/>
    <x v="2"/>
    <x v="0"/>
    <s v="USD"/>
    <n v="1428642000"/>
    <n v="1426050982"/>
    <b v="0"/>
    <n v="4"/>
    <n v="56.25"/>
    <b v="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n v="2.0000000000000001E-4"/>
    <x v="2"/>
    <x v="2"/>
    <s v="AUD"/>
    <n v="1408596589"/>
    <n v="1406004589"/>
    <b v="0"/>
    <n v="1"/>
    <n v="1"/>
    <b v="0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.2142857142857142E-2"/>
    <x v="2"/>
    <x v="0"/>
    <s v="USD"/>
    <n v="1413992210"/>
    <n v="1411400210"/>
    <b v="0"/>
    <n v="12"/>
    <n v="38.333333333333336"/>
    <b v="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.1999999999999999E-2"/>
    <x v="2"/>
    <x v="0"/>
    <s v="USD"/>
    <n v="1420938000"/>
    <n v="1418862743"/>
    <b v="0"/>
    <n v="4"/>
    <n v="27.5"/>
    <b v="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n v="0.17652941176470588"/>
    <x v="2"/>
    <x v="1"/>
    <s v="GBP"/>
    <n v="1460373187"/>
    <n v="1457352787"/>
    <b v="0"/>
    <n v="91"/>
    <n v="32.978021978021978"/>
    <b v="0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8.0000000000000004E-4"/>
    <x v="2"/>
    <x v="0"/>
    <s v="USD"/>
    <n v="1436914815"/>
    <n v="1434322815"/>
    <b v="0"/>
    <n v="1"/>
    <n v="16"/>
    <b v="0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n v="6.6666666666666664E-4"/>
    <x v="2"/>
    <x v="0"/>
    <s v="USD"/>
    <n v="1414077391"/>
    <n v="1411485391"/>
    <b v="0"/>
    <n v="1"/>
    <n v="1"/>
    <b v="0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n v="0"/>
    <x v="2"/>
    <x v="0"/>
    <s v="USD"/>
    <n v="1399618380"/>
    <n v="1399058797"/>
    <b v="0"/>
    <n v="0"/>
    <e v="#DIV/0!"/>
    <b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n v="0.37533333333333335"/>
    <x v="2"/>
    <x v="0"/>
    <s v="USD"/>
    <n v="1413234316"/>
    <n v="1408050316"/>
    <b v="0"/>
    <n v="13"/>
    <n v="86.615384615384613"/>
    <b v="0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0.22"/>
    <x v="2"/>
    <x v="1"/>
    <s v="GBP"/>
    <n v="1416081600"/>
    <n v="1413477228"/>
    <b v="0"/>
    <n v="2"/>
    <n v="55"/>
    <b v="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x v="0"/>
    <s v="USD"/>
    <n v="1475294400"/>
    <n v="1472674285"/>
    <b v="0"/>
    <n v="0"/>
    <e v="#DIV/0!"/>
    <b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0.1762"/>
    <x v="2"/>
    <x v="1"/>
    <s v="GBP"/>
    <n v="1403192031"/>
    <n v="1400600031"/>
    <b v="0"/>
    <n v="21"/>
    <n v="41.952380952380949"/>
    <b v="0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n v="0.53"/>
    <x v="2"/>
    <x v="0"/>
    <s v="USD"/>
    <n v="1467575940"/>
    <n v="1465856639"/>
    <b v="0"/>
    <n v="9"/>
    <n v="88.333333333333329"/>
    <b v="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0.22142857142857142"/>
    <x v="2"/>
    <x v="1"/>
    <s v="GBP"/>
    <n v="1448492400"/>
    <n v="1446506080"/>
    <b v="0"/>
    <n v="6"/>
    <n v="129.16666666666666"/>
    <b v="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n v="2.5333333333333333E-2"/>
    <x v="2"/>
    <x v="0"/>
    <s v="USD"/>
    <n v="1459483140"/>
    <n v="1458178044"/>
    <b v="0"/>
    <n v="4"/>
    <n v="23.75"/>
    <b v="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n v="2.5000000000000001E-2"/>
    <x v="2"/>
    <x v="5"/>
    <s v="CAD"/>
    <n v="1410836400"/>
    <n v="1408116152"/>
    <b v="0"/>
    <n v="7"/>
    <n v="35.714285714285715"/>
    <b v="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n v="2.8500000000000001E-2"/>
    <x v="2"/>
    <x v="5"/>
    <s v="CAD"/>
    <n v="1403539200"/>
    <n v="1400604056"/>
    <b v="0"/>
    <n v="5"/>
    <n v="57"/>
    <b v="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n v="0"/>
    <x v="2"/>
    <x v="0"/>
    <s v="USD"/>
    <n v="1461205423"/>
    <n v="1456025023"/>
    <b v="0"/>
    <n v="0"/>
    <e v="#DIV/0!"/>
    <b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.4500000000000001E-2"/>
    <x v="2"/>
    <x v="0"/>
    <s v="USD"/>
    <n v="1467481468"/>
    <n v="1464889468"/>
    <b v="0"/>
    <n v="3"/>
    <n v="163.33333333333334"/>
    <b v="0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n v="1.4210526315789474E-2"/>
    <x v="2"/>
    <x v="1"/>
    <s v="GBP"/>
    <n v="1403886084"/>
    <n v="1401294084"/>
    <b v="0"/>
    <n v="9"/>
    <n v="15"/>
    <b v="0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0.1925"/>
    <x v="2"/>
    <x v="2"/>
    <s v="AUD"/>
    <n v="1430316426"/>
    <n v="1427724426"/>
    <b v="0"/>
    <n v="6"/>
    <n v="64.166666666666671"/>
    <b v="0"/>
    <s v="theater/plays"/>
    <x v="1"/>
    <x v="6"/>
  </r>
  <r>
    <n v="4065"/>
    <s v="A Midsummer's Night's Dream"/>
    <s v="A classical/ fantasy version of midsummers done by professionally trained actors in Tulsa!"/>
    <n v="4000"/>
    <n v="27"/>
    <n v="6.7499999999999999E-3"/>
    <x v="2"/>
    <x v="0"/>
    <s v="USD"/>
    <n v="1407883811"/>
    <n v="1405291811"/>
    <b v="0"/>
    <n v="4"/>
    <n v="6.75"/>
    <b v="0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1.6666666666666668E-3"/>
    <x v="2"/>
    <x v="0"/>
    <s v="USD"/>
    <n v="1463619388"/>
    <n v="1461027388"/>
    <b v="0"/>
    <n v="1"/>
    <n v="25"/>
    <b v="0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0.60899999999999999"/>
    <x v="2"/>
    <x v="0"/>
    <s v="USD"/>
    <n v="1443408550"/>
    <n v="1439952550"/>
    <b v="0"/>
    <n v="17"/>
    <n v="179.11764705882354"/>
    <b v="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n v="0.01"/>
    <x v="2"/>
    <x v="0"/>
    <s v="USD"/>
    <n v="1484348700"/>
    <n v="1481756855"/>
    <b v="0"/>
    <n v="1"/>
    <n v="34.950000000000003"/>
    <b v="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n v="0.34399999999999997"/>
    <x v="2"/>
    <x v="1"/>
    <s v="GBP"/>
    <n v="1425124800"/>
    <n v="1421596356"/>
    <b v="0"/>
    <n v="13"/>
    <n v="33.07692307692308"/>
    <b v="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n v="0.16500000000000001"/>
    <x v="2"/>
    <x v="0"/>
    <s v="USD"/>
    <n v="1425178800"/>
    <n v="1422374420"/>
    <b v="0"/>
    <n v="6"/>
    <n v="27.5"/>
    <b v="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x v="14"/>
    <s v="MXN"/>
    <n v="1482779931"/>
    <n v="1480187931"/>
    <b v="0"/>
    <n v="0"/>
    <e v="#DIV/0!"/>
    <b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4.0000000000000001E-3"/>
    <x v="2"/>
    <x v="1"/>
    <s v="GBP"/>
    <n v="1408646111"/>
    <n v="1403462111"/>
    <b v="0"/>
    <n v="2"/>
    <n v="2"/>
    <b v="0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.0571428571428572E-2"/>
    <x v="2"/>
    <x v="0"/>
    <s v="USD"/>
    <n v="1431144000"/>
    <n v="1426407426"/>
    <b v="0"/>
    <n v="2"/>
    <n v="18.5"/>
    <b v="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n v="0.26727272727272727"/>
    <x v="2"/>
    <x v="1"/>
    <s v="GBP"/>
    <n v="1446732975"/>
    <n v="1444137375"/>
    <b v="0"/>
    <n v="21"/>
    <n v="35"/>
    <b v="0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0.28799999999999998"/>
    <x v="2"/>
    <x v="1"/>
    <s v="GBP"/>
    <n v="1404149280"/>
    <n v="1400547969"/>
    <b v="0"/>
    <n v="13"/>
    <n v="44.307692307692307"/>
    <b v="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x v="0"/>
    <s v="USD"/>
    <n v="1413921060"/>
    <n v="1411499149"/>
    <b v="0"/>
    <n v="0"/>
    <e v="#DIV/0!"/>
    <b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8.8999999999999996E-2"/>
    <x v="2"/>
    <x v="0"/>
    <s v="USD"/>
    <n v="1482339794"/>
    <n v="1479747794"/>
    <b v="0"/>
    <n v="6"/>
    <n v="222.5"/>
    <b v="0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n v="0"/>
    <x v="2"/>
    <x v="1"/>
    <s v="GBP"/>
    <n v="1485543242"/>
    <n v="1482951242"/>
    <b v="0"/>
    <n v="0"/>
    <e v="#DIV/0!"/>
    <b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1.6666666666666668E-3"/>
    <x v="2"/>
    <x v="0"/>
    <s v="USD"/>
    <n v="1466375521"/>
    <n v="1463783521"/>
    <b v="0"/>
    <n v="1"/>
    <n v="5"/>
    <b v="0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x v="0"/>
    <s v="USD"/>
    <n v="1465930440"/>
    <n v="1463849116"/>
    <b v="0"/>
    <n v="0"/>
    <e v="#DIV/0!"/>
    <b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n v="0.15737410071942445"/>
    <x v="2"/>
    <x v="0"/>
    <s v="USD"/>
    <n v="1425819425"/>
    <n v="1423231025"/>
    <b v="0"/>
    <n v="12"/>
    <n v="29.166666666666668"/>
    <b v="0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n v="0.02"/>
    <x v="2"/>
    <x v="0"/>
    <s v="USD"/>
    <n v="1447542000"/>
    <n v="1446179553"/>
    <b v="0"/>
    <n v="2"/>
    <n v="1.5"/>
    <b v="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n v="0.21685714285714286"/>
    <x v="2"/>
    <x v="0"/>
    <s v="USD"/>
    <n v="1452795416"/>
    <n v="1450203416"/>
    <b v="0"/>
    <n v="6"/>
    <n v="126.5"/>
    <b v="0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n v="3.3333333333333335E-3"/>
    <x v="2"/>
    <x v="13"/>
    <s v="EUR"/>
    <n v="1476008906"/>
    <n v="1473416906"/>
    <b v="0"/>
    <n v="1"/>
    <n v="10"/>
    <b v="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2.8571428571428571E-3"/>
    <x v="2"/>
    <x v="0"/>
    <s v="USD"/>
    <n v="1427169540"/>
    <n v="1424701775"/>
    <b v="0"/>
    <n v="1"/>
    <n v="10"/>
    <b v="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n v="4.7E-2"/>
    <x v="2"/>
    <x v="0"/>
    <s v="USD"/>
    <n v="1448078400"/>
    <n v="1445985299"/>
    <b v="0"/>
    <n v="5"/>
    <n v="9.4"/>
    <b v="0"/>
    <s v="theater/plays"/>
    <x v="1"/>
    <x v="6"/>
  </r>
  <r>
    <n v="4087"/>
    <s v="Stage Production &quot;The Nail Shop&quot;"/>
    <s v="Comedy Stage Play"/>
    <n v="9600"/>
    <n v="0"/>
    <n v="0"/>
    <x v="2"/>
    <x v="0"/>
    <s v="USD"/>
    <n v="1468777786"/>
    <n v="1466185786"/>
    <b v="0"/>
    <n v="0"/>
    <e v="#DIV/0!"/>
    <b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n v="0.108"/>
    <x v="2"/>
    <x v="1"/>
    <s v="GBP"/>
    <n v="1421403960"/>
    <n v="1418827324"/>
    <b v="0"/>
    <n v="3"/>
    <n v="72"/>
    <b v="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4.8000000000000001E-2"/>
    <x v="2"/>
    <x v="0"/>
    <s v="USD"/>
    <n v="1433093700"/>
    <n v="1430242488"/>
    <b v="0"/>
    <n v="8"/>
    <n v="30"/>
    <b v="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n v="3.2000000000000001E-2"/>
    <x v="2"/>
    <x v="0"/>
    <s v="USD"/>
    <n v="1438959600"/>
    <n v="1437754137"/>
    <b v="0"/>
    <n v="3"/>
    <n v="10.666666666666666"/>
    <b v="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0.1275"/>
    <x v="2"/>
    <x v="0"/>
    <s v="USD"/>
    <n v="1421410151"/>
    <n v="1418818151"/>
    <b v="0"/>
    <n v="8"/>
    <n v="25.5"/>
    <b v="0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n v="1.8181818181818181E-4"/>
    <x v="2"/>
    <x v="0"/>
    <s v="USD"/>
    <n v="1428205247"/>
    <n v="1423024847"/>
    <b v="0"/>
    <n v="1"/>
    <n v="20"/>
    <b v="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.4E-2"/>
    <x v="2"/>
    <x v="1"/>
    <s v="GBP"/>
    <n v="1440272093"/>
    <n v="1435088093"/>
    <b v="0"/>
    <n v="4"/>
    <n v="15"/>
    <b v="0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n v="0.36499999999999999"/>
    <x v="2"/>
    <x v="0"/>
    <s v="USD"/>
    <n v="1413953940"/>
    <n v="1410141900"/>
    <b v="0"/>
    <n v="8"/>
    <n v="91.25"/>
    <b v="0"/>
    <s v="theater/plays"/>
    <x v="1"/>
    <x v="6"/>
  </r>
  <r>
    <n v="4095"/>
    <s v="LOPE ENAMORADO"/>
    <s v="Proyecto teatral dirigido por MartÃ­n Acosta que habla y reflexiona sobre el amor y su naturaleza."/>
    <n v="30000"/>
    <n v="800"/>
    <n v="2.6666666666666668E-2"/>
    <x v="2"/>
    <x v="14"/>
    <s v="MXN"/>
    <n v="1482108350"/>
    <n v="1479516350"/>
    <b v="0"/>
    <n v="1"/>
    <n v="800"/>
    <b v="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0.11428571428571428"/>
    <x v="2"/>
    <x v="1"/>
    <s v="GBP"/>
    <n v="1488271860"/>
    <n v="1484484219"/>
    <b v="0"/>
    <n v="5"/>
    <n v="80"/>
    <b v="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x v="1"/>
    <s v="GBP"/>
    <n v="1454284500"/>
    <n v="1449431237"/>
    <b v="0"/>
    <n v="0"/>
    <e v="#DIV/0!"/>
    <b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n v="0"/>
    <x v="2"/>
    <x v="0"/>
    <s v="USD"/>
    <n v="1465060797"/>
    <n v="1462468797"/>
    <b v="0"/>
    <n v="0"/>
    <e v="#DIV/0!"/>
    <b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.1111111111111112E-2"/>
    <x v="2"/>
    <x v="0"/>
    <s v="USD"/>
    <n v="1472847873"/>
    <n v="1468959873"/>
    <b v="0"/>
    <n v="1"/>
    <n v="50"/>
    <b v="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n v="0"/>
    <x v="2"/>
    <x v="0"/>
    <s v="USD"/>
    <n v="1414205990"/>
    <n v="1413341990"/>
    <b v="0"/>
    <n v="0"/>
    <e v="#DIV/0!"/>
    <b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x v="0"/>
    <s v="USD"/>
    <n v="1485380482"/>
    <n v="1482788482"/>
    <b v="0"/>
    <n v="0"/>
    <e v="#DIV/0!"/>
    <b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n v="0.27400000000000002"/>
    <x v="2"/>
    <x v="0"/>
    <s v="USD"/>
    <n v="1463343673"/>
    <n v="1460751673"/>
    <b v="0"/>
    <n v="6"/>
    <n v="22.833333333333332"/>
    <b v="0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n v="0.1"/>
    <x v="2"/>
    <x v="0"/>
    <s v="USD"/>
    <n v="1440613920"/>
    <n v="1435953566"/>
    <b v="0"/>
    <n v="6"/>
    <n v="16.666666666666668"/>
    <b v="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n v="0.21366666666666667"/>
    <x v="2"/>
    <x v="2"/>
    <s v="AUD"/>
    <n v="1477550434"/>
    <n v="1474958434"/>
    <b v="0"/>
    <n v="14"/>
    <n v="45.785714285714285"/>
    <b v="0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n v="6.9696969696969702E-2"/>
    <x v="2"/>
    <x v="14"/>
    <s v="MXN"/>
    <n v="1482711309"/>
    <n v="1479860109"/>
    <b v="0"/>
    <n v="6"/>
    <n v="383.33333333333331"/>
    <b v="0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n v="0.70599999999999996"/>
    <x v="2"/>
    <x v="0"/>
    <s v="USD"/>
    <n v="1427936400"/>
    <n v="1424221866"/>
    <b v="0"/>
    <n v="33"/>
    <n v="106.96969696969697"/>
    <b v="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n v="2.0500000000000001E-2"/>
    <x v="2"/>
    <x v="0"/>
    <s v="USD"/>
    <n v="1411596001"/>
    <n v="1409608801"/>
    <b v="0"/>
    <n v="4"/>
    <n v="10.25"/>
    <b v="0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n v="1.9666666666666666E-2"/>
    <x v="2"/>
    <x v="0"/>
    <s v="USD"/>
    <n v="1488517200"/>
    <n v="1485909937"/>
    <b v="0"/>
    <n v="1"/>
    <n v="59"/>
    <b v="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n v="0"/>
    <x v="2"/>
    <x v="1"/>
    <s v="GBP"/>
    <n v="1448805404"/>
    <n v="1446209804"/>
    <b v="0"/>
    <n v="0"/>
    <e v="#DIV/0!"/>
    <b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0.28666666666666668"/>
    <x v="2"/>
    <x v="1"/>
    <s v="GBP"/>
    <n v="1469113351"/>
    <n v="1463929351"/>
    <b v="0"/>
    <n v="6"/>
    <n v="14.333333333333334"/>
    <b v="0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n v="3.1333333333333331E-2"/>
    <x v="2"/>
    <x v="0"/>
    <s v="USD"/>
    <n v="1424747740"/>
    <n v="1422155740"/>
    <b v="0"/>
    <n v="6"/>
    <n v="15.666666666666666"/>
    <b v="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4.0000000000000002E-4"/>
    <x v="2"/>
    <x v="17"/>
    <s v="EUR"/>
    <n v="1456617600"/>
    <n v="1454280186"/>
    <b v="0"/>
    <n v="1"/>
    <n v="1"/>
    <b v="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2E-3"/>
    <x v="2"/>
    <x v="0"/>
    <s v="USD"/>
    <n v="1452234840"/>
    <n v="1450619123"/>
    <b v="0"/>
    <n v="3"/>
    <n v="1"/>
    <b v="0"/>
    <s v="theater/plays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n v="1.3685882352941177"/>
    <s v="US"/>
    <s v="USD"/>
    <n v="1437620400"/>
    <n v="1434931811"/>
    <b v="0"/>
    <x v="0"/>
    <n v="63.917582417582416"/>
    <b v="1"/>
    <s v="film &amp; video/television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n v="1.4260827250608272"/>
    <s v="US"/>
    <s v="USD"/>
    <n v="1488464683"/>
    <n v="1485872683"/>
    <b v="0"/>
    <x v="1"/>
    <n v="185.48101265822785"/>
    <b v="1"/>
    <s v="film &amp; video/television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n v="1.05"/>
    <s v="GB"/>
    <s v="GBP"/>
    <n v="1455555083"/>
    <n v="1454691083"/>
    <b v="0"/>
    <x v="2"/>
    <n v="15"/>
    <b v="1"/>
    <s v="film &amp; video/television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n v="1.0389999999999999"/>
    <s v="US"/>
    <s v="USD"/>
    <n v="1407414107"/>
    <n v="1404822107"/>
    <b v="0"/>
    <x v="3"/>
    <n v="69.266666666666666"/>
    <b v="1"/>
    <s v="film &amp; video/television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n v="1.2299154545454545"/>
    <s v="US"/>
    <s v="USD"/>
    <n v="1450555279"/>
    <n v="1447963279"/>
    <b v="0"/>
    <x v="4"/>
    <n v="190.55028169014085"/>
    <b v="1"/>
    <s v="film &amp; video/television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n v="1.0977744436109027"/>
    <s v="US"/>
    <s v="USD"/>
    <n v="1469770500"/>
    <n v="1468362207"/>
    <b v="0"/>
    <x v="5"/>
    <n v="93.40425531914893"/>
    <b v="1"/>
    <s v="film &amp; video/television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n v="1.064875"/>
    <s v="US"/>
    <s v="USD"/>
    <n v="1402710250"/>
    <n v="1401846250"/>
    <b v="0"/>
    <x v="6"/>
    <n v="146.87931034482759"/>
    <b v="1"/>
    <s v="film &amp; video/television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n v="1.0122222222222221"/>
    <s v="US"/>
    <s v="USD"/>
    <n v="1467680867"/>
    <n v="1464224867"/>
    <b v="0"/>
    <x v="7"/>
    <n v="159.82456140350877"/>
    <b v="1"/>
    <s v="film &amp; video/television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n v="1.0004342857142856"/>
    <s v="US"/>
    <s v="USD"/>
    <n v="1460754000"/>
    <n v="1460155212"/>
    <b v="0"/>
    <x v="8"/>
    <n v="291.79333333333335"/>
    <b v="1"/>
    <s v="film &amp; video/television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n v="1.2599800000000001"/>
    <s v="US"/>
    <s v="USD"/>
    <n v="1460860144"/>
    <n v="1458268144"/>
    <b v="0"/>
    <x v="9"/>
    <n v="31.499500000000001"/>
    <b v="1"/>
    <s v="film &amp; video/television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n v="1.0049999999999999"/>
    <s v="US"/>
    <s v="USD"/>
    <n v="1403660279"/>
    <n v="1400636279"/>
    <b v="0"/>
    <x v="10"/>
    <n v="158.68421052631578"/>
    <b v="1"/>
    <s v="film &amp; video/television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n v="1.2050000000000001"/>
    <s v="US"/>
    <s v="USD"/>
    <n v="1471834800"/>
    <n v="1469126462"/>
    <b v="0"/>
    <x v="11"/>
    <n v="80.333333333333329"/>
    <b v="1"/>
    <s v="film &amp; video/television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n v="1.6529333333333334"/>
    <s v="US"/>
    <s v="USD"/>
    <n v="1405479600"/>
    <n v="1401642425"/>
    <b v="0"/>
    <x v="12"/>
    <n v="59.961305925030231"/>
    <b v="1"/>
    <s v="film &amp; video/television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n v="1.5997142857142856"/>
    <s v="US"/>
    <s v="USD"/>
    <n v="1466713620"/>
    <n v="1463588109"/>
    <b v="0"/>
    <x v="13"/>
    <n v="109.78431372549019"/>
    <b v="1"/>
    <s v="film &amp; video/television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n v="1.0093333333333334"/>
    <s v="AU"/>
    <s v="AUD"/>
    <n v="1405259940"/>
    <n v="1403051888"/>
    <b v="0"/>
    <x v="14"/>
    <n v="147.70731707317074"/>
    <b v="1"/>
    <s v="film &amp; video/television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n v="1.0660000000000001"/>
    <s v="ES"/>
    <s v="EUR"/>
    <n v="1443384840"/>
    <n v="1441790658"/>
    <b v="0"/>
    <x v="15"/>
    <n v="21.755102040816325"/>
    <b v="1"/>
    <s v="film &amp; video/television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n v="1.0024166666666667"/>
    <s v="US"/>
    <s v="USD"/>
    <n v="1402896600"/>
    <n v="1398971211"/>
    <b v="0"/>
    <x v="16"/>
    <n v="171.84285714285716"/>
    <b v="1"/>
    <s v="film &amp; video/television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n v="1.0066666666666666"/>
    <s v="GB"/>
    <s v="GBP"/>
    <n v="1415126022"/>
    <n v="1412530422"/>
    <b v="0"/>
    <x v="17"/>
    <n v="41.944444444444443"/>
    <b v="1"/>
    <s v="film &amp; video/television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n v="1.0632110000000001"/>
    <s v="US"/>
    <s v="USD"/>
    <n v="1410958856"/>
    <n v="1408366856"/>
    <b v="0"/>
    <x v="18"/>
    <n v="93.264122807017543"/>
    <b v="1"/>
    <s v="film &amp; video/television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n v="1.4529411764705882"/>
    <s v="US"/>
    <s v="USD"/>
    <n v="1437420934"/>
    <n v="1434828934"/>
    <b v="0"/>
    <x v="19"/>
    <n v="56.136363636363633"/>
    <b v="1"/>
    <s v="film &amp; video/television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n v="1.002"/>
    <s v="US"/>
    <s v="USD"/>
    <n v="1442167912"/>
    <n v="1436983912"/>
    <b v="0"/>
    <x v="20"/>
    <n v="80.16"/>
    <b v="1"/>
    <s v="film &amp; video/television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n v="1.0913513513513513"/>
    <s v="US"/>
    <s v="USD"/>
    <n v="1411743789"/>
    <n v="1409151789"/>
    <b v="0"/>
    <x v="21"/>
    <n v="199.9009900990099"/>
    <b v="1"/>
    <s v="film &amp; video/television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n v="1.1714285714285715"/>
    <s v="US"/>
    <s v="USD"/>
    <n v="1420099140"/>
    <n v="1418766740"/>
    <b v="0"/>
    <x v="22"/>
    <n v="51.25"/>
    <b v="1"/>
    <s v="film &amp; video/television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n v="1.1850000000000001"/>
    <s v="US"/>
    <s v="USD"/>
    <n v="1430407200"/>
    <n v="1428086501"/>
    <b v="0"/>
    <x v="23"/>
    <n v="103.04347826086956"/>
    <b v="1"/>
    <s v="film &amp; video/television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n v="1.0880768571428572"/>
    <s v="US"/>
    <s v="USD"/>
    <n v="1442345940"/>
    <n v="1439494863"/>
    <b v="0"/>
    <x v="24"/>
    <n v="66.346149825783982"/>
    <b v="1"/>
    <s v="film &amp; video/television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n v="1.3333333333333333"/>
    <s v="US"/>
    <s v="USD"/>
    <n v="1452299761"/>
    <n v="1447115761"/>
    <b v="0"/>
    <x v="25"/>
    <n v="57.142857142857146"/>
    <b v="1"/>
    <s v="film &amp; video/television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n v="1.552"/>
    <s v="US"/>
    <s v="USD"/>
    <n v="1408278144"/>
    <n v="1404822144"/>
    <b v="0"/>
    <x v="10"/>
    <n v="102.10526315789474"/>
    <b v="1"/>
    <s v="film &amp; video/television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n v="1.1172500000000001"/>
    <s v="NZ"/>
    <s v="NZD"/>
    <n v="1416113833"/>
    <n v="1413518233"/>
    <b v="0"/>
    <x v="3"/>
    <n v="148.96666666666667"/>
    <b v="1"/>
    <s v="film &amp; video/television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n v="1.0035000000000001"/>
    <s v="US"/>
    <s v="USD"/>
    <n v="1450307284"/>
    <n v="1447715284"/>
    <b v="0"/>
    <x v="26"/>
    <n v="169.6056338028169"/>
    <b v="1"/>
    <s v="film &amp; video/television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n v="1.2333333333333334"/>
    <s v="GB"/>
    <s v="GBP"/>
    <n v="1406045368"/>
    <n v="1403453368"/>
    <b v="0"/>
    <x v="27"/>
    <n v="31.623931623931625"/>
    <b v="1"/>
    <s v="film &amp; video/television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n v="1.0129975"/>
    <s v="US"/>
    <s v="USD"/>
    <n v="1408604515"/>
    <n v="1406012515"/>
    <b v="0"/>
    <x v="28"/>
    <n v="76.45264150943396"/>
    <b v="1"/>
    <s v="film &amp; video/television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n v="1"/>
    <s v="US"/>
    <s v="USD"/>
    <n v="1453748434"/>
    <n v="1452193234"/>
    <b v="0"/>
    <x v="29"/>
    <n v="13"/>
    <b v="1"/>
    <s v="film &amp; video/television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n v="1.0024604569420035"/>
    <s v="US"/>
    <s v="USD"/>
    <n v="1463111940"/>
    <n v="1459523017"/>
    <b v="0"/>
    <x v="30"/>
    <n v="320.44943820224717"/>
    <b v="1"/>
    <s v="film &amp; video/television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n v="1.0209523809523811"/>
    <s v="US"/>
    <s v="USD"/>
    <n v="1447001501"/>
    <n v="1444405901"/>
    <b v="0"/>
    <x v="31"/>
    <n v="83.75"/>
    <b v="1"/>
    <s v="film &amp; video/television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n v="1.3046153846153845"/>
    <s v="US"/>
    <s v="USD"/>
    <n v="1407224601"/>
    <n v="1405928601"/>
    <b v="0"/>
    <x v="32"/>
    <n v="49.882352941176471"/>
    <b v="1"/>
    <s v="film &amp; video/television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n v="1.665"/>
    <s v="US"/>
    <s v="USD"/>
    <n v="1430179200"/>
    <n v="1428130814"/>
    <b v="0"/>
    <x v="33"/>
    <n v="59.464285714285715"/>
    <b v="1"/>
    <s v="film &amp; video/television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n v="1.4215"/>
    <s v="US"/>
    <s v="USD"/>
    <n v="1428128525"/>
    <n v="1425540125"/>
    <b v="0"/>
    <x v="34"/>
    <n v="193.84090909090909"/>
    <b v="1"/>
    <s v="film &amp; video/television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n v="1.8344090909090909"/>
    <s v="US"/>
    <s v="USD"/>
    <n v="1425055079"/>
    <n v="1422463079"/>
    <b v="0"/>
    <x v="35"/>
    <n v="159.51383399209487"/>
    <b v="1"/>
    <s v="film &amp; video/television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n v="1.1004"/>
    <s v="US"/>
    <s v="USD"/>
    <n v="1368235344"/>
    <n v="1365643344"/>
    <b v="0"/>
    <x v="36"/>
    <n v="41.68181818181818"/>
    <b v="1"/>
    <s v="film &amp; video/television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n v="1.3098000000000001"/>
    <s v="GB"/>
    <s v="GBP"/>
    <n v="1401058740"/>
    <n v="1398388068"/>
    <b v="0"/>
    <x v="37"/>
    <n v="150.89861751152074"/>
    <b v="1"/>
    <s v="film &amp; video/television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n v="1.0135000000000001"/>
    <s v="US"/>
    <s v="USD"/>
    <n v="1403150400"/>
    <n v="1401426488"/>
    <b v="0"/>
    <x v="38"/>
    <n v="126.6875"/>
    <b v="1"/>
    <s v="film &amp; video/television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n v="1"/>
    <s v="US"/>
    <s v="USD"/>
    <n v="1412516354"/>
    <n v="1409924354"/>
    <b v="0"/>
    <x v="10"/>
    <n v="105.26315789473684"/>
    <b v="1"/>
    <s v="film &amp; video/television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n v="1.4185714285714286"/>
    <s v="US"/>
    <s v="USD"/>
    <n v="1419780026"/>
    <n v="1417188026"/>
    <b v="0"/>
    <x v="39"/>
    <n v="117.51479289940828"/>
    <b v="1"/>
    <s v="film &amp; video/television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n v="3.0865999999999998"/>
    <s v="US"/>
    <s v="USD"/>
    <n v="1405209600"/>
    <n v="1402599486"/>
    <b v="0"/>
    <x v="40"/>
    <n v="117.36121673003802"/>
    <b v="1"/>
    <s v="film &amp; video/television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n v="1"/>
    <s v="US"/>
    <s v="USD"/>
    <n v="1412648537"/>
    <n v="1408760537"/>
    <b v="0"/>
    <x v="41"/>
    <n v="133.33333333333334"/>
    <b v="1"/>
    <s v="film &amp; video/television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n v="1.2"/>
    <s v="US"/>
    <s v="USD"/>
    <n v="1461769107"/>
    <n v="1459177107"/>
    <b v="0"/>
    <x v="42"/>
    <n v="98.360655737704917"/>
    <b v="1"/>
    <s v="film &amp; video/television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n v="1.0416666666666667"/>
    <s v="AU"/>
    <s v="AUD"/>
    <n v="1450220974"/>
    <n v="1447628974"/>
    <b v="0"/>
    <x v="43"/>
    <n v="194.44444444444446"/>
    <b v="1"/>
    <s v="film &amp; video/television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n v="1.0761100000000001"/>
    <s v="US"/>
    <s v="USD"/>
    <n v="1419021607"/>
    <n v="1413834007"/>
    <b v="0"/>
    <x v="16"/>
    <n v="76.865000000000009"/>
    <b v="1"/>
    <s v="film &amp; video/television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n v="1.0794999999999999"/>
    <s v="GB"/>
    <s v="GBP"/>
    <n v="1425211200"/>
    <n v="1422534260"/>
    <b v="0"/>
    <x v="44"/>
    <n v="56.815789473684212"/>
    <b v="1"/>
    <s v="film &amp; video/television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n v="1"/>
    <s v="US"/>
    <s v="USD"/>
    <n v="1445660045"/>
    <n v="1443068045"/>
    <b v="0"/>
    <x v="45"/>
    <n v="137.93103448275863"/>
    <b v="1"/>
    <s v="film &amp; video/television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n v="1"/>
    <s v="GB"/>
    <s v="GBP"/>
    <n v="1422637200"/>
    <n v="1419271458"/>
    <b v="0"/>
    <x v="19"/>
    <n v="27.272727272727273"/>
    <b v="1"/>
    <s v="film &amp; video/television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n v="1.2801818181818181"/>
    <s v="US"/>
    <s v="USD"/>
    <n v="1439245037"/>
    <n v="1436653037"/>
    <b v="0"/>
    <x v="46"/>
    <n v="118.33613445378151"/>
    <b v="1"/>
    <s v="film &amp; video/television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n v="1.1620999999999999"/>
    <s v="US"/>
    <s v="USD"/>
    <n v="1405615846"/>
    <n v="1403023846"/>
    <b v="0"/>
    <x v="47"/>
    <n v="223.48076923076923"/>
    <b v="1"/>
    <s v="film &amp; video/television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n v="1.0963333333333334"/>
    <s v="US"/>
    <s v="USD"/>
    <n v="1396648800"/>
    <n v="1395407445"/>
    <b v="0"/>
    <x v="27"/>
    <n v="28.111111111111111"/>
    <b v="1"/>
    <s v="film &amp; video/television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n v="1.01"/>
    <s v="US"/>
    <s v="USD"/>
    <n v="1451063221"/>
    <n v="1448471221"/>
    <b v="0"/>
    <x v="47"/>
    <n v="194.23076923076923"/>
    <b v="1"/>
    <s v="film &amp; video/television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n v="1.2895348837209302"/>
    <s v="US"/>
    <s v="USD"/>
    <n v="1464390916"/>
    <n v="1462576516"/>
    <b v="0"/>
    <x v="48"/>
    <n v="128.95348837209303"/>
    <b v="1"/>
    <s v="film &amp; video/television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n v="1.0726249999999999"/>
    <s v="GB"/>
    <s v="GBP"/>
    <n v="1433779200"/>
    <n v="1432559424"/>
    <b v="0"/>
    <x v="49"/>
    <n v="49.316091954022987"/>
    <b v="1"/>
    <s v="film &amp; video/television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n v="1.0189999999999999"/>
    <s v="US"/>
    <s v="USD"/>
    <n v="1429991962"/>
    <n v="1427399962"/>
    <b v="0"/>
    <x v="50"/>
    <n v="221.52173913043478"/>
    <b v="1"/>
    <s v="film &amp; video/television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n v="1.0290999999999999"/>
    <s v="US"/>
    <s v="USD"/>
    <n v="1416423172"/>
    <n v="1413827572"/>
    <b v="0"/>
    <x v="11"/>
    <n v="137.21333333333334"/>
    <b v="1"/>
    <s v="film &amp; video/television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n v="1.0012570000000001"/>
    <s v="US"/>
    <s v="USD"/>
    <n v="1442264400"/>
    <n v="1439530776"/>
    <b v="0"/>
    <x v="51"/>
    <n v="606.82242424242418"/>
    <b v="1"/>
    <s v="film &amp; video/television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n v="1.0329622222222221"/>
    <s v="GB"/>
    <s v="GBP"/>
    <n v="1395532800"/>
    <n v="1393882717"/>
    <b v="0"/>
    <x v="52"/>
    <n v="43.040092592592593"/>
    <b v="1"/>
    <s v="film &amp; video/shorts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n v="1.4830000000000001"/>
    <s v="US"/>
    <s v="USD"/>
    <n v="1370547157"/>
    <n v="1368646357"/>
    <b v="0"/>
    <x v="23"/>
    <n v="322.39130434782606"/>
    <b v="1"/>
    <s v="film &amp; video/shorts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n v="1.5473333333333332"/>
    <s v="US"/>
    <s v="USD"/>
    <n v="1362337878"/>
    <n v="1360177878"/>
    <b v="0"/>
    <x v="53"/>
    <n v="96.708333333333329"/>
    <b v="1"/>
    <s v="film &amp; video/shorts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n v="1.1351849999999999"/>
    <s v="US"/>
    <s v="USD"/>
    <n v="1388206740"/>
    <n v="1386194013"/>
    <b v="0"/>
    <x v="31"/>
    <n v="35.474531249999998"/>
    <b v="1"/>
    <s v="film &amp; video/shorts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n v="1.7333333333333334"/>
    <s v="US"/>
    <s v="USD"/>
    <n v="1373243181"/>
    <n v="1370651181"/>
    <b v="0"/>
    <x v="54"/>
    <n v="86.666666666666671"/>
    <b v="1"/>
    <s v="film &amp; video/shorts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n v="1.0752857142857142"/>
    <s v="CA"/>
    <s v="CAD"/>
    <n v="1407736740"/>
    <n v="1405453354"/>
    <b v="0"/>
    <x v="7"/>
    <n v="132.05263157894737"/>
    <b v="1"/>
    <s v="film &amp; video/shorts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n v="1.1859999999999999"/>
    <s v="US"/>
    <s v="USD"/>
    <n v="1468873420"/>
    <n v="1466281420"/>
    <b v="0"/>
    <x v="55"/>
    <n v="91.230769230769226"/>
    <b v="1"/>
    <s v="film &amp; video/shorts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n v="1.1625000000000001"/>
    <s v="US"/>
    <s v="USD"/>
    <n v="1342360804"/>
    <n v="1339768804"/>
    <b v="0"/>
    <x v="9"/>
    <n v="116.25"/>
    <b v="1"/>
    <s v="film &amp; video/shorts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n v="1.2716666666666667"/>
    <s v="GB"/>
    <s v="GBP"/>
    <n v="1393162791"/>
    <n v="1390570791"/>
    <b v="0"/>
    <x v="17"/>
    <n v="21.194444444444443"/>
    <b v="1"/>
    <s v="film &amp; video/shorts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n v="1.109423"/>
    <s v="US"/>
    <s v="USD"/>
    <n v="1317538740"/>
    <n v="1314765025"/>
    <b v="0"/>
    <x v="56"/>
    <n v="62.327134831460668"/>
    <b v="1"/>
    <s v="film &amp; video/shorts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n v="1.272"/>
    <s v="US"/>
    <s v="USD"/>
    <n v="1315171845"/>
    <n v="1309987845"/>
    <b v="0"/>
    <x v="57"/>
    <n v="37.411764705882355"/>
    <b v="1"/>
    <s v="film &amp; video/shorts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n v="1.2394444444444443"/>
    <s v="US"/>
    <s v="USD"/>
    <n v="1338186657"/>
    <n v="1333002657"/>
    <b v="0"/>
    <x v="58"/>
    <n v="69.71875"/>
    <b v="1"/>
    <s v="film &amp; video/shorts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n v="1.084090909090909"/>
    <s v="US"/>
    <s v="USD"/>
    <n v="1352937600"/>
    <n v="1351210481"/>
    <b v="0"/>
    <x v="14"/>
    <n v="58.170731707317074"/>
    <b v="1"/>
    <s v="film &amp; video/shorts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n v="1"/>
    <s v="US"/>
    <s v="USD"/>
    <n v="1304395140"/>
    <n v="1297620584"/>
    <b v="0"/>
    <x v="59"/>
    <n v="50"/>
    <b v="1"/>
    <s v="film &amp; video/shorts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n v="1.1293199999999999"/>
    <s v="FR"/>
    <s v="EUR"/>
    <n v="1453376495"/>
    <n v="1450784495"/>
    <b v="0"/>
    <x v="60"/>
    <n v="19.471034482758618"/>
    <b v="1"/>
    <s v="film &amp; video/shorts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n v="1.1542857142857144"/>
    <s v="US"/>
    <s v="USD"/>
    <n v="1366693272"/>
    <n v="1364101272"/>
    <b v="0"/>
    <x v="5"/>
    <n v="85.957446808510639"/>
    <b v="1"/>
    <s v="film &amp; video/shorts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n v="1.5333333333333334"/>
    <s v="US"/>
    <s v="USD"/>
    <n v="1325007358"/>
    <n v="1319819758"/>
    <b v="0"/>
    <x v="41"/>
    <n v="30.666666666666668"/>
    <b v="1"/>
    <s v="film &amp; video/shorts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n v="3.9249999999999998"/>
    <s v="US"/>
    <s v="USD"/>
    <n v="1337569140"/>
    <n v="1332991717"/>
    <b v="0"/>
    <x v="55"/>
    <n v="60.384615384615387"/>
    <b v="1"/>
    <s v="film &amp; video/shorts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n v="27.02"/>
    <s v="FR"/>
    <s v="EUR"/>
    <n v="1472751121"/>
    <n v="1471887121"/>
    <b v="0"/>
    <x v="2"/>
    <n v="38.6"/>
    <b v="1"/>
    <s v="film &amp; video/shorts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n v="1.27"/>
    <s v="GB"/>
    <s v="GBP"/>
    <n v="1398451093"/>
    <n v="1395859093"/>
    <b v="0"/>
    <x v="14"/>
    <n v="40.268292682926827"/>
    <b v="1"/>
    <s v="film &amp; video/shorts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n v="1.0725"/>
    <s v="US"/>
    <s v="USD"/>
    <n v="1386640856"/>
    <n v="1383616856"/>
    <b v="0"/>
    <x v="5"/>
    <n v="273.82978723404256"/>
    <b v="1"/>
    <s v="film &amp; video/shorts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n v="1.98"/>
    <s v="US"/>
    <s v="USD"/>
    <n v="1342234920"/>
    <n v="1341892127"/>
    <b v="0"/>
    <x v="33"/>
    <n v="53.035714285714285"/>
    <b v="1"/>
    <s v="film &amp; video/shorts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n v="1.0001249999999999"/>
    <s v="US"/>
    <s v="USD"/>
    <n v="1318189261"/>
    <n v="1315597261"/>
    <b v="0"/>
    <x v="61"/>
    <n v="40.005000000000003"/>
    <b v="1"/>
    <s v="film &amp; video/shorts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n v="1.0249999999999999"/>
    <s v="GB"/>
    <s v="GBP"/>
    <n v="1424604600"/>
    <n v="1423320389"/>
    <b v="0"/>
    <x v="62"/>
    <n v="15.76923076923077"/>
    <b v="1"/>
    <s v="film &amp; video/shorts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n v="1"/>
    <s v="US"/>
    <s v="USD"/>
    <n v="1305483086"/>
    <n v="1302891086"/>
    <b v="0"/>
    <x v="63"/>
    <n v="71.428571428571431"/>
    <b v="1"/>
    <s v="film &amp; video/shorts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n v="1.2549999999999999"/>
    <s v="US"/>
    <s v="USD"/>
    <n v="1316746837"/>
    <n v="1314154837"/>
    <b v="0"/>
    <x v="64"/>
    <n v="71.714285714285708"/>
    <b v="1"/>
    <s v="film &amp; video/shorts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n v="1.0646666666666667"/>
    <s v="FR"/>
    <s v="EUR"/>
    <n v="1451226045"/>
    <n v="1444828845"/>
    <b v="0"/>
    <x v="57"/>
    <n v="375.76470588235293"/>
    <b v="1"/>
    <s v="film &amp; video/shorts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n v="1.046"/>
    <s v="US"/>
    <s v="USD"/>
    <n v="1275529260"/>
    <n v="1274705803"/>
    <b v="0"/>
    <x v="20"/>
    <n v="104.6"/>
    <b v="1"/>
    <s v="film &amp; video/shorts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n v="1.0285714285714285"/>
    <s v="US"/>
    <s v="USD"/>
    <n v="1403452131"/>
    <n v="1401205731"/>
    <b v="0"/>
    <x v="65"/>
    <n v="60"/>
    <b v="1"/>
    <s v="film &amp; video/shorts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n v="1.1506666666666667"/>
    <s v="US"/>
    <s v="USD"/>
    <n v="1370196192"/>
    <n v="1368036192"/>
    <b v="0"/>
    <x v="66"/>
    <n v="123.28571428571429"/>
    <b v="1"/>
    <s v="film &amp; video/shorts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n v="1.004"/>
    <s v="US"/>
    <s v="USD"/>
    <n v="1310454499"/>
    <n v="1307862499"/>
    <b v="0"/>
    <x v="38"/>
    <n v="31.375"/>
    <b v="1"/>
    <s v="film &amp; video/shorts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n v="1.2"/>
    <s v="US"/>
    <s v="USD"/>
    <n v="1305625164"/>
    <n v="1300354764"/>
    <b v="0"/>
    <x v="67"/>
    <n v="78.260869565217391"/>
    <b v="1"/>
    <s v="film &amp; video/shorts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n v="1.052"/>
    <s v="CA"/>
    <s v="CAD"/>
    <n v="1485936000"/>
    <n v="1481949983"/>
    <b v="0"/>
    <x v="68"/>
    <n v="122.32558139534883"/>
    <b v="1"/>
    <s v="film &amp; video/shorts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n v="1.1060000000000001"/>
    <s v="US"/>
    <s v="USD"/>
    <n v="1341349200"/>
    <n v="1338928537"/>
    <b v="0"/>
    <x v="41"/>
    <n v="73.733333333333334"/>
    <b v="1"/>
    <s v="film &amp; video/shorts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n v="1.04"/>
    <s v="GB"/>
    <s v="GBP"/>
    <n v="1396890822"/>
    <n v="1395162822"/>
    <b v="0"/>
    <x v="8"/>
    <n v="21.666666666666668"/>
    <b v="1"/>
    <s v="film &amp; video/shorts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n v="1.3142857142857143"/>
    <s v="US"/>
    <s v="USD"/>
    <n v="1330214841"/>
    <n v="1327622841"/>
    <b v="0"/>
    <x v="64"/>
    <n v="21.904761904761905"/>
    <b v="1"/>
    <s v="film &amp; video/shorts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n v="1.1466666666666667"/>
    <s v="US"/>
    <s v="USD"/>
    <n v="1280631600"/>
    <n v="1274889241"/>
    <b v="0"/>
    <x v="69"/>
    <n v="50.588235294117645"/>
    <b v="1"/>
    <s v="film &amp; video/shorts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n v="1.0625"/>
    <s v="US"/>
    <s v="USD"/>
    <n v="1310440482"/>
    <n v="1307848482"/>
    <b v="0"/>
    <x v="22"/>
    <n v="53.125"/>
    <b v="1"/>
    <s v="film &amp; video/shorts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n v="1.0625"/>
    <s v="US"/>
    <s v="USD"/>
    <n v="1354923000"/>
    <n v="1351796674"/>
    <b v="0"/>
    <x v="65"/>
    <n v="56.666666666666664"/>
    <b v="1"/>
    <s v="film &amp; video/shorts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n v="1.0601933333333333"/>
    <s v="US"/>
    <s v="USD"/>
    <n v="1390426799"/>
    <n v="1387834799"/>
    <b v="0"/>
    <x v="70"/>
    <n v="40.776666666666664"/>
    <b v="1"/>
    <s v="film &amp; video/shorts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n v="1"/>
    <s v="US"/>
    <s v="USD"/>
    <n v="1352055886"/>
    <n v="1350324286"/>
    <b v="0"/>
    <x v="55"/>
    <n v="192.30769230769232"/>
    <b v="1"/>
    <s v="film &amp; video/shorts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n v="1"/>
    <s v="US"/>
    <s v="USD"/>
    <n v="1359052710"/>
    <n v="1356979110"/>
    <b v="0"/>
    <x v="2"/>
    <n v="100"/>
    <b v="1"/>
    <s v="film &amp; video/shorts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n v="1.2775000000000001"/>
    <s v="US"/>
    <s v="USD"/>
    <n v="1293073733"/>
    <n v="1290481733"/>
    <b v="0"/>
    <x v="71"/>
    <n v="117.92307692307692"/>
    <b v="1"/>
    <s v="film &amp; video/shorts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n v="1.0515384615384615"/>
    <s v="GB"/>
    <s v="GBP"/>
    <n v="1394220030"/>
    <n v="1392232830"/>
    <b v="0"/>
    <x v="72"/>
    <n v="27.897959183673468"/>
    <b v="1"/>
    <s v="film &amp; video/shorts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n v="1.2"/>
    <s v="US"/>
    <s v="USD"/>
    <n v="1301792400"/>
    <n v="1299775266"/>
    <b v="0"/>
    <x v="73"/>
    <n v="60"/>
    <b v="1"/>
    <s v="film &amp; video/shorts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n v="1.074090909090909"/>
    <s v="US"/>
    <s v="USD"/>
    <n v="1463184000"/>
    <n v="1461605020"/>
    <b v="0"/>
    <x v="65"/>
    <n v="39.383333333333333"/>
    <b v="1"/>
    <s v="film &amp; video/shorts"/>
    <x v="0"/>
    <s v="shorts"/>
    <x v="105"/>
    <d v="2016-05-14T00:00:00"/>
  </r>
  <r>
    <n v="106"/>
    <s v="LOST WEEKEND"/>
    <s v="A Boy. A Girl. A Car. A Serial Killer."/>
    <n v="5000"/>
    <n v="5025"/>
    <x v="0"/>
    <n v="1.0049999999999999"/>
    <s v="US"/>
    <s v="USD"/>
    <n v="1333391901"/>
    <n v="1332182301"/>
    <b v="0"/>
    <x v="74"/>
    <n v="186.11111111111111"/>
    <b v="1"/>
    <s v="film &amp; video/shorts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n v="1.0246666666666666"/>
    <s v="US"/>
    <s v="USD"/>
    <n v="1303688087"/>
    <n v="1301787287"/>
    <b v="0"/>
    <x v="50"/>
    <n v="111.37681159420291"/>
    <b v="1"/>
    <s v="film &amp; video/shorts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n v="2.4666666666666668"/>
    <s v="US"/>
    <s v="USD"/>
    <n v="1370011370"/>
    <n v="1364827370"/>
    <b v="0"/>
    <x v="5"/>
    <n v="78.723404255319153"/>
    <b v="1"/>
    <s v="film &amp; video/shorts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n v="2.1949999999999998"/>
    <s v="US"/>
    <s v="USD"/>
    <n v="1298680630"/>
    <n v="1296088630"/>
    <b v="0"/>
    <x v="5"/>
    <n v="46.702127659574465"/>
    <b v="1"/>
    <s v="film &amp; video/shorts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n v="1.3076923076923077"/>
    <s v="US"/>
    <s v="USD"/>
    <n v="1384408740"/>
    <n v="1381445253"/>
    <b v="0"/>
    <x v="55"/>
    <n v="65.384615384615387"/>
    <b v="1"/>
    <s v="film &amp; video/shorts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n v="1.5457142857142858"/>
    <s v="AU"/>
    <s v="AUD"/>
    <n v="1433059187"/>
    <n v="1430467187"/>
    <b v="0"/>
    <x v="28"/>
    <n v="102.0754716981132"/>
    <b v="1"/>
    <s v="film &amp; video/shorts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n v="1.04"/>
    <s v="US"/>
    <s v="USD"/>
    <n v="1397354400"/>
    <n v="1395277318"/>
    <b v="0"/>
    <x v="75"/>
    <n v="64.197530864197532"/>
    <b v="1"/>
    <s v="film &amp; video/shorts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n v="1.41"/>
    <s v="US"/>
    <s v="USD"/>
    <n v="1312642800"/>
    <n v="1311963128"/>
    <b v="0"/>
    <x v="76"/>
    <n v="90.384615384615387"/>
    <b v="1"/>
    <s v="film &amp; video/shorts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n v="1.0333333333333334"/>
    <s v="US"/>
    <s v="USD"/>
    <n v="1326436488"/>
    <n v="1321252488"/>
    <b v="0"/>
    <x v="2"/>
    <n v="88.571428571428569"/>
    <b v="1"/>
    <s v="film &amp; video/shorts"/>
    <x v="0"/>
    <s v="shorts"/>
    <x v="114"/>
    <d v="2012-01-13T06:34:48"/>
  </r>
  <r>
    <n v="115"/>
    <s v="The World's Greatest Lover"/>
    <s v="Never judge a book (or a lover) by their cover."/>
    <n v="450"/>
    <n v="632"/>
    <x v="0"/>
    <n v="1.4044444444444444"/>
    <s v="US"/>
    <s v="USD"/>
    <n v="1328377444"/>
    <n v="1326217444"/>
    <b v="0"/>
    <x v="19"/>
    <n v="28.727272727272727"/>
    <b v="1"/>
    <s v="film &amp; video/shorts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n v="1.1365714285714286"/>
    <s v="US"/>
    <s v="USD"/>
    <n v="1302260155"/>
    <n v="1298289355"/>
    <b v="0"/>
    <x v="7"/>
    <n v="69.78947368421052"/>
    <b v="1"/>
    <s v="film &amp; video/shorts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n v="1.0049377777777779"/>
    <s v="US"/>
    <s v="USD"/>
    <n v="1276110000"/>
    <n v="1268337744"/>
    <b v="0"/>
    <x v="74"/>
    <n v="167.48962962962963"/>
    <b v="1"/>
    <s v="film &amp; video/shorts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n v="1.1303159999999999"/>
    <s v="US"/>
    <s v="USD"/>
    <n v="1311902236"/>
    <n v="1309310236"/>
    <b v="0"/>
    <x v="70"/>
    <n v="144.91230769230768"/>
    <b v="1"/>
    <s v="film &amp; video/shorts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n v="1.0455692307692308"/>
    <s v="US"/>
    <s v="USD"/>
    <n v="1313276400"/>
    <n v="1310693986"/>
    <b v="0"/>
    <x v="77"/>
    <n v="91.840540540540545"/>
    <b v="1"/>
    <s v="film &amp; video/shorts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n v="1.4285714285714287E-4"/>
    <s v="HK"/>
    <s v="HKD"/>
    <n v="1475457107"/>
    <n v="1472865107"/>
    <b v="0"/>
    <x v="29"/>
    <n v="10"/>
    <b v="0"/>
    <s v="film &amp; video/science fiction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n v="3.3333333333333332E-4"/>
    <s v="US"/>
    <s v="USD"/>
    <n v="1429352160"/>
    <n v="1427993710"/>
    <b v="0"/>
    <x v="29"/>
    <n v="1"/>
    <b v="0"/>
    <s v="film &amp; video/science fiction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n v="0"/>
    <s v="US"/>
    <s v="USD"/>
    <n v="1476094907"/>
    <n v="1470910907"/>
    <b v="0"/>
    <x v="78"/>
    <e v="#DIV/0!"/>
    <b v="0"/>
    <s v="film &amp; video/science fiction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n v="2.7454545454545453E-3"/>
    <s v="US"/>
    <s v="USD"/>
    <n v="1414533600"/>
    <n v="1411411564"/>
    <b v="0"/>
    <x v="79"/>
    <n v="25.166666666666668"/>
    <b v="0"/>
    <s v="film &amp; video/science fiction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n v="0"/>
    <s v="US"/>
    <s v="USD"/>
    <n v="1431728242"/>
    <n v="1429568242"/>
    <b v="0"/>
    <x v="78"/>
    <e v="#DIV/0!"/>
    <b v="0"/>
    <s v="film &amp; video/science fiction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n v="0.14000000000000001"/>
    <s v="CA"/>
    <s v="CAD"/>
    <n v="1486165880"/>
    <n v="1480981880"/>
    <b v="0"/>
    <x v="79"/>
    <n v="11.666666666666666"/>
    <b v="0"/>
    <s v="film &amp; video/science fiction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n v="5.5480000000000002E-2"/>
    <s v="US"/>
    <s v="USD"/>
    <n v="1433988000"/>
    <n v="1431353337"/>
    <b v="0"/>
    <x v="62"/>
    <n v="106.69230769230769"/>
    <b v="0"/>
    <s v="film &amp; video/science fiction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n v="2.375E-2"/>
    <s v="US"/>
    <s v="USD"/>
    <n v="1428069541"/>
    <n v="1425481141"/>
    <b v="0"/>
    <x v="80"/>
    <n v="47.5"/>
    <b v="0"/>
    <s v="film &amp; video/science fiction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n v="1.8669999999999999E-2"/>
    <s v="US"/>
    <s v="USD"/>
    <n v="1476941293"/>
    <n v="1473917293"/>
    <b v="0"/>
    <x v="79"/>
    <n v="311.16666666666669"/>
    <b v="0"/>
    <s v="film &amp; video/science fiction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n v="0"/>
    <s v="US"/>
    <s v="USD"/>
    <n v="1414708183"/>
    <n v="1409524183"/>
    <b v="0"/>
    <x v="78"/>
    <e v="#DIV/0!"/>
    <b v="0"/>
    <s v="film &amp; video/science fiction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n v="0"/>
    <s v="GB"/>
    <s v="GBP"/>
    <n v="1402949760"/>
    <n v="1400536692"/>
    <b v="0"/>
    <x v="78"/>
    <e v="#DIV/0!"/>
    <b v="0"/>
    <s v="film &amp; video/science fiction"/>
    <x v="0"/>
    <s v="science fiction"/>
    <x v="130"/>
    <d v="2014-06-16T20:16:00"/>
  </r>
  <r>
    <n v="131"/>
    <s v="I (Canceled)"/>
    <s v="I"/>
    <n v="1200"/>
    <n v="0"/>
    <x v="1"/>
    <n v="0"/>
    <s v="US"/>
    <s v="USD"/>
    <n v="1467763200"/>
    <n v="1466453161"/>
    <b v="0"/>
    <x v="78"/>
    <e v="#DIV/0!"/>
    <b v="0"/>
    <s v="film &amp; video/science fiction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n v="9.5687499999999995E-2"/>
    <s v="US"/>
    <s v="USD"/>
    <n v="1415392207"/>
    <n v="1411500607"/>
    <b v="0"/>
    <x v="75"/>
    <n v="94.506172839506178"/>
    <b v="0"/>
    <s v="film &amp; video/science fiction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n v="0"/>
    <s v="US"/>
    <s v="USD"/>
    <n v="1464715860"/>
    <n v="1462130584"/>
    <b v="0"/>
    <x v="78"/>
    <e v="#DIV/0!"/>
    <b v="0"/>
    <s v="film &amp; video/science fiction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n v="0"/>
    <s v="US"/>
    <s v="USD"/>
    <n v="1441386000"/>
    <n v="1438811418"/>
    <b v="0"/>
    <x v="78"/>
    <e v="#DIV/0!"/>
    <b v="0"/>
    <s v="film &amp; video/science fiction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n v="0.13433333333333333"/>
    <s v="US"/>
    <s v="USD"/>
    <n v="1404241200"/>
    <n v="1401354597"/>
    <b v="0"/>
    <x v="81"/>
    <n v="80.599999999999994"/>
    <b v="0"/>
    <s v="film &amp; video/science fiction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n v="0"/>
    <s v="US"/>
    <s v="USD"/>
    <n v="1431771360"/>
    <n v="1427968234"/>
    <b v="0"/>
    <x v="78"/>
    <e v="#DIV/0!"/>
    <b v="0"/>
    <s v="film &amp; video/science fiction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n v="0"/>
    <s v="DK"/>
    <s v="DKK"/>
    <n v="1444657593"/>
    <n v="1440337593"/>
    <b v="0"/>
    <x v="78"/>
    <e v="#DIV/0!"/>
    <b v="0"/>
    <s v="film &amp; video/science fiction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n v="3.1413333333333335E-2"/>
    <s v="US"/>
    <s v="USD"/>
    <n v="1438405140"/>
    <n v="1435731041"/>
    <b v="0"/>
    <x v="6"/>
    <n v="81.241379310344826"/>
    <b v="0"/>
    <s v="film &amp; video/science fiction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n v="1"/>
    <s v="US"/>
    <s v="USD"/>
    <n v="1436738772"/>
    <n v="1435874772"/>
    <b v="0"/>
    <x v="29"/>
    <n v="500"/>
    <b v="0"/>
    <s v="film &amp; video/science fiction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n v="0"/>
    <s v="US"/>
    <s v="USD"/>
    <n v="1426823132"/>
    <n v="1424234732"/>
    <b v="0"/>
    <x v="78"/>
    <e v="#DIV/0!"/>
    <b v="0"/>
    <s v="film &amp; video/science fiction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n v="0.10775"/>
    <s v="US"/>
    <s v="USD"/>
    <n v="1433043623"/>
    <n v="1429155623"/>
    <b v="0"/>
    <x v="33"/>
    <n v="46.178571428571431"/>
    <b v="0"/>
    <s v="film &amp; video/science fiction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n v="3.3333333333333335E-3"/>
    <s v="US"/>
    <s v="USD"/>
    <n v="1416176778"/>
    <n v="1414358778"/>
    <b v="0"/>
    <x v="29"/>
    <n v="10"/>
    <b v="0"/>
    <s v="film &amp; video/science fiction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n v="0"/>
    <s v="AU"/>
    <s v="AUD"/>
    <n v="1472882100"/>
    <n v="1467941542"/>
    <b v="0"/>
    <x v="78"/>
    <e v="#DIV/0!"/>
    <b v="0"/>
    <s v="film &amp; video/science fiction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n v="0.27600000000000002"/>
    <s v="CA"/>
    <s v="CAD"/>
    <n v="1428945472"/>
    <n v="1423765072"/>
    <b v="0"/>
    <x v="77"/>
    <n v="55.945945945945944"/>
    <b v="0"/>
    <s v="film &amp; video/science fiction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n v="7.5111111111111115E-2"/>
    <s v="US"/>
    <s v="USD"/>
    <n v="1439298052"/>
    <n v="1436965252"/>
    <b v="0"/>
    <x v="82"/>
    <n v="37.555555555555557"/>
    <b v="0"/>
    <s v="film &amp; video/science fiction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n v="5.7499999999999999E-3"/>
    <s v="US"/>
    <s v="USD"/>
    <n v="1484698998"/>
    <n v="1479514998"/>
    <b v="0"/>
    <x v="83"/>
    <n v="38.333333333333336"/>
    <b v="0"/>
    <s v="film &amp; video/science fiction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n v="0"/>
    <s v="GB"/>
    <s v="GBP"/>
    <n v="1420741080"/>
    <n v="1417026340"/>
    <b v="0"/>
    <x v="78"/>
    <e v="#DIV/0!"/>
    <b v="0"/>
    <s v="film &amp; video/science fiction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n v="8.0000000000000004E-4"/>
    <s v="US"/>
    <s v="USD"/>
    <n v="1456555536"/>
    <n v="1453963536"/>
    <b v="0"/>
    <x v="84"/>
    <n v="20"/>
    <b v="0"/>
    <s v="film &amp; video/science fiction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n v="9.1999999999999998E-3"/>
    <s v="US"/>
    <s v="USD"/>
    <n v="1419494400"/>
    <n v="1416888470"/>
    <b v="0"/>
    <x v="79"/>
    <n v="15.333333333333334"/>
    <b v="0"/>
    <s v="film &amp; video/science fiction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n v="0.23163076923076922"/>
    <s v="US"/>
    <s v="USD"/>
    <n v="1432612382"/>
    <n v="1427428382"/>
    <b v="0"/>
    <x v="85"/>
    <n v="449.43283582089555"/>
    <b v="0"/>
    <s v="film &amp; video/science fiction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n v="5.5999999999999995E-4"/>
    <s v="AU"/>
    <s v="AUD"/>
    <n v="1434633191"/>
    <n v="1429449191"/>
    <b v="0"/>
    <x v="81"/>
    <n v="28"/>
    <b v="0"/>
    <s v="film &amp; video/science fiction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n v="7.8947368421052633E-5"/>
    <s v="US"/>
    <s v="USD"/>
    <n v="1411437100"/>
    <n v="1408845100"/>
    <b v="0"/>
    <x v="84"/>
    <n v="15"/>
    <b v="0"/>
    <s v="film &amp; video/science fiction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n v="7.1799999999999998E-3"/>
    <s v="US"/>
    <s v="USD"/>
    <n v="1417532644"/>
    <n v="1413900244"/>
    <b v="0"/>
    <x v="73"/>
    <n v="35.9"/>
    <b v="0"/>
    <s v="film &amp; video/science fiction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n v="2.6666666666666668E-2"/>
    <s v="US"/>
    <s v="USD"/>
    <n v="1433336895"/>
    <n v="1429621695"/>
    <b v="0"/>
    <x v="83"/>
    <n v="13.333333333333334"/>
    <b v="0"/>
    <s v="film &amp; video/science fiction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n v="6.0000000000000002E-5"/>
    <s v="US"/>
    <s v="USD"/>
    <n v="1437657935"/>
    <n v="1434201935"/>
    <b v="0"/>
    <x v="80"/>
    <n v="20.25"/>
    <b v="0"/>
    <s v="film &amp; video/science fiction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n v="5.0999999999999997E-2"/>
    <s v="CA"/>
    <s v="CAD"/>
    <n v="1407034796"/>
    <n v="1401850796"/>
    <b v="0"/>
    <x v="41"/>
    <n v="119"/>
    <b v="0"/>
    <s v="film &amp; video/science fiction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n v="2.671118530884808E-3"/>
    <s v="US"/>
    <s v="USD"/>
    <n v="1456523572"/>
    <n v="1453931572"/>
    <b v="0"/>
    <x v="84"/>
    <n v="4"/>
    <b v="0"/>
    <s v="film &amp; video/science fiction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n v="0"/>
    <s v="US"/>
    <s v="USD"/>
    <n v="1413942628"/>
    <n v="1411350628"/>
    <b v="0"/>
    <x v="78"/>
    <e v="#DIV/0!"/>
    <b v="0"/>
    <s v="film &amp; video/science fiction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n v="2.0000000000000002E-5"/>
    <s v="US"/>
    <s v="USD"/>
    <n v="1467541545"/>
    <n v="1464085545"/>
    <b v="0"/>
    <x v="29"/>
    <n v="10"/>
    <b v="0"/>
    <s v="film &amp; video/science fiction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n v="0"/>
    <s v="US"/>
    <s v="USD"/>
    <n v="1439675691"/>
    <n v="1434491691"/>
    <b v="0"/>
    <x v="78"/>
    <e v="#DIV/0!"/>
    <b v="0"/>
    <s v="film &amp; video/drama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n v="1E-4"/>
    <s v="US"/>
    <s v="USD"/>
    <n v="1404318595"/>
    <n v="1401726595"/>
    <b v="0"/>
    <x v="29"/>
    <n v="5"/>
    <b v="0"/>
    <s v="film &amp; video/drama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n v="0.15535714285714286"/>
    <s v="US"/>
    <s v="USD"/>
    <n v="1408232520"/>
    <n v="1405393356"/>
    <b v="0"/>
    <x v="73"/>
    <n v="43.5"/>
    <b v="0"/>
    <s v="film &amp; video/drama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n v="0"/>
    <s v="US"/>
    <s v="USD"/>
    <n v="1443657600"/>
    <n v="1440716654"/>
    <b v="0"/>
    <x v="78"/>
    <e v="#DIV/0!"/>
    <b v="0"/>
    <s v="film &amp; video/drama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n v="5.3333333333333332E-3"/>
    <s v="US"/>
    <s v="USD"/>
    <n v="1411150701"/>
    <n v="1405966701"/>
    <b v="0"/>
    <x v="63"/>
    <n v="91.428571428571431"/>
    <b v="0"/>
    <s v="film &amp; video/drama"/>
    <x v="0"/>
    <s v="drama"/>
    <x v="164"/>
    <d v="2014-09-19T18:18:21"/>
  </r>
  <r>
    <n v="165"/>
    <s v="NET"/>
    <s v="A teacher. A boy. The beach and a heatwave that drove them all insane."/>
    <n v="17000"/>
    <n v="0"/>
    <x v="2"/>
    <n v="0"/>
    <s v="GB"/>
    <s v="GBP"/>
    <n v="1452613724"/>
    <n v="1450021724"/>
    <b v="0"/>
    <x v="78"/>
    <e v="#DIV/0!"/>
    <b v="0"/>
    <s v="film &amp; video/drama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n v="0.6"/>
    <s v="US"/>
    <s v="USD"/>
    <n v="1484531362"/>
    <n v="1481939362"/>
    <b v="0"/>
    <x v="29"/>
    <n v="3000"/>
    <b v="0"/>
    <s v="film &amp; video/drama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n v="1E-4"/>
    <s v="US"/>
    <s v="USD"/>
    <n v="1438726535"/>
    <n v="1433542535"/>
    <b v="0"/>
    <x v="84"/>
    <n v="5.5"/>
    <b v="0"/>
    <s v="film &amp; video/drama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n v="4.0625000000000001E-2"/>
    <s v="US"/>
    <s v="USD"/>
    <n v="1426791770"/>
    <n v="1424203370"/>
    <b v="0"/>
    <x v="83"/>
    <n v="108.33333333333333"/>
    <b v="0"/>
    <s v="film &amp; video/drama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n v="0.224"/>
    <s v="GB"/>
    <s v="GBP"/>
    <n v="1413634059"/>
    <n v="1411042059"/>
    <b v="0"/>
    <x v="73"/>
    <n v="56"/>
    <b v="0"/>
    <s v="film &amp; video/drama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n v="3.2500000000000001E-2"/>
    <s v="US"/>
    <s v="USD"/>
    <n v="1440912480"/>
    <n v="1438385283"/>
    <b v="0"/>
    <x v="73"/>
    <n v="32.5"/>
    <b v="0"/>
    <s v="film &amp; video/drama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n v="2.0000000000000002E-5"/>
    <s v="US"/>
    <s v="USD"/>
    <n v="1470975614"/>
    <n v="1465791614"/>
    <b v="0"/>
    <x v="29"/>
    <n v="1"/>
    <b v="0"/>
    <s v="film &amp; video/drama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n v="0"/>
    <s v="US"/>
    <s v="USD"/>
    <n v="1426753723"/>
    <n v="1423733323"/>
    <b v="0"/>
    <x v="78"/>
    <e v="#DIV/0!"/>
    <b v="0"/>
    <s v="film &amp; video/drama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n v="0"/>
    <s v="GB"/>
    <s v="GBP"/>
    <n v="1425131108"/>
    <n v="1422539108"/>
    <b v="0"/>
    <x v="78"/>
    <e v="#DIV/0!"/>
    <b v="0"/>
    <s v="film &amp; video/drama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n v="0"/>
    <s v="NL"/>
    <s v="EUR"/>
    <n v="1431108776"/>
    <n v="1425924776"/>
    <b v="0"/>
    <x v="78"/>
    <e v="#DIV/0!"/>
    <b v="0"/>
    <s v="film &amp; video/drama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n v="6.4850000000000005E-2"/>
    <s v="GB"/>
    <s v="GBP"/>
    <n v="1409337611"/>
    <n v="1407177611"/>
    <b v="0"/>
    <x v="55"/>
    <n v="49.884615384615387"/>
    <b v="0"/>
    <s v="film &amp; video/drama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n v="0"/>
    <s v="US"/>
    <s v="USD"/>
    <n v="1438803999"/>
    <n v="1436211999"/>
    <b v="0"/>
    <x v="78"/>
    <e v="#DIV/0!"/>
    <b v="0"/>
    <s v="film &amp; video/drama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n v="0.4"/>
    <s v="US"/>
    <s v="USD"/>
    <n v="1427155726"/>
    <n v="1425690526"/>
    <b v="0"/>
    <x v="63"/>
    <n v="25.714285714285715"/>
    <b v="0"/>
    <s v="film &amp; video/drama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n v="0"/>
    <s v="ES"/>
    <s v="EUR"/>
    <n v="1448582145"/>
    <n v="1445986545"/>
    <b v="0"/>
    <x v="78"/>
    <e v="#DIV/0!"/>
    <b v="0"/>
    <s v="film &amp; video/drama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n v="0.2"/>
    <s v="US"/>
    <s v="USD"/>
    <n v="1457056555"/>
    <n v="1454464555"/>
    <b v="0"/>
    <x v="84"/>
    <n v="100"/>
    <b v="0"/>
    <s v="film &amp; video/drama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n v="0.33416666666666667"/>
    <s v="GB"/>
    <s v="GBP"/>
    <n v="1428951600"/>
    <n v="1425512843"/>
    <b v="0"/>
    <x v="62"/>
    <n v="30.846153846153847"/>
    <b v="0"/>
    <s v="film &amp; video/drama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n v="0.21092608822670172"/>
    <s v="GB"/>
    <s v="GBP"/>
    <n v="1434995295"/>
    <n v="1432403295"/>
    <b v="0"/>
    <x v="80"/>
    <n v="180.5"/>
    <b v="0"/>
    <s v="film &amp; video/drama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n v="0"/>
    <s v="US"/>
    <s v="USD"/>
    <n v="1483748232"/>
    <n v="1481156232"/>
    <b v="0"/>
    <x v="78"/>
    <e v="#DIV/0!"/>
    <b v="0"/>
    <s v="film &amp; video/drama"/>
    <x v="0"/>
    <s v="drama"/>
    <x v="182"/>
    <d v="2017-01-07T00:17:12"/>
  </r>
  <r>
    <n v="183"/>
    <s v="Three Little Words"/>
    <s v="Don't kill me until I meet my Dad"/>
    <n v="12500"/>
    <n v="4482"/>
    <x v="2"/>
    <n v="0.35855999999999999"/>
    <s v="GB"/>
    <s v="GBP"/>
    <n v="1417033610"/>
    <n v="1414438010"/>
    <b v="0"/>
    <x v="8"/>
    <n v="373.5"/>
    <b v="0"/>
    <s v="film &amp; video/drama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n v="3.4000000000000002E-2"/>
    <s v="CA"/>
    <s v="CAD"/>
    <n v="1409543940"/>
    <n v="1404586762"/>
    <b v="0"/>
    <x v="84"/>
    <n v="25.5"/>
    <b v="0"/>
    <s v="film &amp; video/drama"/>
    <x v="0"/>
    <s v="drama"/>
    <x v="184"/>
    <d v="2014-09-01T03:59:00"/>
  </r>
  <r>
    <n v="185"/>
    <s v="BLANK Short Movie"/>
    <s v="Love has no boundaries!"/>
    <n v="40000"/>
    <n v="2200"/>
    <x v="2"/>
    <n v="5.5E-2"/>
    <s v="NO"/>
    <s v="NOK"/>
    <n v="1471557139"/>
    <n v="1468965139"/>
    <b v="0"/>
    <x v="73"/>
    <n v="220"/>
    <b v="0"/>
    <s v="film &amp; video/drama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n v="0"/>
    <s v="US"/>
    <s v="USD"/>
    <n v="1488571200"/>
    <n v="1485977434"/>
    <b v="0"/>
    <x v="78"/>
    <e v="#DIV/0!"/>
    <b v="0"/>
    <s v="film &amp; video/drama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n v="0.16"/>
    <s v="US"/>
    <s v="USD"/>
    <n v="1437461940"/>
    <n v="1435383457"/>
    <b v="0"/>
    <x v="81"/>
    <n v="160"/>
    <b v="0"/>
    <s v="film &amp; video/drama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n v="0"/>
    <s v="US"/>
    <s v="USD"/>
    <n v="1409891015"/>
    <n v="1407299015"/>
    <b v="0"/>
    <x v="78"/>
    <e v="#DIV/0!"/>
    <b v="0"/>
    <s v="film &amp; video/drama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n v="6.8999999999999997E-4"/>
    <s v="US"/>
    <s v="USD"/>
    <n v="1472920477"/>
    <n v="1467736477"/>
    <b v="0"/>
    <x v="81"/>
    <n v="69"/>
    <b v="0"/>
    <s v="film &amp; video/drama"/>
    <x v="0"/>
    <s v="drama"/>
    <x v="189"/>
    <d v="2016-09-03T16:34:37"/>
  </r>
  <r>
    <n v="190"/>
    <s v="REGIONRAT, the movie"/>
    <s v="Because hope can be a 4 letter word"/>
    <n v="12000"/>
    <n v="50"/>
    <x v="2"/>
    <n v="4.1666666666666666E-3"/>
    <s v="US"/>
    <s v="USD"/>
    <n v="1466091446"/>
    <n v="1465227446"/>
    <b v="0"/>
    <x v="29"/>
    <n v="50"/>
    <b v="0"/>
    <s v="film &amp; video/drama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n v="0.05"/>
    <s v="AU"/>
    <s v="AUD"/>
    <n v="1443782138"/>
    <n v="1440326138"/>
    <b v="0"/>
    <x v="83"/>
    <n v="83.333333333333329"/>
    <b v="0"/>
    <s v="film &amp; video/drama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n v="1.7E-5"/>
    <s v="US"/>
    <s v="USD"/>
    <n v="1413572432"/>
    <n v="1410980432"/>
    <b v="0"/>
    <x v="83"/>
    <n v="5.666666666666667"/>
    <b v="0"/>
    <s v="film &amp; video/drama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n v="0"/>
    <s v="GB"/>
    <s v="GBP"/>
    <n v="1417217166"/>
    <n v="1412029566"/>
    <b v="0"/>
    <x v="78"/>
    <e v="#DIV/0!"/>
    <b v="0"/>
    <s v="film &amp; video/drama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n v="1.1999999999999999E-3"/>
    <s v="GB"/>
    <s v="GBP"/>
    <n v="1457308531"/>
    <n v="1452124531"/>
    <b v="0"/>
    <x v="83"/>
    <n v="1"/>
    <b v="0"/>
    <s v="film &amp; video/drama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n v="0"/>
    <s v="US"/>
    <s v="USD"/>
    <n v="1436544332"/>
    <n v="1431360332"/>
    <b v="0"/>
    <x v="78"/>
    <e v="#DIV/0!"/>
    <b v="0"/>
    <s v="film &amp; video/drama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n v="0.41857142857142859"/>
    <s v="GB"/>
    <s v="GBP"/>
    <n v="1444510800"/>
    <n v="1442062898"/>
    <b v="0"/>
    <x v="10"/>
    <n v="77.10526315789474"/>
    <b v="0"/>
    <s v="film &amp; video/drama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n v="0.1048"/>
    <s v="GB"/>
    <s v="GBP"/>
    <n v="1487365200"/>
    <n v="1483734100"/>
    <b v="0"/>
    <x v="22"/>
    <n v="32.75"/>
    <b v="0"/>
    <s v="film &amp; video/drama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n v="1.116E-2"/>
    <s v="US"/>
    <s v="USD"/>
    <n v="1412500322"/>
    <n v="1409908322"/>
    <b v="0"/>
    <x v="79"/>
    <n v="46.5"/>
    <b v="0"/>
    <s v="film &amp; video/drama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n v="0"/>
    <s v="US"/>
    <s v="USD"/>
    <n v="1472698702"/>
    <n v="1470106702"/>
    <b v="0"/>
    <x v="78"/>
    <e v="#DIV/0!"/>
    <b v="0"/>
    <s v="film &amp; video/drama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n v="0.26192500000000002"/>
    <s v="US"/>
    <s v="USD"/>
    <n v="1410746403"/>
    <n v="1408154403"/>
    <b v="0"/>
    <x v="59"/>
    <n v="87.308333333333337"/>
    <b v="0"/>
    <s v="film &amp; video/drama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n v="0.58461538461538465"/>
    <s v="US"/>
    <s v="USD"/>
    <n v="1423424329"/>
    <n v="1421696329"/>
    <b v="0"/>
    <x v="63"/>
    <n v="54.285714285714285"/>
    <b v="0"/>
    <s v="film &amp; video/drama"/>
    <x v="0"/>
    <s v="drama"/>
    <x v="201"/>
    <d v="2015-02-08T19:38:49"/>
  </r>
  <r>
    <n v="202"/>
    <s v="Modern Gangsters"/>
    <s v="new web series created by jonney terry"/>
    <n v="6000"/>
    <n v="0"/>
    <x v="2"/>
    <n v="0"/>
    <s v="US"/>
    <s v="USD"/>
    <n v="1444337940"/>
    <n v="1441750564"/>
    <b v="0"/>
    <x v="78"/>
    <e v="#DIV/0!"/>
    <b v="0"/>
    <s v="film &amp; video/drama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n v="0.2984"/>
    <s v="GB"/>
    <s v="GBP"/>
    <n v="1422562864"/>
    <n v="1417378864"/>
    <b v="0"/>
    <x v="22"/>
    <n v="93.25"/>
    <b v="0"/>
    <s v="film &amp; video/drama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n v="0.50721666666666665"/>
    <s v="AU"/>
    <s v="AUD"/>
    <n v="1470319203"/>
    <n v="1467727203"/>
    <b v="0"/>
    <x v="86"/>
    <n v="117.68368136117556"/>
    <b v="0"/>
    <s v="film &amp; video/drama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n v="0.16250000000000001"/>
    <s v="US"/>
    <s v="USD"/>
    <n v="1444144222"/>
    <n v="1441120222"/>
    <b v="0"/>
    <x v="57"/>
    <n v="76.470588235294116"/>
    <b v="0"/>
    <s v="film &amp; video/drama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n v="0"/>
    <s v="US"/>
    <s v="USD"/>
    <n v="1470441983"/>
    <n v="1468627583"/>
    <b v="0"/>
    <x v="78"/>
    <e v="#DIV/0!"/>
    <b v="0"/>
    <s v="film &amp; video/drama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n v="0.15214285714285714"/>
    <s v="CA"/>
    <s v="CAD"/>
    <n v="1420346638"/>
    <n v="1417754638"/>
    <b v="0"/>
    <x v="62"/>
    <n v="163.84615384615384"/>
    <b v="0"/>
    <s v="film &amp; video/drama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n v="0"/>
    <s v="AU"/>
    <s v="AUD"/>
    <n v="1418719967"/>
    <n v="1416127967"/>
    <b v="0"/>
    <x v="78"/>
    <e v="#DIV/0!"/>
    <b v="0"/>
    <s v="film &amp; video/drama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n v="0"/>
    <s v="US"/>
    <s v="USD"/>
    <n v="1436566135"/>
    <n v="1433974135"/>
    <b v="0"/>
    <x v="78"/>
    <e v="#DIV/0!"/>
    <b v="0"/>
    <s v="film &amp; video/drama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n v="0.2525"/>
    <s v="US"/>
    <s v="USD"/>
    <n v="1443675600"/>
    <n v="1441157592"/>
    <b v="0"/>
    <x v="51"/>
    <n v="91.818181818181813"/>
    <b v="0"/>
    <s v="film &amp; video/drama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n v="0.44600000000000001"/>
    <s v="US"/>
    <s v="USD"/>
    <n v="1442634617"/>
    <n v="1440042617"/>
    <b v="0"/>
    <x v="8"/>
    <n v="185.83333333333334"/>
    <b v="0"/>
    <s v="film &amp; video/drama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n v="1.5873015873015873E-4"/>
    <s v="US"/>
    <s v="USD"/>
    <n v="1460837320"/>
    <n v="1455656920"/>
    <b v="0"/>
    <x v="29"/>
    <n v="1"/>
    <b v="0"/>
    <s v="film &amp; video/drama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n v="4.0000000000000002E-4"/>
    <s v="US"/>
    <s v="USD"/>
    <n v="1439734001"/>
    <n v="1437142547"/>
    <b v="0"/>
    <x v="29"/>
    <n v="20"/>
    <b v="0"/>
    <s v="film &amp; video/drama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n v="8.0000000000000007E-5"/>
    <s v="US"/>
    <s v="USD"/>
    <n v="1425655349"/>
    <n v="1420471349"/>
    <b v="0"/>
    <x v="29"/>
    <n v="1"/>
    <b v="0"/>
    <s v="film &amp; video/drama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n v="2.2727272727272726E-3"/>
    <s v="GB"/>
    <s v="GBP"/>
    <n v="1455753540"/>
    <n v="1452058282"/>
    <b v="0"/>
    <x v="29"/>
    <n v="10"/>
    <b v="0"/>
    <s v="film &amp; video/drama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n v="0.55698440000000005"/>
    <s v="US"/>
    <s v="USD"/>
    <n v="1429740037"/>
    <n v="1425423637"/>
    <b v="0"/>
    <x v="87"/>
    <n v="331.53833333333336"/>
    <b v="0"/>
    <s v="film &amp; video/drama"/>
    <x v="0"/>
    <s v="drama"/>
    <x v="216"/>
    <d v="2015-04-22T22:00:37"/>
  </r>
  <r>
    <n v="217"/>
    <s v="Bitch"/>
    <s v="A roadmovie by paw"/>
    <n v="100000"/>
    <n v="11943"/>
    <x v="2"/>
    <n v="0.11942999999999999"/>
    <s v="SE"/>
    <s v="SEK"/>
    <n v="1419780149"/>
    <n v="1417101749"/>
    <b v="0"/>
    <x v="44"/>
    <n v="314.28947368421052"/>
    <b v="0"/>
    <s v="film &amp; video/drama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n v="0.02"/>
    <s v="US"/>
    <s v="USD"/>
    <n v="1431702289"/>
    <n v="1426518289"/>
    <b v="0"/>
    <x v="29"/>
    <n v="100"/>
    <b v="0"/>
    <s v="film &amp; video/drama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n v="0.17630000000000001"/>
    <s v="US"/>
    <s v="USD"/>
    <n v="1459493940"/>
    <n v="1456732225"/>
    <b v="0"/>
    <x v="88"/>
    <n v="115.98684210526316"/>
    <b v="0"/>
    <s v="film &amp; video/drama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n v="7.1999999999999998E-3"/>
    <s v="US"/>
    <s v="USD"/>
    <n v="1440101160"/>
    <n v="1436542030"/>
    <b v="0"/>
    <x v="83"/>
    <n v="120"/>
    <b v="0"/>
    <s v="film &amp; video/drama"/>
    <x v="0"/>
    <s v="drama"/>
    <x v="220"/>
    <d v="2015-08-20T20:06:00"/>
  </r>
  <r>
    <n v="221"/>
    <s v="Archetypes"/>
    <s v="Film about Schizophrenia with Surreal Twists!"/>
    <n v="50000"/>
    <n v="0"/>
    <x v="2"/>
    <n v="0"/>
    <s v="US"/>
    <s v="USD"/>
    <n v="1427569564"/>
    <n v="1422389164"/>
    <b v="0"/>
    <x v="78"/>
    <e v="#DIV/0!"/>
    <b v="0"/>
    <s v="film &amp; video/drama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n v="0.13"/>
    <s v="US"/>
    <s v="USD"/>
    <n v="1427423940"/>
    <n v="1422383318"/>
    <b v="0"/>
    <x v="84"/>
    <n v="65"/>
    <b v="0"/>
    <s v="film &amp; video/drama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n v="0"/>
    <s v="US"/>
    <s v="USD"/>
    <n v="1463879100"/>
    <n v="1461287350"/>
    <b v="0"/>
    <x v="78"/>
    <e v="#DIV/0!"/>
    <b v="0"/>
    <s v="film &amp; video/drama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n v="0"/>
    <s v="AU"/>
    <s v="AUD"/>
    <n v="1436506726"/>
    <n v="1431322726"/>
    <b v="0"/>
    <x v="78"/>
    <e v="#DIV/0!"/>
    <b v="0"/>
    <s v="film &amp; video/drama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n v="0"/>
    <s v="US"/>
    <s v="USD"/>
    <n v="1460153054"/>
    <n v="1457564654"/>
    <b v="0"/>
    <x v="78"/>
    <e v="#DIV/0!"/>
    <b v="0"/>
    <s v="film &amp; video/drama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n v="8.6206896551724137E-3"/>
    <s v="GB"/>
    <s v="GBP"/>
    <n v="1433064540"/>
    <n v="1428854344"/>
    <b v="0"/>
    <x v="84"/>
    <n v="125"/>
    <b v="0"/>
    <s v="film &amp; video/drama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n v="0"/>
    <s v="US"/>
    <s v="USD"/>
    <n v="1436477241"/>
    <n v="1433885241"/>
    <b v="0"/>
    <x v="78"/>
    <e v="#DIV/0!"/>
    <b v="0"/>
    <s v="film &amp; video/drama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n v="0"/>
    <s v="GB"/>
    <s v="GBP"/>
    <n v="1433176105"/>
    <n v="1427992105"/>
    <b v="0"/>
    <x v="78"/>
    <e v="#DIV/0!"/>
    <b v="0"/>
    <s v="film &amp; video/drama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n v="0"/>
    <s v="DE"/>
    <s v="EUR"/>
    <n v="1455402297"/>
    <n v="1452810297"/>
    <b v="0"/>
    <x v="78"/>
    <e v="#DIV/0!"/>
    <b v="0"/>
    <s v="film &amp; video/drama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n v="4.0000000000000001E-3"/>
    <s v="US"/>
    <s v="USD"/>
    <n v="1433443151"/>
    <n v="1430851151"/>
    <b v="0"/>
    <x v="84"/>
    <n v="30"/>
    <b v="0"/>
    <s v="film &amp; video/drama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n v="0"/>
    <s v="US"/>
    <s v="USD"/>
    <n v="1451775651"/>
    <n v="1449183651"/>
    <b v="0"/>
    <x v="78"/>
    <e v="#DIV/0!"/>
    <b v="0"/>
    <s v="film &amp; video/drama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n v="2.75E-2"/>
    <s v="GB"/>
    <s v="GBP"/>
    <n v="1425066546"/>
    <n v="1422474546"/>
    <b v="0"/>
    <x v="63"/>
    <n v="15.714285714285714"/>
    <b v="0"/>
    <s v="film &amp; video/drama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n v="0"/>
    <s v="US"/>
    <s v="USD"/>
    <n v="1475185972"/>
    <n v="1472593972"/>
    <b v="0"/>
    <x v="78"/>
    <e v="#DIV/0!"/>
    <b v="0"/>
    <s v="film &amp; video/drama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n v="0.40100000000000002"/>
    <s v="US"/>
    <s v="USD"/>
    <n v="1434847859"/>
    <n v="1431391859"/>
    <b v="0"/>
    <x v="81"/>
    <n v="80.2"/>
    <b v="0"/>
    <s v="film &amp; video/drama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n v="0"/>
    <s v="US"/>
    <s v="USD"/>
    <n v="1436478497"/>
    <n v="1433886497"/>
    <b v="0"/>
    <x v="78"/>
    <e v="#DIV/0!"/>
    <b v="0"/>
    <s v="film &amp; video/drama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n v="0"/>
    <s v="US"/>
    <s v="USD"/>
    <n v="1451952000"/>
    <n v="1447380099"/>
    <b v="0"/>
    <x v="78"/>
    <e v="#DIV/0!"/>
    <b v="0"/>
    <s v="film &amp; video/drama"/>
    <x v="0"/>
    <s v="drama"/>
    <x v="236"/>
    <d v="2016-01-05T00:00:00"/>
  </r>
  <r>
    <n v="237"/>
    <s v="Making The Choice"/>
    <s v="Making The Choice is a christian short film series."/>
    <n v="15000"/>
    <n v="50"/>
    <x v="2"/>
    <n v="3.3333333333333335E-3"/>
    <s v="US"/>
    <s v="USD"/>
    <n v="1457445069"/>
    <n v="1452261069"/>
    <b v="0"/>
    <x v="29"/>
    <n v="50"/>
    <b v="0"/>
    <s v="film &amp; video/drama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n v="0"/>
    <s v="US"/>
    <s v="USD"/>
    <n v="1483088400"/>
    <n v="1481324760"/>
    <b v="0"/>
    <x v="78"/>
    <e v="#DIV/0!"/>
    <b v="0"/>
    <s v="film &amp; video/drama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n v="0.25"/>
    <s v="AU"/>
    <s v="AUD"/>
    <n v="1446984000"/>
    <n v="1445308730"/>
    <b v="0"/>
    <x v="81"/>
    <n v="50"/>
    <b v="0"/>
    <s v="film &amp; video/drama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n v="1.0763413333333334"/>
    <s v="US"/>
    <s v="USD"/>
    <n v="1367773211"/>
    <n v="1363885211"/>
    <b v="1"/>
    <x v="89"/>
    <n v="117.84759124087591"/>
    <b v="1"/>
    <s v="film &amp; video/documentary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n v="1.1263736263736264"/>
    <s v="US"/>
    <s v="USD"/>
    <n v="1419180304"/>
    <n v="1415292304"/>
    <b v="1"/>
    <x v="90"/>
    <n v="109.04255319148936"/>
    <b v="1"/>
    <s v="film &amp; video/documentary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n v="1.1346153846153846"/>
    <s v="US"/>
    <s v="USD"/>
    <n v="1324381790"/>
    <n v="1321357790"/>
    <b v="1"/>
    <x v="91"/>
    <n v="73.019801980198025"/>
    <b v="1"/>
    <s v="film &amp; video/documentary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n v="1.0259199999999999"/>
    <s v="US"/>
    <s v="USD"/>
    <n v="1393031304"/>
    <n v="1390439304"/>
    <b v="1"/>
    <x v="92"/>
    <n v="78.195121951219505"/>
    <b v="1"/>
    <s v="film &amp; video/documentary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n v="1.1375714285714287"/>
    <s v="US"/>
    <s v="USD"/>
    <n v="1268723160"/>
    <n v="1265269559"/>
    <b v="1"/>
    <x v="87"/>
    <n v="47.398809523809526"/>
    <b v="1"/>
    <s v="film &amp; video/documentary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n v="1.0371999999999999"/>
    <s v="US"/>
    <s v="USD"/>
    <n v="1345079785"/>
    <n v="1342487785"/>
    <b v="1"/>
    <x v="93"/>
    <n v="54.020833333333336"/>
    <b v="1"/>
    <s v="film &amp; video/documentary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n v="3.0546000000000002"/>
    <s v="US"/>
    <s v="USD"/>
    <n v="1292665405"/>
    <n v="1288341805"/>
    <b v="1"/>
    <x v="94"/>
    <n v="68.488789237668158"/>
    <b v="1"/>
    <s v="film &amp; video/documentary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n v="1.341"/>
    <s v="US"/>
    <s v="USD"/>
    <n v="1287200340"/>
    <n v="1284042614"/>
    <b v="1"/>
    <x v="95"/>
    <n v="108.14516129032258"/>
    <b v="1"/>
    <s v="film &amp; video/documentary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n v="1.0133294117647058"/>
    <s v="US"/>
    <s v="USD"/>
    <n v="1325961309"/>
    <n v="1322073309"/>
    <b v="1"/>
    <x v="96"/>
    <n v="589.95205479452056"/>
    <b v="1"/>
    <s v="film &amp; video/documentary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n v="1.1292"/>
    <s v="US"/>
    <s v="USD"/>
    <n v="1282498800"/>
    <n v="1275603020"/>
    <b v="1"/>
    <x v="97"/>
    <n v="48.051063829787232"/>
    <b v="1"/>
    <s v="film &amp; video/documentary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n v="1.0558333333333334"/>
    <s v="US"/>
    <s v="USD"/>
    <n v="1370525691"/>
    <n v="1367933691"/>
    <b v="1"/>
    <x v="98"/>
    <n v="72.482837528604122"/>
    <b v="1"/>
    <s v="film &amp; video/documentary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n v="1.2557142857142858"/>
    <s v="US"/>
    <s v="USD"/>
    <n v="1337194800"/>
    <n v="1334429646"/>
    <b v="1"/>
    <x v="99"/>
    <n v="57.077922077922075"/>
    <b v="1"/>
    <s v="film &amp; video/documentary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n v="1.8455999999999999"/>
    <s v="US"/>
    <s v="USD"/>
    <n v="1275364740"/>
    <n v="1269878058"/>
    <b v="1"/>
    <x v="52"/>
    <n v="85.444444444444443"/>
    <b v="1"/>
    <s v="film &amp; video/documentary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n v="1.0073333333333334"/>
    <s v="US"/>
    <s v="USD"/>
    <n v="1329320235"/>
    <n v="1326728235"/>
    <b v="1"/>
    <x v="63"/>
    <n v="215.85714285714286"/>
    <b v="1"/>
    <s v="film &amp; video/documentary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n v="1.1694724999999999"/>
    <s v="US"/>
    <s v="USD"/>
    <n v="1445047200"/>
    <n v="1442443910"/>
    <b v="1"/>
    <x v="100"/>
    <n v="89.38643312101911"/>
    <b v="1"/>
    <s v="film &amp; video/documentary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n v="1.0673325"/>
    <s v="US"/>
    <s v="USD"/>
    <n v="1300275482"/>
    <n v="1297687082"/>
    <b v="1"/>
    <x v="101"/>
    <n v="45.418404255319146"/>
    <b v="1"/>
    <s v="film &amp; video/documentary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n v="1.391"/>
    <s v="US"/>
    <s v="USD"/>
    <n v="1363458467"/>
    <n v="1360866467"/>
    <b v="1"/>
    <x v="102"/>
    <n v="65.756363636363631"/>
    <b v="1"/>
    <s v="film &amp; video/documentary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n v="1.0672648571428571"/>
    <s v="US"/>
    <s v="USD"/>
    <n v="1463670162"/>
    <n v="1461078162"/>
    <b v="1"/>
    <x v="103"/>
    <n v="66.70405357142856"/>
    <b v="1"/>
    <s v="film &amp; video/documentary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n v="1.9114"/>
    <s v="US"/>
    <s v="USD"/>
    <n v="1308359666"/>
    <n v="1305767666"/>
    <b v="1"/>
    <x v="104"/>
    <n v="83.345930232558146"/>
    <b v="1"/>
    <s v="film &amp; video/documentary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n v="1.3193789333333332"/>
    <s v="US"/>
    <s v="USD"/>
    <n v="1428514969"/>
    <n v="1425922969"/>
    <b v="1"/>
    <x v="105"/>
    <n v="105.04609341825902"/>
    <b v="1"/>
    <s v="film &amp; video/documentary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n v="1.0640000000000001"/>
    <s v="US"/>
    <s v="USD"/>
    <n v="1279360740"/>
    <n v="1275415679"/>
    <b v="1"/>
    <x v="106"/>
    <n v="120.90909090909091"/>
    <b v="1"/>
    <s v="film &amp; video/documentary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n v="1.0740000000000001"/>
    <s v="US"/>
    <s v="USD"/>
    <n v="1339080900"/>
    <n v="1334783704"/>
    <b v="1"/>
    <x v="107"/>
    <n v="97.63636363636364"/>
    <b v="1"/>
    <s v="film &amp; video/documentary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n v="2.4"/>
    <s v="US"/>
    <s v="USD"/>
    <n v="1298699828"/>
    <n v="1294811828"/>
    <b v="1"/>
    <x v="108"/>
    <n v="41.379310344827587"/>
    <b v="1"/>
    <s v="film &amp; video/documentary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n v="1.1808107999999999"/>
    <s v="US"/>
    <s v="USD"/>
    <n v="1348786494"/>
    <n v="1346194494"/>
    <b v="1"/>
    <x v="109"/>
    <n v="30.654485981308412"/>
    <b v="1"/>
    <s v="film &amp; video/documentary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n v="1.1819999999999999"/>
    <s v="US"/>
    <s v="USD"/>
    <n v="1336747995"/>
    <n v="1334155995"/>
    <b v="1"/>
    <x v="110"/>
    <n v="64.945054945054949"/>
    <b v="1"/>
    <s v="film &amp; video/documentary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n v="1.111"/>
    <s v="US"/>
    <s v="USD"/>
    <n v="1273522560"/>
    <n v="1269928430"/>
    <b v="1"/>
    <x v="6"/>
    <n v="95.775862068965523"/>
    <b v="1"/>
    <s v="film &amp; video/documentary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n v="1.4550000000000001"/>
    <s v="US"/>
    <s v="USD"/>
    <n v="1271994660"/>
    <n v="1264565507"/>
    <b v="1"/>
    <x v="17"/>
    <n v="40.416666666666664"/>
    <b v="1"/>
    <s v="film &amp; video/documentary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n v="1.3162883248730965"/>
    <s v="GB"/>
    <s v="GBP"/>
    <n v="1403693499"/>
    <n v="1401101499"/>
    <b v="1"/>
    <x v="111"/>
    <n v="78.578424242424248"/>
    <b v="1"/>
    <s v="film &amp; video/documentary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n v="1.1140000000000001"/>
    <s v="US"/>
    <s v="USD"/>
    <n v="1320640778"/>
    <n v="1316749178"/>
    <b v="1"/>
    <x v="112"/>
    <n v="50.18018018018018"/>
    <b v="1"/>
    <s v="film &amp; video/documentary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n v="1.4723377"/>
    <s v="AU"/>
    <s v="AUD"/>
    <n v="1487738622"/>
    <n v="1485146622"/>
    <b v="1"/>
    <x v="113"/>
    <n v="92.251735588972423"/>
    <b v="1"/>
    <s v="film &amp; video/documentary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n v="1.5260869565217392"/>
    <s v="US"/>
    <s v="USD"/>
    <n v="1306296000"/>
    <n v="1301950070"/>
    <b v="1"/>
    <x v="42"/>
    <n v="57.540983606557376"/>
    <b v="1"/>
    <s v="film &amp; video/documentary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n v="1.0468"/>
    <s v="US"/>
    <s v="USD"/>
    <n v="1388649600"/>
    <n v="1386123861"/>
    <b v="1"/>
    <x v="114"/>
    <n v="109.42160278745645"/>
    <b v="1"/>
    <s v="film &amp; video/documentary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n v="1.7743366666666667"/>
    <s v="US"/>
    <s v="USD"/>
    <n v="1272480540"/>
    <n v="1267220191"/>
    <b v="1"/>
    <x v="71"/>
    <n v="81.892461538461546"/>
    <b v="1"/>
    <s v="film &amp; video/documentary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n v="1.077758"/>
    <s v="US"/>
    <s v="USD"/>
    <n v="1309694266"/>
    <n v="1307102266"/>
    <b v="1"/>
    <x v="115"/>
    <n v="45.667711864406776"/>
    <b v="1"/>
    <s v="film &amp; video/documentary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n v="1.56"/>
    <s v="US"/>
    <s v="USD"/>
    <n v="1333609140"/>
    <n v="1330638829"/>
    <b v="1"/>
    <x v="116"/>
    <n v="55.221238938053098"/>
    <b v="1"/>
    <s v="film &amp; video/documentary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n v="1.08395"/>
    <s v="US"/>
    <s v="USD"/>
    <n v="1352511966"/>
    <n v="1349916366"/>
    <b v="1"/>
    <x v="117"/>
    <n v="65.298192771084331"/>
    <b v="1"/>
    <s v="film &amp; video/documentary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n v="1.476"/>
    <s v="US"/>
    <s v="USD"/>
    <n v="1335574674"/>
    <n v="1330394274"/>
    <b v="1"/>
    <x v="95"/>
    <n v="95.225806451612897"/>
    <b v="1"/>
    <s v="film &amp; video/documentary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n v="1.1038153846153846"/>
    <s v="US"/>
    <s v="USD"/>
    <n v="1432416219"/>
    <n v="1429824219"/>
    <b v="1"/>
    <x v="118"/>
    <n v="75.444794952681391"/>
    <b v="1"/>
    <s v="film &amp; video/documentary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n v="1.5034814814814814"/>
    <s v="US"/>
    <s v="USD"/>
    <n v="1350003539"/>
    <n v="1347411539"/>
    <b v="1"/>
    <x v="119"/>
    <n v="97.816867469879512"/>
    <b v="1"/>
    <s v="film &amp; video/documentary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n v="1.5731829411764706"/>
    <s v="US"/>
    <s v="USD"/>
    <n v="1488160860"/>
    <n v="1485237096"/>
    <b v="1"/>
    <x v="120"/>
    <n v="87.685606557377056"/>
    <b v="1"/>
    <s v="film &amp; video/documentary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n v="1.5614399999999999"/>
    <s v="US"/>
    <s v="USD"/>
    <n v="1401459035"/>
    <n v="1397571035"/>
    <b v="1"/>
    <x v="121"/>
    <n v="54.748948106591868"/>
    <b v="1"/>
    <s v="film &amp; video/documentary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n v="1.2058763636363636"/>
    <s v="US"/>
    <s v="USD"/>
    <n v="1249932360"/>
    <n v="1242532513"/>
    <b v="1"/>
    <x v="1"/>
    <n v="83.953417721518989"/>
    <b v="1"/>
    <s v="film &amp; video/documentary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n v="1.0118888888888888"/>
    <s v="US"/>
    <s v="USD"/>
    <n v="1266876000"/>
    <n v="1263679492"/>
    <b v="1"/>
    <x v="122"/>
    <n v="254.38547486033519"/>
    <b v="1"/>
    <s v="film &amp; video/documentary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n v="1.142725"/>
    <s v="US"/>
    <s v="USD"/>
    <n v="1306904340"/>
    <n v="1305219744"/>
    <b v="1"/>
    <x v="91"/>
    <n v="101.8269801980198"/>
    <b v="1"/>
    <s v="film &amp; video/documentary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n v="1.0462615"/>
    <s v="US"/>
    <s v="USD"/>
    <n v="1327167780"/>
    <n v="1325007780"/>
    <b v="1"/>
    <x v="123"/>
    <n v="55.066394736842106"/>
    <b v="1"/>
    <s v="film &amp; video/documentary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n v="2.2882507142857142"/>
    <s v="US"/>
    <s v="USD"/>
    <n v="1379614128"/>
    <n v="1377022128"/>
    <b v="1"/>
    <x v="124"/>
    <n v="56.901438721136763"/>
    <b v="1"/>
    <s v="film &amp; video/documentary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n v="1.0915333333333332"/>
    <s v="US"/>
    <s v="USD"/>
    <n v="1364236524"/>
    <n v="1360352124"/>
    <b v="1"/>
    <x v="125"/>
    <n v="121.28148148148148"/>
    <b v="1"/>
    <s v="film &amp; video/documentary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n v="1.7629999999999999"/>
    <s v="US"/>
    <s v="USD"/>
    <n v="1351828800"/>
    <n v="1349160018"/>
    <b v="1"/>
    <x v="126"/>
    <n v="91.189655172413794"/>
    <b v="1"/>
    <s v="film &amp; video/documentary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n v="1.0321061999999999"/>
    <s v="US"/>
    <s v="USD"/>
    <n v="1340683393"/>
    <n v="1337659393"/>
    <b v="1"/>
    <x v="127"/>
    <n v="115.44812080536913"/>
    <b v="1"/>
    <s v="film &amp; video/documentary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n v="1.0482"/>
    <s v="GB"/>
    <s v="GBP"/>
    <n v="1383389834"/>
    <n v="1380797834"/>
    <b v="1"/>
    <x v="128"/>
    <n v="67.771551724137936"/>
    <b v="1"/>
    <s v="film &amp; video/documentary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n v="1.0668444444444445"/>
    <s v="US"/>
    <s v="USD"/>
    <n v="1296633540"/>
    <n v="1292316697"/>
    <b v="1"/>
    <x v="129"/>
    <n v="28.576190476190476"/>
    <b v="1"/>
    <s v="film &amp; video/documentary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n v="1.2001999999999999"/>
    <s v="US"/>
    <s v="USD"/>
    <n v="1367366460"/>
    <n v="1365791246"/>
    <b v="1"/>
    <x v="130"/>
    <n v="46.8828125"/>
    <b v="1"/>
    <s v="film &amp; video/documentary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n v="1.0150693333333334"/>
    <s v="US"/>
    <s v="USD"/>
    <n v="1319860740"/>
    <n v="1317064599"/>
    <b v="1"/>
    <x v="131"/>
    <n v="154.42231237322514"/>
    <b v="1"/>
    <s v="film &amp; video/documentary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n v="1.0138461538461538"/>
    <s v="US"/>
    <s v="USD"/>
    <n v="1398009714"/>
    <n v="1395417714"/>
    <b v="1"/>
    <x v="132"/>
    <n v="201.22137404580153"/>
    <b v="1"/>
    <s v="film &amp; video/documentary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n v="1"/>
    <s v="US"/>
    <s v="USD"/>
    <n v="1279555200"/>
    <n v="1276480894"/>
    <b v="1"/>
    <x v="133"/>
    <n v="100"/>
    <b v="1"/>
    <s v="film &amp; video/documentary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n v="1.3310911999999999"/>
    <s v="US"/>
    <s v="USD"/>
    <n v="1383264000"/>
    <n v="1378080409"/>
    <b v="1"/>
    <x v="134"/>
    <n v="100.08204511278196"/>
    <b v="1"/>
    <s v="film &amp; video/documentary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n v="1.187262"/>
    <s v="US"/>
    <s v="USD"/>
    <n v="1347017083"/>
    <n v="1344857083"/>
    <b v="1"/>
    <x v="135"/>
    <n v="230.08953488372092"/>
    <b v="1"/>
    <s v="film &amp; video/documentary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n v="1.0064"/>
    <s v="US"/>
    <s v="USD"/>
    <n v="1430452740"/>
    <n v="1427390901"/>
    <b v="1"/>
    <x v="136"/>
    <n v="141.74647887323943"/>
    <b v="1"/>
    <s v="film &amp; video/documentary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n v="1.089324126984127"/>
    <s v="US"/>
    <s v="USD"/>
    <n v="1399669200"/>
    <n v="1394536048"/>
    <b v="1"/>
    <x v="137"/>
    <n v="56.344351395730705"/>
    <b v="1"/>
    <s v="film &amp; video/documentary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n v="1.789525"/>
    <s v="US"/>
    <s v="USD"/>
    <n v="1289975060"/>
    <n v="1287379460"/>
    <b v="1"/>
    <x v="138"/>
    <n v="73.341188524590166"/>
    <b v="1"/>
    <s v="film &amp; video/documentary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n v="1.0172264"/>
    <s v="US"/>
    <s v="USD"/>
    <n v="1303686138"/>
    <n v="1301007738"/>
    <b v="1"/>
    <x v="139"/>
    <n v="85.337785234899329"/>
    <b v="1"/>
    <s v="film &amp; video/documentary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n v="1.1873499999999999"/>
    <s v="US"/>
    <s v="USD"/>
    <n v="1363711335"/>
    <n v="1360258935"/>
    <b v="1"/>
    <x v="140"/>
    <n v="61.496215139442228"/>
    <b v="1"/>
    <s v="film &amp; video/documentary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n v="1.0045999999999999"/>
    <s v="US"/>
    <s v="USD"/>
    <n v="1330115638"/>
    <n v="1327523638"/>
    <b v="1"/>
    <x v="52"/>
    <n v="93.018518518518519"/>
    <b v="1"/>
    <s v="film &amp; video/documentary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n v="1.3746666666666667"/>
    <s v="US"/>
    <s v="USD"/>
    <n v="1338601346"/>
    <n v="1336009346"/>
    <b v="1"/>
    <x v="141"/>
    <n v="50.292682926829265"/>
    <b v="1"/>
    <s v="film &amp; video/documentary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n v="2.3164705882352941"/>
    <s v="US"/>
    <s v="USD"/>
    <n v="1346464800"/>
    <n v="1343096197"/>
    <b v="1"/>
    <x v="142"/>
    <n v="106.43243243243244"/>
    <b v="1"/>
    <s v="film &amp; video/documentary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n v="1.3033333333333332"/>
    <s v="US"/>
    <s v="USD"/>
    <n v="1331392049"/>
    <n v="1328800049"/>
    <b v="1"/>
    <x v="143"/>
    <n v="51.719576719576722"/>
    <b v="1"/>
    <s v="film &amp; video/documentary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n v="2.9289999999999998"/>
    <s v="US"/>
    <s v="USD"/>
    <n v="1363806333"/>
    <n v="1362081933"/>
    <b v="1"/>
    <x v="144"/>
    <n v="36.612499999999997"/>
    <b v="1"/>
    <s v="film &amp; video/documentary"/>
    <x v="0"/>
    <s v="documentary"/>
    <x v="306"/>
    <d v="2013-03-20T19:05:33"/>
  </r>
  <r>
    <n v="307"/>
    <s v="Grammar Revolution"/>
    <s v="Why is grammar important?"/>
    <n v="22000"/>
    <n v="24490"/>
    <x v="0"/>
    <n v="1.1131818181818183"/>
    <s v="US"/>
    <s v="USD"/>
    <n v="1360276801"/>
    <n v="1357684801"/>
    <b v="1"/>
    <x v="145"/>
    <n v="42.517361111111114"/>
    <b v="1"/>
    <s v="film &amp; video/documentary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n v="1.0556666666666668"/>
    <s v="US"/>
    <s v="USD"/>
    <n v="1299775210"/>
    <n v="1295887210"/>
    <b v="1"/>
    <x v="91"/>
    <n v="62.712871287128714"/>
    <b v="1"/>
    <s v="film &amp; video/documentary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n v="1.1894444444444445"/>
    <s v="US"/>
    <s v="USD"/>
    <n v="1346695334"/>
    <n v="1344880934"/>
    <b v="1"/>
    <x v="146"/>
    <n v="89.957983193277315"/>
    <b v="1"/>
    <s v="film &amp; video/documentary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n v="1.04129"/>
    <s v="US"/>
    <s v="USD"/>
    <n v="1319076000"/>
    <n v="1317788623"/>
    <b v="1"/>
    <x v="17"/>
    <n v="28.924722222222222"/>
    <b v="1"/>
    <s v="film &amp; video/documentary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n v="1.0410165"/>
    <s v="US"/>
    <s v="USD"/>
    <n v="1325404740"/>
    <n v="1321852592"/>
    <b v="1"/>
    <x v="3"/>
    <n v="138.8022"/>
    <b v="1"/>
    <s v="film &amp; video/documentary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n v="1.1187499999999999"/>
    <s v="US"/>
    <s v="USD"/>
    <n v="1365973432"/>
    <n v="1363381432"/>
    <b v="1"/>
    <x v="96"/>
    <n v="61.301369863013697"/>
    <b v="1"/>
    <s v="film &amp; video/documentary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n v="1.0473529411764706"/>
    <s v="US"/>
    <s v="USD"/>
    <n v="1281542340"/>
    <n v="1277702894"/>
    <b v="1"/>
    <x v="147"/>
    <n v="80.202702702702709"/>
    <b v="1"/>
    <s v="film &amp; video/documentary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n v="3.8515000000000001"/>
    <s v="US"/>
    <s v="USD"/>
    <n v="1362167988"/>
    <n v="1359575988"/>
    <b v="1"/>
    <x v="148"/>
    <n v="32.095833333333331"/>
    <b v="1"/>
    <s v="film &amp; video/documentary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n v="1.01248"/>
    <s v="US"/>
    <s v="USD"/>
    <n v="1345660334"/>
    <n v="1343068334"/>
    <b v="1"/>
    <x v="149"/>
    <n v="200.88888888888889"/>
    <b v="1"/>
    <s v="film &amp; video/documentary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n v="1.1377333333333333"/>
    <s v="CA"/>
    <s v="CAD"/>
    <n v="1418273940"/>
    <n v="1415398197"/>
    <b v="1"/>
    <x v="150"/>
    <n v="108.01265822784811"/>
    <b v="1"/>
    <s v="film &amp; video/documentary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n v="1.0080333333333333"/>
    <s v="US"/>
    <s v="USD"/>
    <n v="1386778483"/>
    <n v="1384186483"/>
    <b v="1"/>
    <x v="151"/>
    <n v="95.699367088607602"/>
    <b v="1"/>
    <s v="film &amp; video/documentary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n v="2.8332000000000002"/>
    <s v="US"/>
    <s v="USD"/>
    <n v="1364342151"/>
    <n v="1361753751"/>
    <b v="1"/>
    <x v="4"/>
    <n v="49.880281690140848"/>
    <b v="1"/>
    <s v="film &amp; video/documentary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n v="1.1268"/>
    <s v="US"/>
    <s v="USD"/>
    <n v="1265097540"/>
    <n v="1257538029"/>
    <b v="1"/>
    <x v="13"/>
    <n v="110.47058823529412"/>
    <b v="1"/>
    <s v="film &amp; video/documentary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n v="1.0658000000000001"/>
    <s v="GB"/>
    <s v="GBP"/>
    <n v="1450825200"/>
    <n v="1448284433"/>
    <b v="1"/>
    <x v="150"/>
    <n v="134.91139240506328"/>
    <b v="1"/>
    <s v="film &amp; video/documentary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n v="1.0266285714285714"/>
    <s v="DE"/>
    <s v="EUR"/>
    <n v="1478605386"/>
    <n v="1475577786"/>
    <b v="1"/>
    <x v="152"/>
    <n v="106.62314540059347"/>
    <b v="1"/>
    <s v="film &amp; video/documentary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n v="1.0791200000000001"/>
    <s v="US"/>
    <s v="USD"/>
    <n v="1463146848"/>
    <n v="1460554848"/>
    <b v="1"/>
    <x v="153"/>
    <n v="145.04301075268816"/>
    <b v="1"/>
    <s v="film &amp; video/documentary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n v="1.2307407407407407"/>
    <s v="US"/>
    <s v="USD"/>
    <n v="1482307140"/>
    <n v="1479886966"/>
    <b v="1"/>
    <x v="6"/>
    <n v="114.58620689655173"/>
    <b v="1"/>
    <s v="film &amp; video/documentary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n v="1.016"/>
    <s v="US"/>
    <s v="USD"/>
    <n v="1438441308"/>
    <n v="1435590108"/>
    <b v="1"/>
    <x v="141"/>
    <n v="105.3170731707317"/>
    <b v="1"/>
    <s v="film &amp; video/documentary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n v="1.04396"/>
    <s v="US"/>
    <s v="USD"/>
    <n v="1482208233"/>
    <n v="1479184233"/>
    <b v="1"/>
    <x v="154"/>
    <n v="70.921195652173907"/>
    <b v="1"/>
    <s v="film &amp; video/documentary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n v="1.1292973333333334"/>
    <s v="US"/>
    <s v="USD"/>
    <n v="1489532220"/>
    <n v="1486625606"/>
    <b v="1"/>
    <x v="155"/>
    <n v="147.17167680278018"/>
    <b v="1"/>
    <s v="film &amp; video/documentary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n v="1.3640000000000001"/>
    <s v="US"/>
    <s v="USD"/>
    <n v="1427011200"/>
    <n v="1424669929"/>
    <b v="1"/>
    <x v="69"/>
    <n v="160.47058823529412"/>
    <b v="1"/>
    <s v="film &amp; video/documentary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n v="1.036144"/>
    <s v="US"/>
    <s v="USD"/>
    <n v="1446350400"/>
    <n v="1443739388"/>
    <b v="1"/>
    <x v="156"/>
    <n v="156.04578313253012"/>
    <b v="1"/>
    <s v="film &amp; video/documentary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n v="1.0549999999999999"/>
    <s v="US"/>
    <s v="USD"/>
    <n v="1446868800"/>
    <n v="1444821127"/>
    <b v="1"/>
    <x v="157"/>
    <n v="63.17365269461078"/>
    <b v="1"/>
    <s v="film &amp; video/documentary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n v="1.0182857142857142"/>
    <s v="US"/>
    <s v="USD"/>
    <n v="1368763140"/>
    <n v="1366028563"/>
    <b v="1"/>
    <x v="158"/>
    <n v="104.82352941176471"/>
    <b v="1"/>
    <s v="film &amp; video/documentary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n v="1.0660499999999999"/>
    <s v="US"/>
    <s v="USD"/>
    <n v="1466171834"/>
    <n v="1463493434"/>
    <b v="1"/>
    <x v="159"/>
    <n v="97.356164383561648"/>
    <b v="1"/>
    <s v="film &amp; video/documentary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n v="1.13015"/>
    <s v="US"/>
    <s v="USD"/>
    <n v="1446019200"/>
    <n v="1442420377"/>
    <b v="1"/>
    <x v="160"/>
    <n v="203.63063063063063"/>
    <b v="1"/>
    <s v="film &amp; video/documentary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n v="1.252275"/>
    <s v="US"/>
    <s v="USD"/>
    <n v="1460038591"/>
    <n v="1457450191"/>
    <b v="1"/>
    <x v="161"/>
    <n v="188.31203007518798"/>
    <b v="1"/>
    <s v="film &amp; video/documentary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n v="1.0119"/>
    <s v="US"/>
    <s v="USD"/>
    <n v="1431716400"/>
    <n v="1428423757"/>
    <b v="1"/>
    <x v="50"/>
    <n v="146.65217391304347"/>
    <b v="1"/>
    <s v="film &amp; video/documentary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n v="1.0276470588235294"/>
    <s v="US"/>
    <s v="USD"/>
    <n v="1431122400"/>
    <n v="1428428515"/>
    <b v="1"/>
    <x v="144"/>
    <n v="109.1875"/>
    <b v="1"/>
    <s v="film &amp; video/documentary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n v="1.1683911999999999"/>
    <s v="US"/>
    <s v="USD"/>
    <n v="1447427918"/>
    <n v="1444832318"/>
    <b v="1"/>
    <x v="131"/>
    <n v="59.249046653144013"/>
    <b v="1"/>
    <s v="film &amp; video/documentary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n v="1.0116833333333335"/>
    <s v="US"/>
    <s v="USD"/>
    <n v="1426298708"/>
    <n v="1423710308"/>
    <b v="1"/>
    <x v="162"/>
    <n v="97.904838709677421"/>
    <b v="1"/>
    <s v="film &amp; video/documentary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n v="1.1013360000000001"/>
    <s v="US"/>
    <s v="USD"/>
    <n v="1472864400"/>
    <n v="1468001290"/>
    <b v="1"/>
    <x v="163"/>
    <n v="70.000169491525426"/>
    <b v="1"/>
    <s v="film &amp; video/documentary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n v="1.0808333333333333"/>
    <s v="US"/>
    <s v="USD"/>
    <n v="1430331268"/>
    <n v="1427739268"/>
    <b v="1"/>
    <x v="30"/>
    <n v="72.865168539325836"/>
    <b v="1"/>
    <s v="film &amp; video/documentary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n v="1.2502285714285715"/>
    <s v="US"/>
    <s v="USD"/>
    <n v="1489006800"/>
    <n v="1486397007"/>
    <b v="1"/>
    <x v="164"/>
    <n v="146.34782608695653"/>
    <b v="1"/>
    <s v="film &amp; video/documentary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n v="1.0671428571428572"/>
    <s v="US"/>
    <s v="USD"/>
    <n v="1412135940"/>
    <n v="1410555998"/>
    <b v="1"/>
    <x v="165"/>
    <n v="67.909090909090907"/>
    <b v="1"/>
    <s v="film &amp; video/documentary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n v="1.0036639999999999"/>
    <s v="US"/>
    <s v="USD"/>
    <n v="1461955465"/>
    <n v="1459363465"/>
    <b v="1"/>
    <x v="166"/>
    <n v="169.85083076923075"/>
    <b v="1"/>
    <s v="film &amp; video/documentary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n v="1.0202863333333334"/>
    <s v="US"/>
    <s v="USD"/>
    <n v="1415934000"/>
    <n v="1413308545"/>
    <b v="1"/>
    <x v="167"/>
    <n v="58.413339694656486"/>
    <b v="1"/>
    <s v="film &amp; video/documentary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n v="1.0208358208955224"/>
    <s v="US"/>
    <s v="USD"/>
    <n v="1433125200"/>
    <n v="1429312694"/>
    <b v="1"/>
    <x v="168"/>
    <n v="119.99298245614035"/>
    <b v="1"/>
    <s v="film &amp; video/documentary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n v="1.2327586206896552"/>
    <s v="US"/>
    <s v="USD"/>
    <n v="1432161590"/>
    <n v="1429569590"/>
    <b v="1"/>
    <x v="122"/>
    <n v="99.860335195530723"/>
    <b v="1"/>
    <s v="film &amp; video/documentary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n v="1.7028880000000002"/>
    <s v="US"/>
    <s v="USD"/>
    <n v="1444824021"/>
    <n v="1442232021"/>
    <b v="1"/>
    <x v="101"/>
    <n v="90.579148936170213"/>
    <b v="1"/>
    <s v="film &amp; video/documentary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n v="1.1159049999999999"/>
    <s v="US"/>
    <s v="USD"/>
    <n v="1447505609"/>
    <n v="1444910009"/>
    <b v="1"/>
    <x v="169"/>
    <n v="117.77361477572559"/>
    <b v="1"/>
    <s v="film &amp; video/documentary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n v="1.03"/>
    <s v="US"/>
    <s v="USD"/>
    <n v="1440165916"/>
    <n v="1437573916"/>
    <b v="1"/>
    <x v="46"/>
    <n v="86.554621848739501"/>
    <b v="1"/>
    <s v="film &amp; video/documentary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n v="1.0663570159857905"/>
    <s v="US"/>
    <s v="USD"/>
    <n v="1487937508"/>
    <n v="1485345508"/>
    <b v="1"/>
    <x v="157"/>
    <n v="71.899281437125751"/>
    <b v="1"/>
    <s v="film &amp; video/documentary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n v="1.1476"/>
    <s v="US"/>
    <s v="USD"/>
    <n v="1473566340"/>
    <n v="1470274509"/>
    <b v="1"/>
    <x v="170"/>
    <n v="129.81900452488688"/>
    <b v="1"/>
    <s v="film &amp; video/documentary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n v="1.2734117647058822"/>
    <s v="ES"/>
    <s v="EUR"/>
    <n v="1460066954"/>
    <n v="1456614554"/>
    <b v="1"/>
    <x v="171"/>
    <n v="44.912863070539416"/>
    <b v="1"/>
    <s v="film &amp; video/documentary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n v="1.1656"/>
    <s v="US"/>
    <s v="USD"/>
    <n v="1412740868"/>
    <n v="1410148868"/>
    <b v="1"/>
    <x v="172"/>
    <n v="40.755244755244753"/>
    <b v="1"/>
    <s v="film &amp; video/documentary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n v="1.0861819426615318"/>
    <s v="US"/>
    <s v="USD"/>
    <n v="1447963219"/>
    <n v="1445367619"/>
    <b v="1"/>
    <x v="173"/>
    <n v="103.52394779771615"/>
    <b v="1"/>
    <s v="film &amp; video/documentary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n v="1.0394285714285714"/>
    <s v="US"/>
    <s v="USD"/>
    <n v="1460141521"/>
    <n v="1457553121"/>
    <b v="1"/>
    <x v="60"/>
    <n v="125.44827586206897"/>
    <b v="1"/>
    <s v="film &amp; video/documentary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n v="1.1625714285714286"/>
    <s v="US"/>
    <s v="USD"/>
    <n v="1417420994"/>
    <n v="1414738994"/>
    <b v="1"/>
    <x v="111"/>
    <n v="246.60606060606059"/>
    <b v="1"/>
    <s v="film &amp; video/documentary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n v="1.0269239999999999"/>
    <s v="US"/>
    <s v="USD"/>
    <n v="1458152193"/>
    <n v="1455563793"/>
    <b v="1"/>
    <x v="174"/>
    <n v="79.401340206185566"/>
    <b v="1"/>
    <s v="film &amp; video/documentary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n v="1.74"/>
    <s v="US"/>
    <s v="USD"/>
    <n v="1429852797"/>
    <n v="1426396797"/>
    <b v="1"/>
    <x v="175"/>
    <n v="86.138613861386133"/>
    <b v="1"/>
    <s v="film &amp; video/documentary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n v="1.03088"/>
    <s v="US"/>
    <s v="USD"/>
    <n v="1466002800"/>
    <n v="1463517521"/>
    <b v="1"/>
    <x v="176"/>
    <n v="193.04868913857678"/>
    <b v="1"/>
    <s v="film &amp; video/documentary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n v="1.0485537190082646"/>
    <s v="US"/>
    <s v="USD"/>
    <n v="1415941920"/>
    <n v="1414028490"/>
    <b v="1"/>
    <x v="177"/>
    <n v="84.023178807947019"/>
    <b v="1"/>
    <s v="film &amp; video/documentary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n v="1.0137499999999999"/>
    <s v="US"/>
    <s v="USD"/>
    <n v="1437621060"/>
    <n v="1433799180"/>
    <b v="0"/>
    <x v="45"/>
    <n v="139.82758620689654"/>
    <b v="1"/>
    <s v="film &amp; video/documentary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n v="1.1107699999999998"/>
    <s v="US"/>
    <s v="USD"/>
    <n v="1416704506"/>
    <n v="1414108906"/>
    <b v="0"/>
    <x v="178"/>
    <n v="109.82189265536722"/>
    <b v="1"/>
    <s v="film &amp; video/documentary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n v="1.2415933781686497"/>
    <s v="US"/>
    <s v="USD"/>
    <n v="1407456000"/>
    <n v="1405573391"/>
    <b v="0"/>
    <x v="48"/>
    <n v="139.53488372093022"/>
    <b v="1"/>
    <s v="film &amp; video/documentary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n v="1.0133333333333334"/>
    <s v="US"/>
    <s v="USD"/>
    <n v="1272828120"/>
    <n v="1268934736"/>
    <b v="0"/>
    <x v="55"/>
    <n v="347.84615384615387"/>
    <b v="1"/>
    <s v="film &amp; video/documentary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n v="1.1016142857142857"/>
    <s v="US"/>
    <s v="USD"/>
    <n v="1403323140"/>
    <n v="1400704672"/>
    <b v="0"/>
    <x v="116"/>
    <n v="68.24159292035398"/>
    <b v="1"/>
    <s v="film &amp; video/documentary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n v="1.0397333333333334"/>
    <s v="GB"/>
    <s v="GBP"/>
    <n v="1393597999"/>
    <n v="1391005999"/>
    <b v="0"/>
    <x v="71"/>
    <n v="239.93846153846152"/>
    <b v="1"/>
    <s v="film &amp; video/documentary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n v="1.013157894736842"/>
    <s v="US"/>
    <s v="USD"/>
    <n v="1337540518"/>
    <n v="1334948518"/>
    <b v="0"/>
    <x v="179"/>
    <n v="287.31343283582089"/>
    <b v="1"/>
    <s v="film &amp; video/documentary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n v="1.033501"/>
    <s v="US"/>
    <s v="USD"/>
    <n v="1367384340"/>
    <n v="1363960278"/>
    <b v="0"/>
    <x v="46"/>
    <n v="86.84882352941176"/>
    <b v="1"/>
    <s v="film &amp; video/documentary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n v="1.04112"/>
    <s v="US"/>
    <s v="USD"/>
    <n v="1426426322"/>
    <n v="1423405922"/>
    <b v="0"/>
    <x v="180"/>
    <n v="81.84905660377359"/>
    <b v="1"/>
    <s v="film &amp; video/documentary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n v="1.1015569230769231"/>
    <s v="US"/>
    <s v="USD"/>
    <n v="1326633269"/>
    <n v="1324041269"/>
    <b v="0"/>
    <x v="157"/>
    <n v="42.874970059880241"/>
    <b v="1"/>
    <s v="film &amp; video/documentary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n v="1.2202"/>
    <s v="US"/>
    <s v="USD"/>
    <n v="1483729500"/>
    <n v="1481137500"/>
    <b v="0"/>
    <x v="68"/>
    <n v="709.41860465116281"/>
    <b v="1"/>
    <s v="film &amp; video/documentary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n v="1.1416866666666667"/>
    <s v="US"/>
    <s v="USD"/>
    <n v="1359743139"/>
    <n v="1355855139"/>
    <b v="0"/>
    <x v="181"/>
    <n v="161.25517890772127"/>
    <b v="1"/>
    <s v="film &amp; video/documentary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n v="1.2533333333333334"/>
    <s v="GB"/>
    <s v="GBP"/>
    <n v="1459872000"/>
    <n v="1456408244"/>
    <b v="0"/>
    <x v="82"/>
    <n v="41.777777777777779"/>
    <b v="1"/>
    <s v="film &amp; video/documentary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n v="1.0666666666666667"/>
    <s v="US"/>
    <s v="USD"/>
    <n v="1342648398"/>
    <n v="1340056398"/>
    <b v="0"/>
    <x v="30"/>
    <n v="89.887640449438209"/>
    <b v="1"/>
    <s v="film &amp; video/documentary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n v="1.3065"/>
    <s v="US"/>
    <s v="USD"/>
    <n v="1316208031"/>
    <n v="1312320031"/>
    <b v="0"/>
    <x v="49"/>
    <n v="45.051724137931032"/>
    <b v="1"/>
    <s v="film &amp; video/documentary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n v="1.2"/>
    <s v="US"/>
    <s v="USD"/>
    <n v="1393694280"/>
    <n v="1390088311"/>
    <b v="0"/>
    <x v="25"/>
    <n v="42.857142857142854"/>
    <b v="1"/>
    <s v="film &amp; video/documentary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n v="1.0595918367346939"/>
    <s v="GB"/>
    <s v="GBP"/>
    <n v="1472122316"/>
    <n v="1469443916"/>
    <b v="0"/>
    <x v="53"/>
    <n v="54.083333333333336"/>
    <b v="1"/>
    <s v="film &amp; video/documentary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n v="1.1439999999999999"/>
    <s v="US"/>
    <s v="USD"/>
    <n v="1447484460"/>
    <n v="1444888868"/>
    <b v="0"/>
    <x v="182"/>
    <n v="103.21804511278195"/>
    <b v="1"/>
    <s v="film &amp; video/documentary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n v="1.1176666666666666"/>
    <s v="CA"/>
    <s v="CAD"/>
    <n v="1453765920"/>
    <n v="1451655808"/>
    <b v="0"/>
    <x v="183"/>
    <n v="40.397590361445786"/>
    <b v="1"/>
    <s v="film &amp; video/documentary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n v="1.1608000000000001"/>
    <s v="US"/>
    <s v="USD"/>
    <n v="1336062672"/>
    <n v="1332174672"/>
    <b v="0"/>
    <x v="184"/>
    <n v="116.85906040268456"/>
    <b v="1"/>
    <s v="film &amp; video/documentary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n v="1.415"/>
    <s v="US"/>
    <s v="USD"/>
    <n v="1453569392"/>
    <n v="1451409392"/>
    <b v="0"/>
    <x v="72"/>
    <n v="115.51020408163265"/>
    <b v="1"/>
    <s v="film &amp; video/documentary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n v="1.0472999999999999"/>
    <s v="US"/>
    <s v="USD"/>
    <n v="1343624400"/>
    <n v="1340642717"/>
    <b v="0"/>
    <x v="140"/>
    <n v="104.31274900398407"/>
    <b v="1"/>
    <s v="film &amp; video/documentary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n v="2.5583333333333331"/>
    <s v="US"/>
    <s v="USD"/>
    <n v="1346950900"/>
    <n v="1345741300"/>
    <b v="0"/>
    <x v="19"/>
    <n v="69.772727272727266"/>
    <b v="1"/>
    <s v="film &amp; video/documentary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n v="2.0670670670670672"/>
    <s v="US"/>
    <s v="USD"/>
    <n v="1400467759"/>
    <n v="1398480559"/>
    <b v="0"/>
    <x v="53"/>
    <n v="43.020833333333336"/>
    <b v="1"/>
    <s v="film &amp; video/documentary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n v="1.1210500000000001"/>
    <s v="US"/>
    <s v="USD"/>
    <n v="1420569947"/>
    <n v="1417977947"/>
    <b v="0"/>
    <x v="185"/>
    <n v="58.540469973890339"/>
    <b v="1"/>
    <s v="film &amp; video/documentary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n v="1.05982"/>
    <s v="US"/>
    <s v="USD"/>
    <n v="1416582101"/>
    <n v="1413986501"/>
    <b v="0"/>
    <x v="186"/>
    <n v="111.79535864978902"/>
    <b v="1"/>
    <s v="film &amp; video/documentary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n v="1.0016666666666667"/>
    <s v="US"/>
    <s v="USD"/>
    <n v="1439246991"/>
    <n v="1437950991"/>
    <b v="0"/>
    <x v="62"/>
    <n v="46.230769230769234"/>
    <b v="1"/>
    <s v="film &amp; video/documentary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n v="2.1398947368421051"/>
    <s v="US"/>
    <s v="USD"/>
    <n v="1439618400"/>
    <n v="1436976858"/>
    <b v="0"/>
    <x v="187"/>
    <n v="144.69039145907473"/>
    <b v="1"/>
    <s v="film &amp; video/documentary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n v="1.2616000000000001"/>
    <s v="US"/>
    <s v="USD"/>
    <n v="1469670580"/>
    <n v="1467078580"/>
    <b v="0"/>
    <x v="26"/>
    <n v="88.845070422535215"/>
    <b v="1"/>
    <s v="film &amp; video/documentary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n v="1.8153547058823529"/>
    <s v="US"/>
    <s v="USD"/>
    <n v="1394233140"/>
    <n v="1391477450"/>
    <b v="0"/>
    <x v="188"/>
    <n v="81.75107284768211"/>
    <b v="1"/>
    <s v="film &amp; video/documentary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n v="1"/>
    <s v="US"/>
    <s v="USD"/>
    <n v="1431046372"/>
    <n v="1429318372"/>
    <b v="0"/>
    <x v="25"/>
    <n v="71.428571428571431"/>
    <b v="1"/>
    <s v="film &amp; video/documentary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n v="1.0061"/>
    <s v="US"/>
    <s v="USD"/>
    <n v="1324169940"/>
    <n v="1321578051"/>
    <b v="0"/>
    <x v="189"/>
    <n v="104.25906735751295"/>
    <b v="1"/>
    <s v="film &amp; video/documentary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n v="1.009027027027027"/>
    <s v="US"/>
    <s v="USD"/>
    <n v="1315450800"/>
    <n v="1312823571"/>
    <b v="0"/>
    <x v="190"/>
    <n v="90.616504854368927"/>
    <b v="1"/>
    <s v="film &amp; video/documentary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n v="1.10446"/>
    <s v="US"/>
    <s v="USD"/>
    <n v="1381424452"/>
    <n v="1378746052"/>
    <b v="0"/>
    <x v="191"/>
    <n v="157.33048433048432"/>
    <b v="1"/>
    <s v="film &amp; video/documentary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n v="1.118936170212766"/>
    <s v="ES"/>
    <s v="EUR"/>
    <n v="1460918282"/>
    <n v="1455737882"/>
    <b v="0"/>
    <x v="133"/>
    <n v="105.18"/>
    <b v="1"/>
    <s v="film &amp; video/documentary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n v="1.0804450000000001"/>
    <s v="US"/>
    <s v="USD"/>
    <n v="1335562320"/>
    <n v="1332452960"/>
    <b v="0"/>
    <x v="192"/>
    <n v="58.719836956521746"/>
    <b v="1"/>
    <s v="film &amp; video/documentary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n v="1.0666666666666667"/>
    <s v="US"/>
    <s v="USD"/>
    <n v="1341668006"/>
    <n v="1340372006"/>
    <b v="0"/>
    <x v="193"/>
    <n v="81.632653061224488"/>
    <b v="1"/>
    <s v="film &amp; video/documentary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n v="1.0390027322404372"/>
    <s v="US"/>
    <s v="USD"/>
    <n v="1283312640"/>
    <n v="1279651084"/>
    <b v="0"/>
    <x v="194"/>
    <n v="56.460043668122275"/>
    <b v="1"/>
    <s v="film &amp; video/documentary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n v="1.2516"/>
    <s v="US"/>
    <s v="USD"/>
    <n v="1430334126"/>
    <n v="1426446126"/>
    <b v="0"/>
    <x v="85"/>
    <n v="140.1044776119403"/>
    <b v="1"/>
    <s v="film &amp; video/documentary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n v="1.0680499999999999"/>
    <s v="GB"/>
    <s v="GBP"/>
    <n v="1481716800"/>
    <n v="1479070867"/>
    <b v="0"/>
    <x v="195"/>
    <n v="224.85263157894738"/>
    <b v="1"/>
    <s v="film &amp; video/documentary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n v="1.1230249999999999"/>
    <s v="US"/>
    <s v="USD"/>
    <n v="1400297400"/>
    <n v="1397661347"/>
    <b v="0"/>
    <x v="95"/>
    <n v="181.13306451612902"/>
    <b v="1"/>
    <s v="film &amp; video/documentary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n v="1.0381199999999999"/>
    <s v="US"/>
    <s v="USD"/>
    <n v="1312747970"/>
    <n v="1310155970"/>
    <b v="0"/>
    <x v="196"/>
    <n v="711.04109589041093"/>
    <b v="1"/>
    <s v="film &amp; video/documentary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n v="1.4165000000000001"/>
    <s v="US"/>
    <s v="USD"/>
    <n v="1446731817"/>
    <n v="1444913817"/>
    <b v="0"/>
    <x v="68"/>
    <n v="65.883720930232556"/>
    <b v="1"/>
    <s v="film &amp; video/documentary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n v="1.0526"/>
    <s v="US"/>
    <s v="USD"/>
    <n v="1312960080"/>
    <n v="1308900441"/>
    <b v="0"/>
    <x v="16"/>
    <n v="75.185714285714283"/>
    <b v="1"/>
    <s v="film &amp; video/documentary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n v="1.0309142857142857"/>
    <s v="US"/>
    <s v="USD"/>
    <n v="1391641440"/>
    <n v="1389107062"/>
    <b v="0"/>
    <x v="197"/>
    <n v="133.14391143911439"/>
    <b v="1"/>
    <s v="film &amp; video/documentary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n v="1.0765957446808512"/>
    <s v="US"/>
    <s v="USD"/>
    <n v="1394071339"/>
    <n v="1391479339"/>
    <b v="0"/>
    <x v="165"/>
    <n v="55.2"/>
    <b v="1"/>
    <s v="film &amp; video/documentary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n v="1.0770464285714285"/>
    <s v="US"/>
    <s v="USD"/>
    <n v="1304920740"/>
    <n v="1301975637"/>
    <b v="0"/>
    <x v="2"/>
    <n v="86.163714285714292"/>
    <b v="1"/>
    <s v="film &amp; video/documentary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n v="1.0155000000000001"/>
    <s v="US"/>
    <s v="USD"/>
    <n v="1321739650"/>
    <n v="1316552050"/>
    <b v="0"/>
    <x v="19"/>
    <n v="92.318181818181813"/>
    <b v="1"/>
    <s v="film &amp; video/documentary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n v="1.0143766666666667"/>
    <s v="US"/>
    <s v="USD"/>
    <n v="1383676790"/>
    <n v="1380217190"/>
    <b v="0"/>
    <x v="44"/>
    <n v="160.16473684210527"/>
    <b v="1"/>
    <s v="film &amp; video/documentary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n v="1.3680000000000001"/>
    <s v="GB"/>
    <s v="GBP"/>
    <n v="1469220144"/>
    <n v="1466628144"/>
    <b v="0"/>
    <x v="41"/>
    <n v="45.6"/>
    <b v="1"/>
    <s v="film &amp; video/documentary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n v="1.2829999999999999"/>
    <s v="CA"/>
    <s v="CAD"/>
    <n v="1434670397"/>
    <n v="1429486397"/>
    <b v="0"/>
    <x v="63"/>
    <n v="183.28571428571428"/>
    <b v="1"/>
    <s v="film &amp; video/documentary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n v="1.0105"/>
    <s v="US"/>
    <s v="USD"/>
    <n v="1387688400"/>
    <n v="1384920804"/>
    <b v="0"/>
    <x v="198"/>
    <n v="125.78838174273859"/>
    <b v="1"/>
    <s v="film &amp; video/documentary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n v="1.2684"/>
    <s v="US"/>
    <s v="USD"/>
    <n v="1343238578"/>
    <n v="1341856178"/>
    <b v="0"/>
    <x v="165"/>
    <n v="57.654545454545456"/>
    <b v="1"/>
    <s v="film &amp; video/documentary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n v="1.0508593749999999"/>
    <s v="US"/>
    <s v="USD"/>
    <n v="1342731811"/>
    <n v="1340139811"/>
    <b v="0"/>
    <x v="199"/>
    <n v="78.660818713450297"/>
    <b v="1"/>
    <s v="film &amp; video/documentary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n v="1.0285405405405406"/>
    <s v="US"/>
    <s v="USD"/>
    <n v="1381541465"/>
    <n v="1378949465"/>
    <b v="0"/>
    <x v="200"/>
    <n v="91.480769230769226"/>
    <b v="1"/>
    <s v="film &amp; video/documentary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n v="1.0214714285714286"/>
    <s v="CA"/>
    <s v="CAD"/>
    <n v="1413547200"/>
    <n v="1411417602"/>
    <b v="0"/>
    <x v="64"/>
    <n v="68.09809523809524"/>
    <b v="1"/>
    <s v="film &amp; video/documentary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n v="1.2021700000000002"/>
    <s v="US"/>
    <s v="USD"/>
    <n v="1391851831"/>
    <n v="1389259831"/>
    <b v="0"/>
    <x v="20"/>
    <n v="48.086800000000004"/>
    <b v="1"/>
    <s v="film &amp; video/documentary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n v="1.0024761904761905"/>
    <s v="US"/>
    <s v="USD"/>
    <n v="1365395580"/>
    <n v="1364426260"/>
    <b v="0"/>
    <x v="47"/>
    <n v="202.42307692307693"/>
    <b v="1"/>
    <s v="film &amp; video/documentary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n v="1.0063392857142857"/>
    <s v="US"/>
    <s v="USD"/>
    <n v="1437633997"/>
    <n v="1435041997"/>
    <b v="0"/>
    <x v="201"/>
    <n v="216.75"/>
    <b v="1"/>
    <s v="film &amp; video/documentary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n v="1.004375"/>
    <s v="US"/>
    <s v="USD"/>
    <n v="1372536787"/>
    <n v="1367352787"/>
    <b v="0"/>
    <x v="196"/>
    <n v="110.06849315068493"/>
    <b v="1"/>
    <s v="film &amp; video/documentary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n v="4.3939393939393936E-3"/>
    <s v="US"/>
    <s v="USD"/>
    <n v="1394772031"/>
    <n v="1392183631"/>
    <b v="0"/>
    <x v="83"/>
    <n v="4.833333333333333"/>
    <b v="0"/>
    <s v="film &amp; video/animation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n v="2.0066666666666667E-2"/>
    <s v="US"/>
    <s v="USD"/>
    <n v="1440157656"/>
    <n v="1434973656"/>
    <b v="0"/>
    <x v="79"/>
    <n v="50.166666666666664"/>
    <b v="0"/>
    <s v="film &amp; video/animation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n v="1.0749999999999999E-2"/>
    <s v="US"/>
    <s v="USD"/>
    <n v="1410416097"/>
    <n v="1407824097"/>
    <b v="0"/>
    <x v="8"/>
    <n v="35.833333333333336"/>
    <b v="0"/>
    <s v="film &amp; video/animation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n v="7.6499999999999997E-3"/>
    <s v="US"/>
    <s v="USD"/>
    <n v="1370470430"/>
    <n v="1367878430"/>
    <b v="0"/>
    <x v="62"/>
    <n v="11.76923076923077"/>
    <b v="0"/>
    <s v="film &amp; video/animation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n v="6.7966666666666675E-2"/>
    <s v="US"/>
    <s v="USD"/>
    <n v="1332748899"/>
    <n v="1327568499"/>
    <b v="0"/>
    <x v="81"/>
    <n v="40.78"/>
    <b v="0"/>
    <s v="film &amp; video/animation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n v="1.2E-4"/>
    <s v="US"/>
    <s v="USD"/>
    <n v="1448660404"/>
    <n v="1443472804"/>
    <b v="0"/>
    <x v="84"/>
    <n v="3"/>
    <b v="0"/>
    <s v="film &amp; video/animation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n v="1.3299999999999999E-2"/>
    <s v="US"/>
    <s v="USD"/>
    <n v="1456851914"/>
    <n v="1454259914"/>
    <b v="0"/>
    <x v="22"/>
    <n v="16.625"/>
    <b v="0"/>
    <s v="film &amp; video/animation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n v="0"/>
    <s v="US"/>
    <s v="USD"/>
    <n v="1445540340"/>
    <n v="1444340940"/>
    <b v="0"/>
    <x v="78"/>
    <e v="#DIV/0!"/>
    <b v="0"/>
    <s v="film &amp; video/animation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n v="5.6333333333333332E-2"/>
    <s v="US"/>
    <s v="USD"/>
    <n v="1402956000"/>
    <n v="1400523845"/>
    <b v="0"/>
    <x v="62"/>
    <n v="52"/>
    <b v="0"/>
    <s v="film &amp; video/animation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n v="0"/>
    <s v="US"/>
    <s v="USD"/>
    <n v="1259297940"/>
    <n v="1252964282"/>
    <b v="0"/>
    <x v="78"/>
    <e v="#DIV/0!"/>
    <b v="0"/>
    <s v="film &amp; video/animation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n v="2.4E-2"/>
    <s v="US"/>
    <s v="USD"/>
    <n v="1378866867"/>
    <n v="1377570867"/>
    <b v="0"/>
    <x v="81"/>
    <n v="4.8"/>
    <b v="0"/>
    <s v="film &amp; video/animation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n v="0.13833333333333334"/>
    <s v="GB"/>
    <s v="GBP"/>
    <n v="1467752083"/>
    <n v="1465160083"/>
    <b v="0"/>
    <x v="22"/>
    <n v="51.875"/>
    <b v="0"/>
    <s v="film &amp; video/animation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n v="9.5000000000000001E-2"/>
    <s v="US"/>
    <s v="USD"/>
    <n v="1445448381"/>
    <n v="1440264381"/>
    <b v="0"/>
    <x v="22"/>
    <n v="71.25"/>
    <b v="0"/>
    <s v="film &amp; video/animation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n v="0"/>
    <s v="US"/>
    <s v="USD"/>
    <n v="1444576022"/>
    <n v="1439392022"/>
    <b v="0"/>
    <x v="78"/>
    <e v="#DIV/0!"/>
    <b v="0"/>
    <s v="film &amp; video/animation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n v="0.05"/>
    <s v="US"/>
    <s v="USD"/>
    <n v="1385931702"/>
    <n v="1383076902"/>
    <b v="0"/>
    <x v="84"/>
    <n v="62.5"/>
    <b v="0"/>
    <s v="film &amp; video/animation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n v="2.7272727272727273E-5"/>
    <s v="US"/>
    <s v="USD"/>
    <n v="1379094980"/>
    <n v="1376502980"/>
    <b v="0"/>
    <x v="83"/>
    <n v="1"/>
    <b v="0"/>
    <s v="film &amp; video/animation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n v="0"/>
    <s v="US"/>
    <s v="USD"/>
    <n v="1375260113"/>
    <n v="1372668113"/>
    <b v="0"/>
    <x v="78"/>
    <e v="#DIV/0!"/>
    <b v="0"/>
    <s v="film &amp; video/animation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n v="0"/>
    <s v="CA"/>
    <s v="CAD"/>
    <n v="1475912326"/>
    <n v="1470728326"/>
    <b v="0"/>
    <x v="78"/>
    <e v="#DIV/0!"/>
    <b v="0"/>
    <s v="film &amp; video/animation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n v="9.3799999999999994E-2"/>
    <s v="US"/>
    <s v="USD"/>
    <n v="1447830958"/>
    <n v="1445235358"/>
    <b v="0"/>
    <x v="202"/>
    <n v="170.54545454545453"/>
    <b v="0"/>
    <s v="film &amp; video/animation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n v="0"/>
    <s v="US"/>
    <s v="USD"/>
    <n v="1413569818"/>
    <n v="1412705818"/>
    <b v="0"/>
    <x v="78"/>
    <e v="#DIV/0!"/>
    <b v="0"/>
    <s v="film &amp; video/animation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n v="1E-3"/>
    <s v="US"/>
    <s v="USD"/>
    <n v="1458859153"/>
    <n v="1456270753"/>
    <b v="0"/>
    <x v="29"/>
    <n v="5"/>
    <b v="0"/>
    <s v="film &amp; video/animation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n v="0"/>
    <s v="GB"/>
    <s v="GBP"/>
    <n v="1383418996"/>
    <n v="1380826996"/>
    <b v="0"/>
    <x v="78"/>
    <e v="#DIV/0!"/>
    <b v="0"/>
    <s v="film &amp; video/animation"/>
    <x v="0"/>
    <s v="animation"/>
    <x v="441"/>
    <d v="2013-11-02T19:03:16"/>
  </r>
  <r>
    <n v="442"/>
    <s v="The Paranormal Idiot"/>
    <s v="Doomsday is here"/>
    <n v="17000"/>
    <n v="6691"/>
    <x v="2"/>
    <n v="0.39358823529411763"/>
    <s v="US"/>
    <s v="USD"/>
    <n v="1424380783"/>
    <n v="1421788783"/>
    <b v="0"/>
    <x v="57"/>
    <n v="393.58823529411762"/>
    <b v="0"/>
    <s v="film &amp; video/animation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n v="1E-3"/>
    <s v="CA"/>
    <s v="CAD"/>
    <n v="1391991701"/>
    <n v="1389399701"/>
    <b v="0"/>
    <x v="84"/>
    <n v="5"/>
    <b v="0"/>
    <s v="film &amp; video/animation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n v="0.05"/>
    <s v="US"/>
    <s v="USD"/>
    <n v="1329342361"/>
    <n v="1324158361"/>
    <b v="0"/>
    <x v="29"/>
    <n v="50"/>
    <b v="0"/>
    <s v="film &amp; video/animation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n v="3.3333333333333335E-5"/>
    <s v="US"/>
    <s v="USD"/>
    <n v="1432195375"/>
    <n v="1430899375"/>
    <b v="0"/>
    <x v="84"/>
    <n v="1"/>
    <b v="0"/>
    <s v="film &amp; video/animation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n v="7.2952380952380949E-2"/>
    <s v="US"/>
    <s v="USD"/>
    <n v="1425434420"/>
    <n v="1422842420"/>
    <b v="0"/>
    <x v="38"/>
    <n v="47.875"/>
    <b v="0"/>
    <s v="film &amp; video/animation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n v="1.6666666666666666E-4"/>
    <s v="GB"/>
    <s v="GBP"/>
    <n v="1364041163"/>
    <n v="1361884763"/>
    <b v="0"/>
    <x v="29"/>
    <n v="5"/>
    <b v="0"/>
    <s v="film &amp; video/animation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n v="3.2804E-2"/>
    <s v="US"/>
    <s v="USD"/>
    <n v="1400091095"/>
    <n v="1398363095"/>
    <b v="0"/>
    <x v="80"/>
    <n v="20.502500000000001"/>
    <b v="0"/>
    <s v="film &amp; video/animation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n v="2.2499999999999999E-2"/>
    <s v="GB"/>
    <s v="GBP"/>
    <n v="1382017085"/>
    <n v="1379425085"/>
    <b v="0"/>
    <x v="81"/>
    <n v="9"/>
    <b v="0"/>
    <s v="film &amp; video/animation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n v="7.92E-3"/>
    <s v="US"/>
    <s v="USD"/>
    <n v="1392417800"/>
    <n v="1389825800"/>
    <b v="0"/>
    <x v="63"/>
    <n v="56.571428571428569"/>
    <b v="0"/>
    <s v="film &amp; video/animation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n v="0"/>
    <s v="US"/>
    <s v="USD"/>
    <n v="1390669791"/>
    <n v="1388077791"/>
    <b v="0"/>
    <x v="78"/>
    <e v="#DIV/0!"/>
    <b v="0"/>
    <s v="film &amp; video/animation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n v="0.64"/>
    <s v="US"/>
    <s v="USD"/>
    <n v="1431536015"/>
    <n v="1428944015"/>
    <b v="0"/>
    <x v="8"/>
    <n v="40"/>
    <b v="0"/>
    <s v="film &amp; video/animation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n v="2.740447957839262E-4"/>
    <s v="US"/>
    <s v="USD"/>
    <n v="1424375279"/>
    <n v="1422992879"/>
    <b v="0"/>
    <x v="84"/>
    <n v="13"/>
    <b v="0"/>
    <s v="film &amp; video/animation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n v="8.2000000000000007E-3"/>
    <s v="US"/>
    <s v="USD"/>
    <n v="1417007640"/>
    <n v="1414343571"/>
    <b v="0"/>
    <x v="81"/>
    <n v="16.399999999999999"/>
    <b v="0"/>
    <s v="film &amp; video/animation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n v="6.9230769230769226E-4"/>
    <s v="US"/>
    <s v="USD"/>
    <n v="1334622660"/>
    <n v="1330733022"/>
    <b v="0"/>
    <x v="84"/>
    <n v="22.5"/>
    <b v="0"/>
    <s v="film &amp; video/animation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n v="6.8631863186318634E-3"/>
    <s v="US"/>
    <s v="USD"/>
    <n v="1382414340"/>
    <n v="1380559201"/>
    <b v="0"/>
    <x v="83"/>
    <n v="20.333333333333332"/>
    <b v="0"/>
    <s v="film &amp; video/animation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n v="0"/>
    <s v="CA"/>
    <s v="CAD"/>
    <n v="1408213512"/>
    <n v="1405621512"/>
    <b v="0"/>
    <x v="78"/>
    <e v="#DIV/0!"/>
    <b v="0"/>
    <s v="film &amp; video/animation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n v="8.2100000000000006E-2"/>
    <s v="GB"/>
    <s v="GBP"/>
    <n v="1368550060"/>
    <n v="1365958060"/>
    <b v="0"/>
    <x v="72"/>
    <n v="16.755102040816325"/>
    <b v="0"/>
    <s v="film &amp; video/animation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n v="6.4102564102564103E-4"/>
    <s v="US"/>
    <s v="USD"/>
    <n v="1321201327"/>
    <n v="1316013727"/>
    <b v="0"/>
    <x v="29"/>
    <n v="25"/>
    <b v="0"/>
    <s v="film &amp; video/animation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n v="2.9411764705882353E-3"/>
    <s v="US"/>
    <s v="USD"/>
    <n v="1401595200"/>
    <n v="1398862875"/>
    <b v="0"/>
    <x v="84"/>
    <n v="12.5"/>
    <b v="0"/>
    <s v="film &amp; video/animation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n v="0"/>
    <s v="GB"/>
    <s v="GBP"/>
    <n v="1370204367"/>
    <n v="1368476367"/>
    <b v="0"/>
    <x v="78"/>
    <e v="#DIV/0!"/>
    <b v="0"/>
    <s v="film &amp; video/animation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n v="0"/>
    <s v="US"/>
    <s v="USD"/>
    <n v="1312945341"/>
    <n v="1307761341"/>
    <b v="0"/>
    <x v="78"/>
    <e v="#DIV/0!"/>
    <b v="0"/>
    <s v="film &amp; video/animation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n v="2.2727272727272728E-2"/>
    <s v="US"/>
    <s v="USD"/>
    <n v="1316883753"/>
    <n v="1311699753"/>
    <b v="0"/>
    <x v="202"/>
    <n v="113.63636363636364"/>
    <b v="0"/>
    <s v="film &amp; video/animation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n v="9.9009900990099011E-4"/>
    <s v="DE"/>
    <s v="EUR"/>
    <n v="1463602935"/>
    <n v="1461874935"/>
    <b v="0"/>
    <x v="29"/>
    <n v="1"/>
    <b v="0"/>
    <s v="film &amp; video/animation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n v="0.26953125"/>
    <s v="US"/>
    <s v="USD"/>
    <n v="1403837574"/>
    <n v="1402455174"/>
    <b v="0"/>
    <x v="22"/>
    <n v="17.25"/>
    <b v="0"/>
    <s v="film &amp; video/animation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n v="7.6E-3"/>
    <s v="US"/>
    <s v="USD"/>
    <n v="1347057464"/>
    <n v="1344465464"/>
    <b v="0"/>
    <x v="81"/>
    <n v="15.2"/>
    <b v="0"/>
    <s v="film &amp; video/animation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n v="0.21575"/>
    <s v="US"/>
    <s v="USD"/>
    <n v="1348849134"/>
    <n v="1344961134"/>
    <b v="0"/>
    <x v="70"/>
    <n v="110.64102564102564"/>
    <b v="0"/>
    <s v="film &amp; video/animation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n v="0"/>
    <s v="US"/>
    <s v="USD"/>
    <n v="1341978665"/>
    <n v="1336795283"/>
    <b v="0"/>
    <x v="78"/>
    <e v="#DIV/0!"/>
    <b v="0"/>
    <s v="film &amp; video/animation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n v="0"/>
    <s v="GB"/>
    <s v="GBP"/>
    <n v="1409960724"/>
    <n v="1404776724"/>
    <b v="0"/>
    <x v="78"/>
    <e v="#DIV/0!"/>
    <b v="0"/>
    <s v="film &amp; video/animation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n v="1.0200000000000001E-2"/>
    <s v="US"/>
    <s v="USD"/>
    <n v="1389844800"/>
    <n v="1385524889"/>
    <b v="0"/>
    <x v="84"/>
    <n v="25.5"/>
    <b v="0"/>
    <s v="film &amp; video/animation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n v="0.11892727272727273"/>
    <s v="US"/>
    <s v="USD"/>
    <n v="1397924379"/>
    <n v="1394039979"/>
    <b v="0"/>
    <x v="203"/>
    <n v="38.476470588235294"/>
    <b v="0"/>
    <s v="film &amp; video/animation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n v="0.17624999999999999"/>
    <s v="US"/>
    <s v="USD"/>
    <n v="1408831718"/>
    <n v="1406239718"/>
    <b v="0"/>
    <x v="81"/>
    <n v="28.2"/>
    <b v="0"/>
    <s v="film &amp; video/animation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n v="2.87E-2"/>
    <s v="US"/>
    <s v="USD"/>
    <n v="1410972319"/>
    <n v="1408380319"/>
    <b v="0"/>
    <x v="25"/>
    <n v="61.5"/>
    <b v="0"/>
    <s v="film &amp; video/animation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n v="3.0303030303030303E-4"/>
    <s v="US"/>
    <s v="USD"/>
    <n v="1487318029"/>
    <n v="1484726029"/>
    <b v="0"/>
    <x v="29"/>
    <n v="1"/>
    <b v="0"/>
    <s v="film &amp; video/animation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n v="0"/>
    <s v="US"/>
    <s v="USD"/>
    <n v="1430877843"/>
    <n v="1428285843"/>
    <b v="0"/>
    <x v="78"/>
    <e v="#DIV/0!"/>
    <b v="0"/>
    <s v="film &amp; video/animation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n v="2.2302681818181819E-2"/>
    <s v="US"/>
    <s v="USD"/>
    <n v="1401767940"/>
    <n v="1398727441"/>
    <b v="0"/>
    <x v="204"/>
    <n v="39.569274193548388"/>
    <b v="0"/>
    <s v="film &amp; video/animation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n v="0"/>
    <s v="US"/>
    <s v="USD"/>
    <n v="1337371334"/>
    <n v="1332187334"/>
    <b v="0"/>
    <x v="78"/>
    <e v="#DIV/0!"/>
    <b v="0"/>
    <s v="film &amp; video/animation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n v="0"/>
    <s v="US"/>
    <s v="USD"/>
    <n v="1427921509"/>
    <n v="1425333109"/>
    <b v="0"/>
    <x v="78"/>
    <e v="#DIV/0!"/>
    <b v="0"/>
    <s v="film &amp; video/animation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n v="0.3256"/>
    <s v="US"/>
    <s v="USD"/>
    <n v="1416566835"/>
    <n v="1411379235"/>
    <b v="0"/>
    <x v="165"/>
    <n v="88.8"/>
    <b v="0"/>
    <s v="film &amp; video/animation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n v="0.19409999999999999"/>
    <s v="US"/>
    <s v="USD"/>
    <n v="1376049615"/>
    <n v="1373457615"/>
    <b v="0"/>
    <x v="205"/>
    <n v="55.457142857142856"/>
    <b v="0"/>
    <s v="film &amp; video/animation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n v="6.0999999999999999E-2"/>
    <s v="US"/>
    <s v="USD"/>
    <n v="1349885289"/>
    <n v="1347293289"/>
    <b v="0"/>
    <x v="64"/>
    <n v="87.142857142857139"/>
    <b v="0"/>
    <s v="film &amp; video/animation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n v="1E-3"/>
    <s v="US"/>
    <s v="USD"/>
    <n v="1460644440"/>
    <n v="1458336690"/>
    <b v="0"/>
    <x v="29"/>
    <n v="10"/>
    <b v="0"/>
    <s v="film &amp; video/animation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n v="0.502"/>
    <s v="GB"/>
    <s v="GBP"/>
    <n v="1359434672"/>
    <n v="1354250672"/>
    <b v="0"/>
    <x v="206"/>
    <n v="51.224489795918366"/>
    <b v="0"/>
    <s v="film &amp; video/animation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n v="1.8625E-3"/>
    <s v="GB"/>
    <s v="GBP"/>
    <n v="1446766372"/>
    <n v="1443220372"/>
    <b v="0"/>
    <x v="202"/>
    <n v="13.545454545454545"/>
    <b v="0"/>
    <s v="film &amp; video/animation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n v="0.21906971229845085"/>
    <s v="GB"/>
    <s v="GBP"/>
    <n v="1368792499"/>
    <n v="1366200499"/>
    <b v="0"/>
    <x v="207"/>
    <n v="66.520080000000007"/>
    <b v="0"/>
    <s v="film &amp; video/animation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n v="9.0909090909090904E-5"/>
    <s v="AU"/>
    <s v="AUD"/>
    <n v="1401662239"/>
    <n v="1399070239"/>
    <b v="0"/>
    <x v="29"/>
    <n v="50"/>
    <b v="0"/>
    <s v="film &amp; video/animation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n v="0"/>
    <s v="CA"/>
    <s v="CAD"/>
    <n v="1482678994"/>
    <n v="1477491394"/>
    <b v="0"/>
    <x v="78"/>
    <e v="#DIV/0!"/>
    <b v="0"/>
    <s v="film &amp; video/animation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n v="0"/>
    <s v="US"/>
    <s v="USD"/>
    <n v="1483924700"/>
    <n v="1481332700"/>
    <b v="0"/>
    <x v="78"/>
    <e v="#DIV/0!"/>
    <b v="0"/>
    <s v="film &amp; video/animation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n v="2.8667813379201833E-3"/>
    <s v="US"/>
    <s v="USD"/>
    <n v="1325763180"/>
    <n v="1323084816"/>
    <b v="0"/>
    <x v="83"/>
    <n v="71.666666666666671"/>
    <b v="0"/>
    <s v="film &amp; video/animation"/>
    <x v="0"/>
    <s v="animation"/>
    <x v="489"/>
    <d v="2012-01-05T11:33:00"/>
  </r>
  <r>
    <n v="490"/>
    <s v="PROJECT IS CANCELLED"/>
    <s v="Cancelled"/>
    <n v="1000"/>
    <n v="0"/>
    <x v="2"/>
    <n v="0"/>
    <s v="US"/>
    <s v="USD"/>
    <n v="1345677285"/>
    <n v="1343085285"/>
    <b v="0"/>
    <x v="78"/>
    <e v="#DIV/0!"/>
    <b v="0"/>
    <s v="film &amp; video/animation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n v="0"/>
    <s v="US"/>
    <s v="USD"/>
    <n v="1453937699"/>
    <n v="1451345699"/>
    <b v="0"/>
    <x v="78"/>
    <e v="#DIV/0!"/>
    <b v="0"/>
    <s v="film &amp; video/animation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n v="0"/>
    <s v="SE"/>
    <s v="SEK"/>
    <n v="1476319830"/>
    <n v="1471135830"/>
    <b v="0"/>
    <x v="78"/>
    <e v="#DIV/0!"/>
    <b v="0"/>
    <s v="film &amp; video/animation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n v="0"/>
    <s v="GB"/>
    <s v="GBP"/>
    <n v="1432142738"/>
    <n v="1429550738"/>
    <b v="0"/>
    <x v="78"/>
    <e v="#DIV/0!"/>
    <b v="0"/>
    <s v="film &amp; video/animation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n v="1.5499999999999999E-3"/>
    <s v="US"/>
    <s v="USD"/>
    <n v="1404356400"/>
    <n v="1402343765"/>
    <b v="0"/>
    <x v="83"/>
    <n v="10.333333333333334"/>
    <b v="0"/>
    <s v="film &amp; video/animation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n v="0"/>
    <s v="US"/>
    <s v="USD"/>
    <n v="1437076305"/>
    <n v="1434484305"/>
    <b v="0"/>
    <x v="78"/>
    <e v="#DIV/0!"/>
    <b v="0"/>
    <s v="film &amp; video/animation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n v="1.6666666666666667E-5"/>
    <s v="US"/>
    <s v="USD"/>
    <n v="1392070874"/>
    <n v="1386886874"/>
    <b v="0"/>
    <x v="29"/>
    <n v="1"/>
    <b v="0"/>
    <s v="film &amp; video/animation"/>
    <x v="0"/>
    <s v="animation"/>
    <x v="496"/>
    <d v="2014-02-10T22:21:14"/>
  </r>
  <r>
    <n v="497"/>
    <s v="Galaxy Probe Kids"/>
    <s v="live-action/animated series pilot."/>
    <n v="4480"/>
    <n v="30"/>
    <x v="2"/>
    <n v="6.6964285714285711E-3"/>
    <s v="US"/>
    <s v="USD"/>
    <n v="1419483600"/>
    <n v="1414889665"/>
    <b v="0"/>
    <x v="83"/>
    <n v="10"/>
    <b v="0"/>
    <s v="film &amp; video/animation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n v="4.5985132395404561E-2"/>
    <s v="US"/>
    <s v="USD"/>
    <n v="1324664249"/>
    <n v="1321035449"/>
    <b v="0"/>
    <x v="19"/>
    <n v="136.09090909090909"/>
    <b v="0"/>
    <s v="film &amp; video/animation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n v="9.5500000000000002E-2"/>
    <s v="US"/>
    <s v="USD"/>
    <n v="1255381140"/>
    <n v="1250630968"/>
    <b v="0"/>
    <x v="55"/>
    <n v="73.461538461538467"/>
    <b v="0"/>
    <s v="film &amp; video/animation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n v="3.307692307692308E-2"/>
    <s v="US"/>
    <s v="USD"/>
    <n v="1273356960"/>
    <n v="1268255751"/>
    <b v="0"/>
    <x v="80"/>
    <n v="53.75"/>
    <b v="0"/>
    <s v="film &amp; video/animation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n v="0"/>
    <s v="US"/>
    <s v="USD"/>
    <n v="1310189851"/>
    <n v="1307597851"/>
    <b v="0"/>
    <x v="78"/>
    <e v="#DIV/0!"/>
    <b v="0"/>
    <s v="film &amp; video/animation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n v="1.15E-2"/>
    <s v="US"/>
    <s v="USD"/>
    <n v="1332073025"/>
    <n v="1329484625"/>
    <b v="0"/>
    <x v="80"/>
    <n v="57.5"/>
    <b v="0"/>
    <s v="film &amp; video/animation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n v="1.7538461538461537E-2"/>
    <s v="GB"/>
    <s v="GBP"/>
    <n v="1421498303"/>
    <n v="1418906303"/>
    <b v="0"/>
    <x v="82"/>
    <n v="12.666666666666666"/>
    <b v="0"/>
    <s v="film &amp; video/animation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n v="1.3673469387755101E-2"/>
    <s v="US"/>
    <s v="USD"/>
    <n v="1334097387"/>
    <n v="1328916987"/>
    <b v="0"/>
    <x v="81"/>
    <n v="67"/>
    <b v="0"/>
    <s v="film &amp; video/animation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n v="4.3333333333333331E-3"/>
    <s v="US"/>
    <s v="USD"/>
    <n v="1451010086"/>
    <n v="1447122086"/>
    <b v="0"/>
    <x v="25"/>
    <n v="3.7142857142857144"/>
    <b v="0"/>
    <s v="film &amp; video/animation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n v="1.25E-3"/>
    <s v="US"/>
    <s v="USD"/>
    <n v="1376140520"/>
    <n v="1373548520"/>
    <b v="0"/>
    <x v="29"/>
    <n v="250"/>
    <b v="0"/>
    <s v="film &amp; video/animation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n v="3.2000000000000001E-2"/>
    <s v="US"/>
    <s v="USD"/>
    <n v="1350687657"/>
    <n v="1346799657"/>
    <b v="0"/>
    <x v="73"/>
    <n v="64"/>
    <b v="0"/>
    <s v="film &amp; video/animation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n v="8.0000000000000002E-3"/>
    <s v="US"/>
    <s v="USD"/>
    <n v="1337955240"/>
    <n v="1332808501"/>
    <b v="0"/>
    <x v="83"/>
    <n v="133.33333333333334"/>
    <b v="0"/>
    <s v="film &amp; video/animation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n v="2E-3"/>
    <s v="GB"/>
    <s v="GBP"/>
    <n v="1435504170"/>
    <n v="1432912170"/>
    <b v="0"/>
    <x v="29"/>
    <n v="10"/>
    <b v="0"/>
    <s v="film &amp; video/animation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n v="0"/>
    <s v="US"/>
    <s v="USD"/>
    <n v="1456805639"/>
    <n v="1454213639"/>
    <b v="0"/>
    <x v="78"/>
    <e v="#DIV/0!"/>
    <b v="0"/>
    <s v="film &amp; video/animation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n v="0.03"/>
    <s v="US"/>
    <s v="USD"/>
    <n v="1365228982"/>
    <n v="1362640582"/>
    <b v="0"/>
    <x v="81"/>
    <n v="30"/>
    <b v="0"/>
    <s v="film &amp; video/animation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n v="1.3749999999999999E-3"/>
    <s v="US"/>
    <s v="USD"/>
    <n v="1479667727"/>
    <n v="1475776127"/>
    <b v="0"/>
    <x v="84"/>
    <n v="5.5"/>
    <b v="0"/>
    <s v="film &amp; video/animation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n v="0.13924"/>
    <s v="US"/>
    <s v="USD"/>
    <n v="1471244400"/>
    <n v="1467387705"/>
    <b v="0"/>
    <x v="32"/>
    <n v="102.38235294117646"/>
    <b v="0"/>
    <s v="film &amp; video/animation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n v="3.3333333333333333E-2"/>
    <s v="CA"/>
    <s v="CAD"/>
    <n v="1407595447"/>
    <n v="1405003447"/>
    <b v="0"/>
    <x v="83"/>
    <n v="16.666666666666668"/>
    <b v="0"/>
    <s v="film &amp; video/animation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n v="0.25413402061855672"/>
    <s v="US"/>
    <s v="USD"/>
    <n v="1451389601"/>
    <n v="1447933601"/>
    <b v="0"/>
    <x v="69"/>
    <n v="725.02941176470586"/>
    <b v="0"/>
    <s v="film &amp; video/animation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n v="0"/>
    <s v="GB"/>
    <s v="GBP"/>
    <n v="1432752080"/>
    <n v="1427568080"/>
    <b v="0"/>
    <x v="78"/>
    <e v="#DIV/0!"/>
    <b v="0"/>
    <s v="film &amp; video/animation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n v="1.3666666666666667E-2"/>
    <s v="US"/>
    <s v="USD"/>
    <n v="1486046761"/>
    <n v="1483454761"/>
    <b v="0"/>
    <x v="83"/>
    <n v="68.333333333333329"/>
    <b v="0"/>
    <s v="film &amp; video/animation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n v="0"/>
    <s v="US"/>
    <s v="USD"/>
    <n v="1441550760"/>
    <n v="1438958824"/>
    <b v="0"/>
    <x v="78"/>
    <e v="#DIV/0!"/>
    <b v="0"/>
    <s v="film &amp; video/animation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n v="0.22881426547787684"/>
    <s v="US"/>
    <s v="USD"/>
    <n v="1354699421"/>
    <n v="1352107421"/>
    <b v="0"/>
    <x v="16"/>
    <n v="39.228571428571428"/>
    <b v="0"/>
    <s v="film &amp; video/animation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n v="1.0209999999999999"/>
    <s v="GB"/>
    <s v="GBP"/>
    <n v="1449766261"/>
    <n v="1447174261"/>
    <b v="0"/>
    <x v="69"/>
    <n v="150.14705882352942"/>
    <b v="1"/>
    <s v="theater/plays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n v="1.0464"/>
    <s v="US"/>
    <s v="USD"/>
    <n v="1477976340"/>
    <n v="1475460819"/>
    <b v="0"/>
    <x v="66"/>
    <n v="93.428571428571431"/>
    <b v="1"/>
    <s v="theater/plays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n v="1.1466666666666667"/>
    <s v="US"/>
    <s v="USD"/>
    <n v="1458518325"/>
    <n v="1456793925"/>
    <b v="0"/>
    <x v="162"/>
    <n v="110.96774193548387"/>
    <b v="1"/>
    <s v="theater/plays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n v="1.206"/>
    <s v="US"/>
    <s v="USD"/>
    <n v="1442805076"/>
    <n v="1440213076"/>
    <b v="0"/>
    <x v="87"/>
    <n v="71.785714285714292"/>
    <b v="1"/>
    <s v="theater/plays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n v="1.0867285714285715"/>
    <s v="GB"/>
    <s v="GBP"/>
    <n v="1464801169"/>
    <n v="1462209169"/>
    <b v="0"/>
    <x v="208"/>
    <n v="29.258076923076924"/>
    <b v="1"/>
    <s v="theater/plays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n v="1"/>
    <s v="US"/>
    <s v="USD"/>
    <n v="1410601041"/>
    <n v="1406713041"/>
    <b v="0"/>
    <x v="8"/>
    <n v="1000"/>
    <b v="1"/>
    <s v="theater/plays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n v="1.1399999999999999"/>
    <s v="GB"/>
    <s v="GBP"/>
    <n v="1438966800"/>
    <n v="1436278344"/>
    <b v="0"/>
    <x v="23"/>
    <n v="74.347826086956516"/>
    <b v="1"/>
    <s v="theater/plays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n v="1.0085"/>
    <s v="US"/>
    <s v="USD"/>
    <n v="1487347500"/>
    <n v="1484715366"/>
    <b v="0"/>
    <x v="150"/>
    <n v="63.829113924050631"/>
    <b v="1"/>
    <s v="theater/plays"/>
    <x v="1"/>
    <s v="plays"/>
    <x v="527"/>
    <d v="2017-02-17T16:05:00"/>
  </r>
  <r>
    <n v="528"/>
    <s v="Devastated No Matter What"/>
    <s v="A Festival Backed Production of a Full-Length Play."/>
    <n v="1150"/>
    <n v="1330"/>
    <x v="0"/>
    <n v="1.1565217391304348"/>
    <s v="US"/>
    <s v="USD"/>
    <n v="1434921600"/>
    <n v="1433109907"/>
    <b v="0"/>
    <x v="209"/>
    <n v="44.333333333333336"/>
    <b v="1"/>
    <s v="theater/plays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n v="1.3041666666666667"/>
    <s v="CA"/>
    <s v="CAD"/>
    <n v="1484110800"/>
    <n v="1482281094"/>
    <b v="0"/>
    <x v="59"/>
    <n v="86.944444444444443"/>
    <b v="1"/>
    <s v="theater/plays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n v="1.0778267254038179"/>
    <s v="US"/>
    <s v="USD"/>
    <n v="1435111200"/>
    <n v="1433254268"/>
    <b v="0"/>
    <x v="60"/>
    <n v="126.55172413793103"/>
    <b v="1"/>
    <s v="theater/plays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n v="1"/>
    <s v="US"/>
    <s v="USD"/>
    <n v="1481957940"/>
    <n v="1478050429"/>
    <b v="0"/>
    <x v="162"/>
    <n v="129.03225806451613"/>
    <b v="1"/>
    <s v="theater/plays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n v="1.2324999999999999"/>
    <s v="US"/>
    <s v="USD"/>
    <n v="1463098208"/>
    <n v="1460506208"/>
    <b v="0"/>
    <x v="210"/>
    <n v="71.242774566473983"/>
    <b v="1"/>
    <s v="theater/plays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n v="1.002"/>
    <s v="GB"/>
    <s v="GBP"/>
    <n v="1463394365"/>
    <n v="1461320765"/>
    <b v="0"/>
    <x v="57"/>
    <n v="117.88235294117646"/>
    <b v="1"/>
    <s v="theater/plays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n v="1.0466666666666666"/>
    <s v="NO"/>
    <s v="NOK"/>
    <n v="1446418800"/>
    <n v="1443036470"/>
    <b v="0"/>
    <x v="53"/>
    <n v="327.08333333333331"/>
    <b v="1"/>
    <s v="theater/plays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n v="1.0249999999999999"/>
    <s v="GB"/>
    <s v="GBP"/>
    <n v="1483707905"/>
    <n v="1481115905"/>
    <b v="0"/>
    <x v="211"/>
    <n v="34.745762711864408"/>
    <b v="1"/>
    <s v="theater/plays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n v="1.1825757575757576"/>
    <s v="GB"/>
    <s v="GBP"/>
    <n v="1438624800"/>
    <n v="1435133807"/>
    <b v="0"/>
    <x v="70"/>
    <n v="100.06410256410257"/>
    <b v="1"/>
    <s v="theater/plays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n v="1.2050000000000001"/>
    <s v="US"/>
    <s v="USD"/>
    <n v="1446665191"/>
    <n v="1444069591"/>
    <b v="0"/>
    <x v="211"/>
    <n v="40.847457627118644"/>
    <b v="1"/>
    <s v="theater/plays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n v="3.0242"/>
    <s v="US"/>
    <s v="USD"/>
    <n v="1463166263"/>
    <n v="1460574263"/>
    <b v="0"/>
    <x v="65"/>
    <n v="252.01666666666668"/>
    <b v="1"/>
    <s v="theater/plays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n v="1.00644"/>
    <s v="GB"/>
    <s v="GBP"/>
    <n v="1467681107"/>
    <n v="1465866707"/>
    <b v="0"/>
    <x v="9"/>
    <n v="25.161000000000001"/>
    <b v="1"/>
    <s v="theater/plays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n v="6.666666666666667E-5"/>
    <s v="US"/>
    <s v="USD"/>
    <n v="1423078606"/>
    <n v="1420486606"/>
    <b v="0"/>
    <x v="29"/>
    <n v="1"/>
    <b v="0"/>
    <s v="technology/web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n v="5.5555555555555558E-3"/>
    <s v="US"/>
    <s v="USD"/>
    <n v="1446080834"/>
    <n v="1443488834"/>
    <b v="0"/>
    <x v="29"/>
    <n v="25"/>
    <b v="0"/>
    <s v="technology/web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n v="3.9999999999999998E-6"/>
    <s v="US"/>
    <s v="USD"/>
    <n v="1462293716"/>
    <n v="1457113316"/>
    <b v="0"/>
    <x v="29"/>
    <n v="1"/>
    <b v="0"/>
    <s v="technology/web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n v="3.1818181818181819E-3"/>
    <s v="AU"/>
    <s v="AUD"/>
    <n v="1414807962"/>
    <n v="1412215962"/>
    <b v="0"/>
    <x v="84"/>
    <n v="35"/>
    <b v="0"/>
    <s v="technology/web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n v="1.2E-2"/>
    <s v="US"/>
    <s v="USD"/>
    <n v="1467647160"/>
    <n v="1465055160"/>
    <b v="0"/>
    <x v="84"/>
    <n v="3"/>
    <b v="0"/>
    <s v="technology/web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n v="0.27383999999999997"/>
    <s v="FR"/>
    <s v="EUR"/>
    <n v="1447600389"/>
    <n v="1444140789"/>
    <b v="0"/>
    <x v="69"/>
    <n v="402.70588235294116"/>
    <b v="0"/>
    <s v="technology/web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n v="8.6666666666666663E-4"/>
    <s v="US"/>
    <s v="USD"/>
    <n v="1445097715"/>
    <n v="1441209715"/>
    <b v="0"/>
    <x v="84"/>
    <n v="26"/>
    <b v="0"/>
    <s v="technology/web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n v="0"/>
    <s v="GB"/>
    <s v="GBP"/>
    <n v="1455122564"/>
    <n v="1452530564"/>
    <b v="0"/>
    <x v="78"/>
    <e v="#DIV/0!"/>
    <b v="0"/>
    <s v="technology/web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n v="8.9999999999999998E-4"/>
    <s v="GB"/>
    <s v="GBP"/>
    <n v="1446154848"/>
    <n v="1443562848"/>
    <b v="0"/>
    <x v="29"/>
    <n v="9"/>
    <b v="0"/>
    <s v="technology/web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n v="2.7199999999999998E-2"/>
    <s v="GB"/>
    <s v="GBP"/>
    <n v="1436368622"/>
    <n v="1433776622"/>
    <b v="0"/>
    <x v="22"/>
    <n v="8.5"/>
    <b v="0"/>
    <s v="technology/web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n v="7.0000000000000001E-3"/>
    <s v="CA"/>
    <s v="CAD"/>
    <n v="1485838800"/>
    <n v="1484756245"/>
    <b v="0"/>
    <x v="80"/>
    <n v="8.75"/>
    <b v="0"/>
    <s v="technology/web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n v="5.0413333333333331E-2"/>
    <s v="US"/>
    <s v="USD"/>
    <n v="1438451580"/>
    <n v="1434609424"/>
    <b v="0"/>
    <x v="33"/>
    <n v="135.03571428571428"/>
    <b v="0"/>
    <s v="technology/web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n v="0"/>
    <s v="CA"/>
    <s v="CAD"/>
    <n v="1452350896"/>
    <n v="1447166896"/>
    <b v="0"/>
    <x v="78"/>
    <e v="#DIV/0!"/>
    <b v="0"/>
    <s v="technology/web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n v="4.9199999999999999E-3"/>
    <s v="US"/>
    <s v="USD"/>
    <n v="1415988991"/>
    <n v="1413393391"/>
    <b v="0"/>
    <x v="79"/>
    <n v="20.5"/>
    <b v="0"/>
    <s v="technology/web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n v="0.36589147286821705"/>
    <s v="US"/>
    <s v="USD"/>
    <n v="1413735972"/>
    <n v="1411143972"/>
    <b v="0"/>
    <x v="19"/>
    <n v="64.36363636363636"/>
    <b v="0"/>
    <s v="technology/web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n v="0"/>
    <s v="GB"/>
    <s v="GBP"/>
    <n v="1465720143"/>
    <n v="1463128143"/>
    <b v="0"/>
    <x v="78"/>
    <e v="#DIV/0!"/>
    <b v="0"/>
    <s v="technology/web"/>
    <x v="2"/>
    <s v="web"/>
    <x v="555"/>
    <d v="2016-06-12T08:29:03"/>
  </r>
  <r>
    <n v="556"/>
    <s v="Braille Academy"/>
    <s v="An educational platform for learning Unified English Braille Code"/>
    <n v="8000"/>
    <n v="200"/>
    <x v="2"/>
    <n v="2.5000000000000001E-2"/>
    <s v="US"/>
    <s v="USD"/>
    <n v="1452112717"/>
    <n v="1449520717"/>
    <b v="0"/>
    <x v="29"/>
    <n v="200"/>
    <b v="0"/>
    <s v="technology/web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n v="9.1066666666666674E-3"/>
    <s v="DE"/>
    <s v="EUR"/>
    <n v="1480721803"/>
    <n v="1478126203"/>
    <b v="0"/>
    <x v="9"/>
    <n v="68.3"/>
    <b v="0"/>
    <s v="technology/web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n v="0"/>
    <s v="US"/>
    <s v="USD"/>
    <n v="1427227905"/>
    <n v="1424639505"/>
    <b v="0"/>
    <x v="78"/>
    <e v="#DIV/0!"/>
    <b v="0"/>
    <s v="technology/web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n v="2.0833333333333335E-4"/>
    <s v="US"/>
    <s v="USD"/>
    <n v="1449989260"/>
    <n v="1447397260"/>
    <b v="0"/>
    <x v="29"/>
    <n v="50"/>
    <b v="0"/>
    <s v="technology/web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n v="1.2E-4"/>
    <s v="CA"/>
    <s v="CAD"/>
    <n v="1418841045"/>
    <n v="1416249045"/>
    <b v="0"/>
    <x v="83"/>
    <n v="4"/>
    <b v="0"/>
    <s v="technology/web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n v="3.6666666666666666E-3"/>
    <s v="US"/>
    <s v="USD"/>
    <n v="1445874513"/>
    <n v="1442850513"/>
    <b v="0"/>
    <x v="84"/>
    <n v="27.5"/>
    <b v="0"/>
    <s v="technology/web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n v="0"/>
    <s v="NL"/>
    <s v="EUR"/>
    <n v="1482052815"/>
    <n v="1479460815"/>
    <b v="0"/>
    <x v="78"/>
    <e v="#DIV/0!"/>
    <b v="0"/>
    <s v="technology/web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n v="9.0666666666666662E-4"/>
    <s v="AU"/>
    <s v="AUD"/>
    <n v="1424137247"/>
    <n v="1421545247"/>
    <b v="0"/>
    <x v="84"/>
    <n v="34"/>
    <b v="0"/>
    <s v="technology/web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n v="5.5555555555555558E-5"/>
    <s v="FR"/>
    <s v="EUR"/>
    <n v="1457822275"/>
    <n v="1455230275"/>
    <b v="0"/>
    <x v="29"/>
    <n v="1"/>
    <b v="0"/>
    <s v="technology/web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n v="0"/>
    <s v="GB"/>
    <s v="GBP"/>
    <n v="1436554249"/>
    <n v="1433962249"/>
    <b v="0"/>
    <x v="78"/>
    <e v="#DIV/0!"/>
    <b v="0"/>
    <s v="technology/web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n v="2.0000000000000001E-4"/>
    <s v="US"/>
    <s v="USD"/>
    <n v="1468513533"/>
    <n v="1465921533"/>
    <b v="0"/>
    <x v="29"/>
    <n v="1"/>
    <b v="0"/>
    <s v="technology/web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n v="0"/>
    <s v="US"/>
    <s v="USD"/>
    <n v="1420143194"/>
    <n v="1417551194"/>
    <b v="0"/>
    <x v="78"/>
    <e v="#DIV/0!"/>
    <b v="0"/>
    <s v="technology/web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n v="0.01"/>
    <s v="NZ"/>
    <s v="NZD"/>
    <n v="1452942000"/>
    <n v="1449785223"/>
    <b v="0"/>
    <x v="81"/>
    <n v="49"/>
    <b v="0"/>
    <s v="technology/web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n v="8.0000000000000002E-3"/>
    <s v="CA"/>
    <s v="CAD"/>
    <n v="1451679612"/>
    <n v="1449087612"/>
    <b v="0"/>
    <x v="29"/>
    <n v="20"/>
    <b v="0"/>
    <s v="technology/web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n v="1.6705882352941177E-3"/>
    <s v="US"/>
    <s v="USD"/>
    <n v="1455822569"/>
    <n v="1453230569"/>
    <b v="0"/>
    <x v="29"/>
    <n v="142"/>
    <b v="0"/>
    <s v="technology/web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n v="4.2399999999999998E-3"/>
    <s v="US"/>
    <s v="USD"/>
    <n v="1437969540"/>
    <n v="1436297723"/>
    <b v="0"/>
    <x v="84"/>
    <n v="53"/>
    <b v="0"/>
    <s v="technology/web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n v="0"/>
    <s v="US"/>
    <s v="USD"/>
    <n v="1446660688"/>
    <n v="1444065088"/>
    <b v="0"/>
    <x v="78"/>
    <e v="#DIV/0!"/>
    <b v="0"/>
    <s v="technology/web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n v="3.892538925389254E-3"/>
    <s v="US"/>
    <s v="USD"/>
    <n v="1421543520"/>
    <n v="1416445931"/>
    <b v="0"/>
    <x v="82"/>
    <n v="38.444444444444443"/>
    <b v="0"/>
    <s v="technology/web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n v="7.1556350626118068E-3"/>
    <s v="GB"/>
    <s v="GBP"/>
    <n v="1476873507"/>
    <n v="1474281507"/>
    <b v="0"/>
    <x v="80"/>
    <n v="20"/>
    <b v="0"/>
    <s v="technology/web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n v="4.3166666666666666E-3"/>
    <s v="DE"/>
    <s v="EUR"/>
    <n v="1434213443"/>
    <n v="1431621443"/>
    <b v="0"/>
    <x v="80"/>
    <n v="64.75"/>
    <b v="0"/>
    <s v="technology/web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n v="1.2500000000000001E-5"/>
    <s v="US"/>
    <s v="USD"/>
    <n v="1427537952"/>
    <n v="1422357552"/>
    <b v="0"/>
    <x v="29"/>
    <n v="1"/>
    <b v="0"/>
    <s v="technology/web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n v="2E-3"/>
    <s v="US"/>
    <s v="USD"/>
    <n v="1463753302"/>
    <n v="1458569302"/>
    <b v="0"/>
    <x v="29"/>
    <n v="10"/>
    <b v="0"/>
    <s v="technology/web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n v="1.12E-4"/>
    <s v="GB"/>
    <s v="GBP"/>
    <n v="1441633993"/>
    <n v="1439560393"/>
    <b v="0"/>
    <x v="63"/>
    <n v="2"/>
    <b v="0"/>
    <s v="technology/web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n v="1.4583333333333334E-2"/>
    <s v="US"/>
    <s v="USD"/>
    <n v="1419539223"/>
    <n v="1416947223"/>
    <b v="0"/>
    <x v="81"/>
    <n v="35"/>
    <b v="0"/>
    <s v="technology/web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n v="3.3333333333333332E-4"/>
    <s v="US"/>
    <s v="USD"/>
    <n v="1474580867"/>
    <n v="1471988867"/>
    <b v="0"/>
    <x v="29"/>
    <n v="1"/>
    <b v="0"/>
    <s v="technology/web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n v="0"/>
    <s v="US"/>
    <s v="USD"/>
    <n v="1438474704"/>
    <n v="1435882704"/>
    <b v="0"/>
    <x v="78"/>
    <e v="#DIV/0!"/>
    <b v="0"/>
    <s v="technology/web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n v="0"/>
    <s v="US"/>
    <s v="USD"/>
    <n v="1426442400"/>
    <n v="1424454319"/>
    <b v="0"/>
    <x v="78"/>
    <e v="#DIV/0!"/>
    <b v="0"/>
    <s v="technology/web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n v="1.1111111111111112E-4"/>
    <s v="US"/>
    <s v="USD"/>
    <n v="1426800687"/>
    <n v="1424212287"/>
    <b v="0"/>
    <x v="29"/>
    <n v="1"/>
    <b v="0"/>
    <s v="technology/web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n v="0.01"/>
    <s v="US"/>
    <s v="USD"/>
    <n v="1426522316"/>
    <n v="1423933916"/>
    <b v="0"/>
    <x v="84"/>
    <n v="5"/>
    <b v="0"/>
    <s v="technology/web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n v="0"/>
    <s v="GB"/>
    <s v="GBP"/>
    <n v="1448928000"/>
    <n v="1444123377"/>
    <b v="0"/>
    <x v="78"/>
    <e v="#DIV/0!"/>
    <b v="0"/>
    <s v="technology/web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n v="5.5999999999999999E-3"/>
    <s v="US"/>
    <s v="USD"/>
    <n v="1424032207"/>
    <n v="1421440207"/>
    <b v="0"/>
    <x v="80"/>
    <n v="14"/>
    <b v="0"/>
    <s v="technology/web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n v="9.0833333333333335E-2"/>
    <s v="CA"/>
    <s v="CAD"/>
    <n v="1429207833"/>
    <n v="1426615833"/>
    <b v="0"/>
    <x v="63"/>
    <n v="389.28571428571428"/>
    <b v="0"/>
    <s v="technology/web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n v="3.3444444444444443E-2"/>
    <s v="IT"/>
    <s v="EUR"/>
    <n v="1479410886"/>
    <n v="1474223286"/>
    <b v="0"/>
    <x v="84"/>
    <n v="150.5"/>
    <b v="0"/>
    <s v="technology/web"/>
    <x v="2"/>
    <s v="web"/>
    <x v="588"/>
    <d v="2016-11-17T19:28:06"/>
  </r>
  <r>
    <n v="589"/>
    <s v="Get Neighborly"/>
    <s v="Services closer than you think..."/>
    <n v="7500"/>
    <n v="1"/>
    <x v="2"/>
    <n v="1.3333333333333334E-4"/>
    <s v="US"/>
    <s v="USD"/>
    <n v="1436366699"/>
    <n v="1435070699"/>
    <b v="0"/>
    <x v="29"/>
    <n v="1"/>
    <b v="0"/>
    <s v="technology/web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n v="4.4600000000000001E-2"/>
    <s v="GB"/>
    <s v="GBP"/>
    <n v="1454936460"/>
    <n v="1452259131"/>
    <b v="0"/>
    <x v="82"/>
    <n v="24.777777777777779"/>
    <b v="0"/>
    <s v="technology/web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n v="6.0999999999999997E-4"/>
    <s v="US"/>
    <s v="USD"/>
    <n v="1437570130"/>
    <n v="1434978130"/>
    <b v="0"/>
    <x v="84"/>
    <n v="30.5"/>
    <b v="0"/>
    <s v="technology/web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n v="3.3333333333333333E-2"/>
    <s v="US"/>
    <s v="USD"/>
    <n v="1417584860"/>
    <n v="1414992860"/>
    <b v="0"/>
    <x v="29"/>
    <n v="250"/>
    <b v="0"/>
    <s v="technology/web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n v="0.23"/>
    <s v="GB"/>
    <s v="GBP"/>
    <n v="1428333345"/>
    <n v="1425744945"/>
    <b v="0"/>
    <x v="63"/>
    <n v="16.428571428571427"/>
    <b v="0"/>
    <s v="technology/web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n v="1.0399999999999999E-3"/>
    <s v="US"/>
    <s v="USD"/>
    <n v="1460832206"/>
    <n v="1458240206"/>
    <b v="0"/>
    <x v="84"/>
    <n v="13"/>
    <b v="0"/>
    <s v="technology/web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n v="4.2599999999999999E-3"/>
    <s v="US"/>
    <s v="USD"/>
    <n v="1430703638"/>
    <n v="1426815638"/>
    <b v="0"/>
    <x v="22"/>
    <n v="53.25"/>
    <b v="0"/>
    <s v="technology/web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n v="2.9999999999999997E-4"/>
    <s v="US"/>
    <s v="USD"/>
    <n v="1478122292"/>
    <n v="1475530292"/>
    <b v="0"/>
    <x v="84"/>
    <n v="3"/>
    <b v="0"/>
    <s v="technology/web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n v="2.6666666666666666E-3"/>
    <s v="US"/>
    <s v="USD"/>
    <n v="1469980800"/>
    <n v="1466787335"/>
    <b v="0"/>
    <x v="84"/>
    <n v="10"/>
    <b v="0"/>
    <s v="technology/web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n v="0.34"/>
    <s v="US"/>
    <s v="USD"/>
    <n v="1417737781"/>
    <n v="1415145781"/>
    <b v="0"/>
    <x v="63"/>
    <n v="121.42857142857143"/>
    <b v="0"/>
    <s v="technology/web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n v="6.2E-4"/>
    <s v="US"/>
    <s v="USD"/>
    <n v="1425827760"/>
    <n v="1423769402"/>
    <b v="0"/>
    <x v="84"/>
    <n v="15.5"/>
    <b v="0"/>
    <s v="technology/web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n v="0.02"/>
    <s v="US"/>
    <s v="USD"/>
    <n v="1431198562"/>
    <n v="1426014562"/>
    <b v="0"/>
    <x v="29"/>
    <n v="100"/>
    <b v="0"/>
    <s v="technology/web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n v="1.4E-2"/>
    <s v="CA"/>
    <s v="CAD"/>
    <n v="1419626139"/>
    <n v="1417034139"/>
    <b v="0"/>
    <x v="79"/>
    <n v="23.333333333333332"/>
    <b v="0"/>
    <s v="technology/web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n v="0"/>
    <s v="US"/>
    <s v="USD"/>
    <n v="1434654215"/>
    <n v="1432062215"/>
    <b v="0"/>
    <x v="78"/>
    <e v="#DIV/0!"/>
    <b v="0"/>
    <s v="technology/web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n v="3.9334666666666664E-2"/>
    <s v="US"/>
    <s v="USD"/>
    <n v="1408029623"/>
    <n v="1405437623"/>
    <b v="0"/>
    <x v="62"/>
    <n v="45.386153846153846"/>
    <b v="0"/>
    <s v="technology/web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n v="0"/>
    <s v="US"/>
    <s v="USD"/>
    <n v="1409187056"/>
    <n v="1406595056"/>
    <b v="0"/>
    <x v="78"/>
    <e v="#DIV/0!"/>
    <b v="0"/>
    <s v="technology/web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n v="2.6200000000000001E-2"/>
    <s v="US"/>
    <s v="USD"/>
    <n v="1440318908"/>
    <n v="1436430908"/>
    <b v="0"/>
    <x v="22"/>
    <n v="16.375"/>
    <b v="0"/>
    <s v="technology/web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n v="2E-3"/>
    <s v="NL"/>
    <s v="EUR"/>
    <n v="1432479600"/>
    <n v="1428507409"/>
    <b v="0"/>
    <x v="29"/>
    <n v="10"/>
    <b v="0"/>
    <s v="technology/web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n v="0"/>
    <s v="US"/>
    <s v="USD"/>
    <n v="1448225336"/>
    <n v="1445629736"/>
    <b v="0"/>
    <x v="78"/>
    <e v="#DIV/0!"/>
    <b v="0"/>
    <s v="technology/web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n v="9.7400000000000004E-3"/>
    <s v="US"/>
    <s v="USD"/>
    <n v="1434405980"/>
    <n v="1431813980"/>
    <b v="0"/>
    <x v="81"/>
    <n v="292.2"/>
    <b v="0"/>
    <s v="technology/web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n v="6.41025641025641E-3"/>
    <s v="GB"/>
    <s v="GBP"/>
    <n v="1448761744"/>
    <n v="1446166144"/>
    <b v="0"/>
    <x v="29"/>
    <n v="5"/>
    <b v="0"/>
    <s v="technology/web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n v="0"/>
    <s v="US"/>
    <s v="USD"/>
    <n v="1429732586"/>
    <n v="1427140586"/>
    <b v="0"/>
    <x v="78"/>
    <e v="#DIV/0!"/>
    <b v="0"/>
    <s v="technology/web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n v="0"/>
    <s v="FR"/>
    <s v="EUR"/>
    <n v="1453210037"/>
    <n v="1448026037"/>
    <b v="0"/>
    <x v="78"/>
    <e v="#DIV/0!"/>
    <b v="0"/>
    <s v="technology/web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n v="0"/>
    <s v="IT"/>
    <s v="EUR"/>
    <n v="1472777146"/>
    <n v="1470185146"/>
    <b v="0"/>
    <x v="78"/>
    <e v="#DIV/0!"/>
    <b v="0"/>
    <s v="technology/web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n v="0.21363333333333334"/>
    <s v="US"/>
    <s v="USD"/>
    <n v="1443675540"/>
    <n v="1441022120"/>
    <b v="0"/>
    <x v="212"/>
    <n v="105.93388429752066"/>
    <b v="0"/>
    <s v="technology/web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n v="0"/>
    <s v="US"/>
    <s v="USD"/>
    <n v="1466731740"/>
    <n v="1464139740"/>
    <b v="0"/>
    <x v="78"/>
    <e v="#DIV/0!"/>
    <b v="0"/>
    <s v="technology/web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n v="0"/>
    <s v="NZ"/>
    <s v="NZD"/>
    <n v="1443149759"/>
    <n v="1440557759"/>
    <b v="0"/>
    <x v="78"/>
    <e v="#DIV/0!"/>
    <b v="0"/>
    <s v="technology/web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n v="0"/>
    <s v="FR"/>
    <s v="EUR"/>
    <n v="1488013307"/>
    <n v="1485421307"/>
    <b v="0"/>
    <x v="78"/>
    <e v="#DIV/0!"/>
    <b v="0"/>
    <s v="technology/web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n v="0.03"/>
    <s v="GB"/>
    <s v="GBP"/>
    <n v="1431072843"/>
    <n v="1427184843"/>
    <b v="0"/>
    <x v="83"/>
    <n v="20"/>
    <b v="0"/>
    <s v="technology/web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n v="0"/>
    <s v="US"/>
    <s v="USD"/>
    <n v="1449689203"/>
    <n v="1447097203"/>
    <b v="0"/>
    <x v="78"/>
    <e v="#DIV/0!"/>
    <b v="0"/>
    <s v="technology/web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n v="3.9999999999999998E-7"/>
    <s v="US"/>
    <s v="USD"/>
    <n v="1416933390"/>
    <n v="1411745790"/>
    <b v="0"/>
    <x v="29"/>
    <n v="1"/>
    <b v="0"/>
    <s v="technology/web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n v="0.01"/>
    <s v="CA"/>
    <s v="CAD"/>
    <n v="1408986738"/>
    <n v="1405098738"/>
    <b v="0"/>
    <x v="29"/>
    <n v="300"/>
    <b v="0"/>
    <s v="technology/web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n v="1.044E-2"/>
    <s v="US"/>
    <s v="USD"/>
    <n v="1467934937"/>
    <n v="1465342937"/>
    <b v="0"/>
    <x v="83"/>
    <n v="87"/>
    <b v="0"/>
    <s v="technology/web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n v="5.6833333333333333E-2"/>
    <s v="US"/>
    <s v="USD"/>
    <n v="1467398138"/>
    <n v="1465670138"/>
    <b v="0"/>
    <x v="82"/>
    <n v="37.888888888888886"/>
    <b v="0"/>
    <s v="technology/web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n v="0"/>
    <s v="AU"/>
    <s v="AUD"/>
    <n v="1432771997"/>
    <n v="1430179997"/>
    <b v="0"/>
    <x v="78"/>
    <e v="#DIV/0!"/>
    <b v="0"/>
    <s v="technology/web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n v="0"/>
    <s v="US"/>
    <s v="USD"/>
    <n v="1431647041"/>
    <n v="1429055041"/>
    <b v="0"/>
    <x v="78"/>
    <e v="#DIV/0!"/>
    <b v="0"/>
    <s v="technology/web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n v="0"/>
    <s v="CA"/>
    <s v="CAD"/>
    <n v="1490560177"/>
    <n v="1487971777"/>
    <b v="0"/>
    <x v="78"/>
    <e v="#DIV/0!"/>
    <b v="0"/>
    <s v="technology/web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n v="0.17380000000000001"/>
    <s v="US"/>
    <s v="USD"/>
    <n v="1439644920"/>
    <n v="1436793939"/>
    <b v="0"/>
    <x v="70"/>
    <n v="111.41025641025641"/>
    <b v="0"/>
    <s v="technology/web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n v="2.0000000000000001E-4"/>
    <s v="SE"/>
    <s v="SEK"/>
    <n v="1457996400"/>
    <n v="1452842511"/>
    <b v="0"/>
    <x v="29"/>
    <n v="90"/>
    <b v="0"/>
    <s v="technology/web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n v="0"/>
    <s v="US"/>
    <s v="USD"/>
    <n v="1405269457"/>
    <n v="1402677457"/>
    <b v="0"/>
    <x v="78"/>
    <e v="#DIV/0!"/>
    <b v="0"/>
    <s v="technology/web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n v="1.75E-3"/>
    <s v="AU"/>
    <s v="AUD"/>
    <n v="1463239108"/>
    <n v="1460647108"/>
    <b v="0"/>
    <x v="83"/>
    <n v="116.66666666666667"/>
    <b v="0"/>
    <s v="technology/web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n v="8.3340278356529708E-4"/>
    <s v="US"/>
    <s v="USD"/>
    <n v="1441516200"/>
    <n v="1438959121"/>
    <b v="0"/>
    <x v="29"/>
    <n v="10"/>
    <b v="0"/>
    <s v="technology/web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n v="1.38E-2"/>
    <s v="CA"/>
    <s v="CAD"/>
    <n v="1464460329"/>
    <n v="1461954729"/>
    <b v="0"/>
    <x v="82"/>
    <n v="76.666666666666671"/>
    <b v="0"/>
    <s v="technology/web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n v="0"/>
    <s v="NL"/>
    <s v="EUR"/>
    <n v="1448470165"/>
    <n v="1445874565"/>
    <b v="0"/>
    <x v="78"/>
    <e v="#DIV/0!"/>
    <b v="0"/>
    <s v="technology/web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n v="0.1245"/>
    <s v="US"/>
    <s v="USD"/>
    <n v="1466204400"/>
    <n v="1463469062"/>
    <b v="0"/>
    <x v="20"/>
    <n v="49.8"/>
    <b v="0"/>
    <s v="technology/web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n v="2.0000000000000001E-4"/>
    <s v="US"/>
    <s v="USD"/>
    <n v="1424989029"/>
    <n v="1422397029"/>
    <b v="0"/>
    <x v="29"/>
    <n v="1"/>
    <b v="0"/>
    <s v="technology/web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n v="8.0000000000000007E-5"/>
    <s v="US"/>
    <s v="USD"/>
    <n v="1428804762"/>
    <n v="1426212762"/>
    <b v="0"/>
    <x v="29"/>
    <n v="2"/>
    <b v="0"/>
    <s v="technology/web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n v="2E-3"/>
    <s v="GB"/>
    <s v="GBP"/>
    <n v="1433587620"/>
    <n v="1430996150"/>
    <b v="0"/>
    <x v="29"/>
    <n v="4"/>
    <b v="0"/>
    <s v="technology/web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n v="0"/>
    <s v="GB"/>
    <s v="GBP"/>
    <n v="1488063840"/>
    <n v="1485558318"/>
    <b v="0"/>
    <x v="78"/>
    <e v="#DIV/0!"/>
    <b v="0"/>
    <s v="technology/web"/>
    <x v="2"/>
    <s v="web"/>
    <x v="637"/>
    <d v="2017-02-25T23:04:00"/>
  </r>
  <r>
    <n v="638"/>
    <s v="W (Canceled)"/>
    <s v="O0"/>
    <n v="200000"/>
    <n v="18"/>
    <x v="1"/>
    <n v="9.0000000000000006E-5"/>
    <s v="DE"/>
    <s v="EUR"/>
    <n v="1490447662"/>
    <n v="1485267262"/>
    <b v="0"/>
    <x v="79"/>
    <n v="3"/>
    <b v="0"/>
    <s v="technology/web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n v="9.9999999999999995E-7"/>
    <s v="US"/>
    <s v="USD"/>
    <n v="1413208795"/>
    <n v="1408024795"/>
    <b v="0"/>
    <x v="29"/>
    <n v="1"/>
    <b v="0"/>
    <s v="technology/web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n v="1.4428571428571428"/>
    <s v="FR"/>
    <s v="EUR"/>
    <n v="1480028400"/>
    <n v="1478685915"/>
    <b v="0"/>
    <x v="84"/>
    <n v="50.5"/>
    <b v="1"/>
    <s v="technology/wearables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n v="1.1916249999999999"/>
    <s v="US"/>
    <s v="USD"/>
    <n v="1439473248"/>
    <n v="1436881248"/>
    <b v="0"/>
    <x v="213"/>
    <n v="151.31746031746033"/>
    <b v="1"/>
    <s v="technology/wearables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n v="14.604850000000001"/>
    <s v="DE"/>
    <s v="EUR"/>
    <n v="1439998674"/>
    <n v="1436888274"/>
    <b v="0"/>
    <x v="214"/>
    <n v="134.3592456301748"/>
    <b v="1"/>
    <s v="technology/wearables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n v="1.0580799999999999"/>
    <s v="US"/>
    <s v="USD"/>
    <n v="1433085875"/>
    <n v="1428333875"/>
    <b v="0"/>
    <x v="215"/>
    <n v="174.02631578947367"/>
    <b v="1"/>
    <s v="technology/wearables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n v="3.0011791999999997"/>
    <s v="US"/>
    <s v="USD"/>
    <n v="1414544400"/>
    <n v="1410883139"/>
    <b v="0"/>
    <x v="216"/>
    <n v="73.486268364348675"/>
    <b v="1"/>
    <s v="technology/wearables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n v="2.7869999999999999"/>
    <s v="US"/>
    <s v="USD"/>
    <n v="1470962274"/>
    <n v="1468370274"/>
    <b v="0"/>
    <x v="186"/>
    <n v="23.518987341772153"/>
    <b v="1"/>
    <s v="technology/wearables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n v="1.3187625000000001"/>
    <s v="US"/>
    <s v="USD"/>
    <n v="1407788867"/>
    <n v="1405196867"/>
    <b v="0"/>
    <x v="74"/>
    <n v="39.074444444444445"/>
    <b v="1"/>
    <s v="technology/wearables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n v="1.0705"/>
    <s v="CA"/>
    <s v="CAD"/>
    <n v="1458235549"/>
    <n v="1455647149"/>
    <b v="0"/>
    <x v="57"/>
    <n v="125.94117647058823"/>
    <b v="1"/>
    <s v="technology/wearables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n v="1.2682285714285715"/>
    <s v="US"/>
    <s v="USD"/>
    <n v="1413304708"/>
    <n v="1410280708"/>
    <b v="0"/>
    <x v="74"/>
    <n v="1644"/>
    <b v="1"/>
    <s v="technology/wearables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n v="1.3996"/>
    <s v="US"/>
    <s v="USD"/>
    <n v="1410904413"/>
    <n v="1409090013"/>
    <b v="0"/>
    <x v="141"/>
    <n v="42.670731707317074"/>
    <b v="1"/>
    <s v="technology/wearables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n v="1.1240000000000001"/>
    <s v="US"/>
    <s v="USD"/>
    <n v="1418953984"/>
    <n v="1413766384"/>
    <b v="0"/>
    <x v="53"/>
    <n v="35.125"/>
    <b v="1"/>
    <s v="technology/wearables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n v="1.00528"/>
    <s v="US"/>
    <s v="USD"/>
    <n v="1418430311"/>
    <n v="1415838311"/>
    <b v="0"/>
    <x v="217"/>
    <n v="239.35238095238094"/>
    <b v="1"/>
    <s v="technology/wearables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n v="1.0046666666666666"/>
    <s v="US"/>
    <s v="USD"/>
    <n v="1480613650"/>
    <n v="1478018050"/>
    <b v="0"/>
    <x v="33"/>
    <n v="107.64285714285714"/>
    <b v="1"/>
    <s v="technology/wearables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n v="1.4144600000000001"/>
    <s v="US"/>
    <s v="USD"/>
    <n v="1440082240"/>
    <n v="1436885440"/>
    <b v="0"/>
    <x v="218"/>
    <n v="95.830623306233065"/>
    <b v="1"/>
    <s v="technology/wearables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n v="2.6729166666666666"/>
    <s v="US"/>
    <s v="USD"/>
    <n v="1436396313"/>
    <n v="1433804313"/>
    <b v="0"/>
    <x v="219"/>
    <n v="31.663376110562684"/>
    <b v="1"/>
    <s v="technology/wearables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n v="1.4688749999999999"/>
    <s v="US"/>
    <s v="USD"/>
    <n v="1426197512"/>
    <n v="1423609112"/>
    <b v="0"/>
    <x v="220"/>
    <n v="42.886861313868614"/>
    <b v="1"/>
    <s v="technology/wearables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n v="2.1356000000000002"/>
    <s v="US"/>
    <s v="USD"/>
    <n v="1460917119"/>
    <n v="1455736719"/>
    <b v="0"/>
    <x v="45"/>
    <n v="122.73563218390805"/>
    <b v="1"/>
    <s v="technology/wearables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n v="1.2569999999999999"/>
    <s v="US"/>
    <s v="USD"/>
    <n v="1450901872"/>
    <n v="1448309872"/>
    <b v="0"/>
    <x v="221"/>
    <n v="190.45454545454547"/>
    <b v="1"/>
    <s v="technology/wearables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n v="1.0446206037108834"/>
    <s v="US"/>
    <s v="USD"/>
    <n v="1437933600"/>
    <n v="1435117889"/>
    <b v="0"/>
    <x v="222"/>
    <n v="109.33695652173913"/>
    <b v="1"/>
    <s v="technology/wearables"/>
    <x v="2"/>
    <s v="wearables"/>
    <x v="658"/>
    <d v="2015-07-26T18:00:00"/>
  </r>
  <r>
    <n v="659"/>
    <s v="Lulu Watch Designs - Apple Watch"/>
    <s v="Sync up your lifestyle"/>
    <n v="3000"/>
    <n v="3017"/>
    <x v="0"/>
    <n v="1.0056666666666667"/>
    <s v="US"/>
    <s v="USD"/>
    <n v="1440339295"/>
    <n v="1437747295"/>
    <b v="0"/>
    <x v="64"/>
    <n v="143.66666666666666"/>
    <b v="1"/>
    <s v="technology/wearables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n v="3.058E-2"/>
    <s v="US"/>
    <s v="USD"/>
    <n v="1415558879"/>
    <n v="1412963279"/>
    <b v="0"/>
    <x v="59"/>
    <n v="84.944444444444443"/>
    <b v="0"/>
    <s v="technology/wearables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n v="9.4999999999999998E-3"/>
    <s v="US"/>
    <s v="USD"/>
    <n v="1477236559"/>
    <n v="1474644559"/>
    <b v="0"/>
    <x v="82"/>
    <n v="10.555555555555555"/>
    <b v="0"/>
    <s v="technology/wearables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n v="4.0000000000000001E-3"/>
    <s v="US"/>
    <s v="USD"/>
    <n v="1421404247"/>
    <n v="1418812247"/>
    <b v="0"/>
    <x v="80"/>
    <n v="39"/>
    <b v="0"/>
    <s v="technology/wearables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n v="3.5000000000000001E-3"/>
    <s v="DK"/>
    <s v="DKK"/>
    <n v="1437250456"/>
    <n v="1434658456"/>
    <b v="0"/>
    <x v="63"/>
    <n v="100"/>
    <b v="0"/>
    <s v="technology/wearables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n v="7.5333333333333335E-2"/>
    <s v="US"/>
    <s v="USD"/>
    <n v="1428940775"/>
    <n v="1426348775"/>
    <b v="0"/>
    <x v="60"/>
    <n v="31.172413793103448"/>
    <b v="0"/>
    <s v="technology/wearables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n v="0.18640000000000001"/>
    <s v="US"/>
    <s v="USD"/>
    <n v="1484327061"/>
    <n v="1479143061"/>
    <b v="0"/>
    <x v="8"/>
    <n v="155.33333333333334"/>
    <b v="0"/>
    <s v="technology/wearables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n v="4.0000000000000003E-5"/>
    <s v="US"/>
    <s v="USD"/>
    <n v="1408305498"/>
    <n v="1405713498"/>
    <b v="0"/>
    <x v="80"/>
    <n v="2"/>
    <b v="0"/>
    <s v="technology/wearables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n v="0.1002"/>
    <s v="IT"/>
    <s v="EUR"/>
    <n v="1477731463"/>
    <n v="1474275463"/>
    <b v="0"/>
    <x v="33"/>
    <n v="178.92857142857142"/>
    <b v="0"/>
    <s v="technology/wearables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n v="4.5600000000000002E-2"/>
    <s v="US"/>
    <s v="USD"/>
    <n v="1431374222"/>
    <n v="1427486222"/>
    <b v="0"/>
    <x v="20"/>
    <n v="27.36"/>
    <b v="0"/>
    <s v="technology/wearables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n v="0.21507499999999999"/>
    <s v="SE"/>
    <s v="SEK"/>
    <n v="1467817258"/>
    <n v="1465225258"/>
    <b v="0"/>
    <x v="33"/>
    <n v="1536.25"/>
    <b v="0"/>
    <s v="technology/wearables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n v="0.29276666666666668"/>
    <s v="IT"/>
    <s v="EUR"/>
    <n v="1466323800"/>
    <n v="1463418120"/>
    <b v="0"/>
    <x v="223"/>
    <n v="84.99677419354839"/>
    <b v="0"/>
    <s v="technology/wearables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n v="0.39426666666666665"/>
    <s v="US"/>
    <s v="USD"/>
    <n v="1421208000"/>
    <n v="1418315852"/>
    <b v="0"/>
    <x v="41"/>
    <n v="788.5333333333333"/>
    <b v="0"/>
    <s v="technology/wearables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n v="0.21628"/>
    <s v="US"/>
    <s v="USD"/>
    <n v="1420088340"/>
    <n v="1417410964"/>
    <b v="0"/>
    <x v="224"/>
    <n v="50.29767441860465"/>
    <b v="0"/>
    <s v="technology/wearables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n v="2.0500000000000002E-3"/>
    <s v="US"/>
    <s v="USD"/>
    <n v="1409602217"/>
    <n v="1405714217"/>
    <b v="0"/>
    <x v="83"/>
    <n v="68.333333333333329"/>
    <b v="0"/>
    <s v="technology/wearables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n v="2.9999999999999997E-4"/>
    <s v="US"/>
    <s v="USD"/>
    <n v="1407811627"/>
    <n v="1402627627"/>
    <b v="0"/>
    <x v="84"/>
    <n v="7.5"/>
    <b v="0"/>
    <s v="technology/wearables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n v="0.14849999999999999"/>
    <s v="US"/>
    <s v="USD"/>
    <n v="1420095540"/>
    <n v="1417558804"/>
    <b v="0"/>
    <x v="55"/>
    <n v="34.269230769230766"/>
    <b v="0"/>
    <s v="technology/wearables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n v="1.4710000000000001E-2"/>
    <s v="CA"/>
    <s v="CAD"/>
    <n v="1423333581"/>
    <n v="1420741581"/>
    <b v="0"/>
    <x v="54"/>
    <n v="61.291666666666664"/>
    <b v="0"/>
    <s v="technology/wearables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n v="0.25584000000000001"/>
    <s v="IT"/>
    <s v="EUR"/>
    <n v="1467106895"/>
    <n v="1463218895"/>
    <b v="0"/>
    <x v="93"/>
    <n v="133.25"/>
    <b v="0"/>
    <s v="technology/wearables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n v="3.8206896551724136E-2"/>
    <s v="US"/>
    <s v="USD"/>
    <n v="1463821338"/>
    <n v="1461229338"/>
    <b v="0"/>
    <x v="57"/>
    <n v="65.17647058823529"/>
    <b v="0"/>
    <s v="technology/wearables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n v="0.15485964912280703"/>
    <s v="US"/>
    <s v="USD"/>
    <n v="1472920909"/>
    <n v="1467736909"/>
    <b v="0"/>
    <x v="225"/>
    <n v="93.90425531914893"/>
    <b v="0"/>
    <s v="technology/wearables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n v="0.25912000000000002"/>
    <s v="US"/>
    <s v="USD"/>
    <n v="1410955331"/>
    <n v="1407931331"/>
    <b v="0"/>
    <x v="135"/>
    <n v="150.65116279069767"/>
    <b v="0"/>
    <s v="technology/wearables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n v="4.0000000000000002E-4"/>
    <s v="US"/>
    <s v="USD"/>
    <n v="1477509604"/>
    <n v="1474917604"/>
    <b v="0"/>
    <x v="29"/>
    <n v="1"/>
    <b v="0"/>
    <s v="technology/wearables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n v="1.06E-3"/>
    <s v="US"/>
    <s v="USD"/>
    <n v="1489512122"/>
    <n v="1486923722"/>
    <b v="0"/>
    <x v="80"/>
    <n v="13.25"/>
    <b v="0"/>
    <s v="technology/wearables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n v="8.5142857142857138E-3"/>
    <s v="US"/>
    <s v="USD"/>
    <n v="1477949764"/>
    <n v="1474493764"/>
    <b v="0"/>
    <x v="83"/>
    <n v="99.333333333333329"/>
    <b v="0"/>
    <s v="technology/wearables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n v="7.4837500000000001E-2"/>
    <s v="US"/>
    <s v="USD"/>
    <n v="1406257200"/>
    <n v="1403176891"/>
    <b v="0"/>
    <x v="125"/>
    <n v="177.39259259259259"/>
    <b v="0"/>
    <s v="technology/wearables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n v="0.27650000000000002"/>
    <s v="US"/>
    <s v="USD"/>
    <n v="1421095672"/>
    <n v="1417207672"/>
    <b v="0"/>
    <x v="73"/>
    <n v="55.3"/>
    <b v="0"/>
    <s v="technology/wearables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n v="0"/>
    <s v="IT"/>
    <s v="EUR"/>
    <n v="1438618170"/>
    <n v="1436026170"/>
    <b v="0"/>
    <x v="78"/>
    <e v="#DIV/0!"/>
    <b v="0"/>
    <s v="technology/wearables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n v="3.5499999999999997E-2"/>
    <s v="MX"/>
    <s v="MXN"/>
    <n v="1486317653"/>
    <n v="1481133653"/>
    <b v="0"/>
    <x v="79"/>
    <n v="591.66666666666663"/>
    <b v="0"/>
    <s v="technology/wearables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n v="0.72989999999999999"/>
    <s v="US"/>
    <s v="USD"/>
    <n v="1444876253"/>
    <n v="1442284253"/>
    <b v="0"/>
    <x v="17"/>
    <n v="405.5"/>
    <b v="0"/>
    <s v="technology/wearables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n v="0.57648750000000004"/>
    <s v="US"/>
    <s v="USD"/>
    <n v="1481173140"/>
    <n v="1478016097"/>
    <b v="0"/>
    <x v="226"/>
    <n v="343.14732142857144"/>
    <b v="0"/>
    <s v="technology/wearables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n v="0.1234"/>
    <s v="US"/>
    <s v="USD"/>
    <n v="1473400800"/>
    <n v="1469718841"/>
    <b v="0"/>
    <x v="69"/>
    <n v="72.588235294117652"/>
    <b v="0"/>
    <s v="technology/wearables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n v="5.1999999999999998E-3"/>
    <s v="US"/>
    <s v="USD"/>
    <n v="1435711246"/>
    <n v="1433292046"/>
    <b v="0"/>
    <x v="73"/>
    <n v="26"/>
    <b v="0"/>
    <s v="technology/wearables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n v="6.5299999999999997E-2"/>
    <s v="GB"/>
    <s v="GBP"/>
    <n v="1482397263"/>
    <n v="1479805263"/>
    <b v="0"/>
    <x v="227"/>
    <n v="6.4975124378109452"/>
    <b v="0"/>
    <s v="technology/wearables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n v="0.35338000000000003"/>
    <s v="US"/>
    <s v="USD"/>
    <n v="1430421827"/>
    <n v="1427829827"/>
    <b v="0"/>
    <x v="228"/>
    <n v="119.38513513513513"/>
    <b v="0"/>
    <s v="technology/wearables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n v="3.933333333333333E-3"/>
    <s v="US"/>
    <s v="USD"/>
    <n v="1485964559"/>
    <n v="1483372559"/>
    <b v="0"/>
    <x v="63"/>
    <n v="84.285714285714292"/>
    <b v="0"/>
    <s v="technology/wearables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n v="1.06E-2"/>
    <s v="US"/>
    <s v="USD"/>
    <n v="1414758620"/>
    <n v="1412166620"/>
    <b v="0"/>
    <x v="63"/>
    <n v="90.857142857142861"/>
    <b v="0"/>
    <s v="technology/wearables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n v="5.7142857142857145E-6"/>
    <s v="NL"/>
    <s v="EUR"/>
    <n v="1406326502"/>
    <n v="1403734502"/>
    <b v="0"/>
    <x v="29"/>
    <n v="1"/>
    <b v="0"/>
    <s v="technology/wearables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n v="0.46379999999999999"/>
    <s v="DE"/>
    <s v="EUR"/>
    <n v="1454502789"/>
    <n v="1453206789"/>
    <b v="0"/>
    <x v="229"/>
    <n v="20.342105263157894"/>
    <b v="0"/>
    <s v="technology/wearables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n v="0.15390000000000001"/>
    <s v="US"/>
    <s v="USD"/>
    <n v="1411005600"/>
    <n v="1408141245"/>
    <b v="0"/>
    <x v="60"/>
    <n v="530.68965517241384"/>
    <b v="0"/>
    <s v="technology/wearables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n v="0.824221076923077"/>
    <s v="US"/>
    <s v="USD"/>
    <n v="1385136000"/>
    <n v="1381923548"/>
    <b v="0"/>
    <x v="230"/>
    <n v="120.39184269662923"/>
    <b v="0"/>
    <s v="technology/wearables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n v="2.6866666666666667E-2"/>
    <s v="ES"/>
    <s v="EUR"/>
    <n v="1484065881"/>
    <n v="1481473881"/>
    <b v="0"/>
    <x v="162"/>
    <n v="13"/>
    <b v="0"/>
    <s v="technology/wearables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n v="0.26600000000000001"/>
    <s v="GB"/>
    <s v="GBP"/>
    <n v="1406130880"/>
    <n v="1403538880"/>
    <b v="0"/>
    <x v="64"/>
    <n v="291.33333333333331"/>
    <b v="0"/>
    <s v="technology/wearables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n v="0.30813400000000002"/>
    <s v="US"/>
    <s v="USD"/>
    <n v="1480011987"/>
    <n v="1477416387"/>
    <b v="0"/>
    <x v="77"/>
    <n v="124.9191891891892"/>
    <b v="0"/>
    <s v="technology/wearables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n v="5.5800000000000002E-2"/>
    <s v="US"/>
    <s v="USD"/>
    <n v="1485905520"/>
    <n v="1481150949"/>
    <b v="0"/>
    <x v="63"/>
    <n v="119.57142857142857"/>
    <b v="0"/>
    <s v="technology/wearables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n v="8.7454545454545458E-3"/>
    <s v="CA"/>
    <s v="CAD"/>
    <n v="1487565468"/>
    <n v="1482381468"/>
    <b v="0"/>
    <x v="80"/>
    <n v="120.25"/>
    <b v="0"/>
    <s v="technology/wearables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n v="9.7699999999999992E-3"/>
    <s v="NL"/>
    <s v="EUR"/>
    <n v="1484999278"/>
    <n v="1482407278"/>
    <b v="0"/>
    <x v="81"/>
    <n v="195.4"/>
    <b v="0"/>
    <s v="technology/wearables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n v="0"/>
    <s v="ES"/>
    <s v="EUR"/>
    <n v="1481740740"/>
    <n v="1478130783"/>
    <b v="0"/>
    <x v="78"/>
    <e v="#DIV/0!"/>
    <b v="0"/>
    <s v="technology/wearables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n v="0.78927352941176465"/>
    <s v="GB"/>
    <s v="GBP"/>
    <n v="1483286127"/>
    <n v="1479830127"/>
    <b v="0"/>
    <x v="231"/>
    <n v="117.69868421052631"/>
    <b v="0"/>
    <s v="technology/wearables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n v="0.22092500000000001"/>
    <s v="GB"/>
    <s v="GBP"/>
    <n v="1410616600"/>
    <n v="1405432600"/>
    <b v="0"/>
    <x v="232"/>
    <n v="23.948509485094849"/>
    <b v="0"/>
    <s v="technology/wearables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n v="4.0666666666666663E-3"/>
    <s v="US"/>
    <s v="USD"/>
    <n v="1417741159"/>
    <n v="1415149159"/>
    <b v="0"/>
    <x v="84"/>
    <n v="30.5"/>
    <b v="0"/>
    <s v="technology/wearables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n v="0"/>
    <s v="CA"/>
    <s v="CAD"/>
    <n v="1408495440"/>
    <n v="1405640302"/>
    <b v="0"/>
    <x v="78"/>
    <e v="#DIV/0!"/>
    <b v="0"/>
    <s v="technology/wearables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n v="0.33790999999999999"/>
    <s v="NL"/>
    <s v="EUR"/>
    <n v="1481716868"/>
    <n v="1478257268"/>
    <b v="0"/>
    <x v="233"/>
    <n v="99.973372781065095"/>
    <b v="0"/>
    <s v="technology/wearables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n v="2.1649484536082476E-3"/>
    <s v="US"/>
    <s v="USD"/>
    <n v="1455466832"/>
    <n v="1452874832"/>
    <b v="0"/>
    <x v="80"/>
    <n v="26.25"/>
    <b v="0"/>
    <s v="technology/wearables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n v="7.9600000000000001E-3"/>
    <s v="IT"/>
    <s v="EUR"/>
    <n v="1465130532"/>
    <n v="1462538532"/>
    <b v="0"/>
    <x v="29"/>
    <n v="199"/>
    <b v="0"/>
    <s v="technology/wearables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n v="0.14993333333333334"/>
    <s v="US"/>
    <s v="USD"/>
    <n v="1488308082"/>
    <n v="1483124082"/>
    <b v="0"/>
    <x v="33"/>
    <n v="80.321428571428569"/>
    <b v="0"/>
    <s v="technology/wearables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n v="5.0509090909090906E-2"/>
    <s v="US"/>
    <s v="USD"/>
    <n v="1446693040"/>
    <n v="1443233440"/>
    <b v="0"/>
    <x v="8"/>
    <n v="115.75"/>
    <b v="0"/>
    <s v="technology/wearables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n v="0.10214285714285715"/>
    <s v="US"/>
    <s v="USD"/>
    <n v="1417392000"/>
    <n v="1414511307"/>
    <b v="0"/>
    <x v="38"/>
    <n v="44.6875"/>
    <b v="0"/>
    <s v="technology/wearables"/>
    <x v="2"/>
    <s v="wearables"/>
    <x v="716"/>
    <d v="2014-12-01T00:00:00"/>
  </r>
  <r>
    <n v="717"/>
    <s v="cool air belt"/>
    <s v="Cool air flowing under clothing keeps you cool."/>
    <n v="100000"/>
    <n v="305"/>
    <x v="2"/>
    <n v="3.0500000000000002E-3"/>
    <s v="US"/>
    <s v="USD"/>
    <n v="1409949002"/>
    <n v="1407357002"/>
    <b v="0"/>
    <x v="80"/>
    <n v="76.25"/>
    <b v="0"/>
    <s v="technology/wearables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n v="7.4999999999999997E-3"/>
    <s v="US"/>
    <s v="USD"/>
    <n v="1487397540"/>
    <n v="1484684247"/>
    <b v="0"/>
    <x v="80"/>
    <n v="22.5"/>
    <b v="0"/>
    <s v="technology/wearables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n v="1.2933333333333333E-2"/>
    <s v="US"/>
    <s v="USD"/>
    <n v="1456189076"/>
    <n v="1454979476"/>
    <b v="0"/>
    <x v="73"/>
    <n v="19.399999999999999"/>
    <b v="0"/>
    <s v="technology/wearables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n v="1.4394736842105262"/>
    <s v="US"/>
    <s v="USD"/>
    <n v="1327851291"/>
    <n v="1325432091"/>
    <b v="0"/>
    <x v="14"/>
    <n v="66.707317073170728"/>
    <b v="1"/>
    <s v="publishing/nonfiction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n v="1.2210975609756098"/>
    <s v="US"/>
    <s v="USD"/>
    <n v="1406900607"/>
    <n v="1403012607"/>
    <b v="0"/>
    <x v="46"/>
    <n v="84.142857142857139"/>
    <b v="1"/>
    <s v="publishing/nonfiction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n v="1.3202400000000001"/>
    <s v="US"/>
    <s v="USD"/>
    <n v="1333909178"/>
    <n v="1331320778"/>
    <b v="0"/>
    <x v="234"/>
    <n v="215.72549019607843"/>
    <b v="1"/>
    <s v="publishing/nonfiction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n v="1.0938000000000001"/>
    <s v="US"/>
    <s v="USD"/>
    <n v="1438228740"/>
    <n v="1435606549"/>
    <b v="0"/>
    <x v="61"/>
    <n v="54.69"/>
    <b v="1"/>
    <s v="publishing/nonfiction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n v="1.0547157142857144"/>
    <s v="US"/>
    <s v="USD"/>
    <n v="1309447163"/>
    <n v="1306855163"/>
    <b v="0"/>
    <x v="235"/>
    <n v="51.62944055944056"/>
    <b v="1"/>
    <s v="publishing/nonfiction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n v="1.0035000000000001"/>
    <s v="US"/>
    <s v="USD"/>
    <n v="1450018912"/>
    <n v="1447426912"/>
    <b v="0"/>
    <x v="205"/>
    <n v="143.35714285714286"/>
    <b v="1"/>
    <s v="publishing/nonfiction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n v="1.014"/>
    <s v="US"/>
    <s v="USD"/>
    <n v="1365728487"/>
    <n v="1363136487"/>
    <b v="0"/>
    <x v="2"/>
    <n v="72.428571428571431"/>
    <b v="1"/>
    <s v="publishing/nonfiction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n v="1.5551428571428572"/>
    <s v="US"/>
    <s v="USD"/>
    <n v="1358198400"/>
    <n v="1354580949"/>
    <b v="0"/>
    <x v="184"/>
    <n v="36.530201342281877"/>
    <b v="1"/>
    <s v="publishing/nonfiction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n v="1.05566"/>
    <s v="US"/>
    <s v="USD"/>
    <n v="1313957157"/>
    <n v="1310069157"/>
    <b v="0"/>
    <x v="208"/>
    <n v="60.903461538461535"/>
    <b v="1"/>
    <s v="publishing/nonfiction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n v="1.3065"/>
    <s v="US"/>
    <s v="USD"/>
    <n v="1348028861"/>
    <n v="1342844861"/>
    <b v="0"/>
    <x v="148"/>
    <n v="43.55"/>
    <b v="1"/>
    <s v="publishing/nonfiction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n v="1.3219000000000001"/>
    <s v="US"/>
    <s v="USD"/>
    <n v="1323280391"/>
    <n v="1320688391"/>
    <b v="0"/>
    <x v="236"/>
    <n v="99.766037735849054"/>
    <b v="1"/>
    <s v="publishing/nonfiction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n v="1.26"/>
    <s v="US"/>
    <s v="USD"/>
    <n v="1327212000"/>
    <n v="1322852747"/>
    <b v="0"/>
    <x v="26"/>
    <n v="88.732394366197184"/>
    <b v="1"/>
    <s v="publishing/nonfiction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n v="1.6"/>
    <s v="GB"/>
    <s v="GBP"/>
    <n v="1380449461"/>
    <n v="1375265461"/>
    <b v="0"/>
    <x v="62"/>
    <n v="4.9230769230769234"/>
    <b v="1"/>
    <s v="publishing/nonfiction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n v="1.2048000000000001"/>
    <s v="GB"/>
    <s v="GBP"/>
    <n v="1387533892"/>
    <n v="1384941892"/>
    <b v="0"/>
    <x v="39"/>
    <n v="17.822485207100591"/>
    <b v="1"/>
    <s v="publishing/nonfiction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n v="1.2552941176470589"/>
    <s v="CA"/>
    <s v="CAD"/>
    <n v="1431147600"/>
    <n v="1428465420"/>
    <b v="0"/>
    <x v="7"/>
    <n v="187.19298245614036"/>
    <b v="1"/>
    <s v="publishing/nonfiction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n v="1.1440638297872341"/>
    <s v="US"/>
    <s v="USD"/>
    <n v="1417653540"/>
    <n v="1414975346"/>
    <b v="0"/>
    <x v="194"/>
    <n v="234.80786026200875"/>
    <b v="1"/>
    <s v="publishing/nonfiction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n v="3.151388888888889"/>
    <s v="US"/>
    <s v="USD"/>
    <n v="1385009940"/>
    <n v="1383327440"/>
    <b v="0"/>
    <x v="52"/>
    <n v="105.04629629629629"/>
    <b v="1"/>
    <s v="publishing/nonfiction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n v="1.224"/>
    <s v="US"/>
    <s v="USD"/>
    <n v="1392408000"/>
    <n v="1390890987"/>
    <b v="0"/>
    <x v="52"/>
    <n v="56.666666666666664"/>
    <b v="1"/>
    <s v="publishing/nonfiction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n v="1.0673333333333332"/>
    <s v="US"/>
    <s v="USD"/>
    <n v="1417409940"/>
    <n v="1414765794"/>
    <b v="0"/>
    <x v="14"/>
    <n v="39.048780487804876"/>
    <b v="1"/>
    <s v="publishing/nonfiction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n v="1.5833333333333333"/>
    <s v="US"/>
    <s v="USD"/>
    <n v="1407758629"/>
    <n v="1404907429"/>
    <b v="0"/>
    <x v="237"/>
    <n v="68.345323741007192"/>
    <b v="1"/>
    <s v="publishing/nonfiction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n v="1.0740000000000001"/>
    <s v="US"/>
    <s v="USD"/>
    <n v="1434857482"/>
    <n v="1433647882"/>
    <b v="0"/>
    <x v="10"/>
    <n v="169.57894736842104"/>
    <b v="1"/>
    <s v="publishing/nonfiction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n v="1.0226"/>
    <s v="US"/>
    <s v="USD"/>
    <n v="1370964806"/>
    <n v="1367940806"/>
    <b v="0"/>
    <x v="225"/>
    <n v="141.42340425531913"/>
    <b v="1"/>
    <s v="publishing/nonfiction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n v="1.1071428571428572"/>
    <s v="US"/>
    <s v="USD"/>
    <n v="1395435712"/>
    <n v="1392847312"/>
    <b v="0"/>
    <x v="23"/>
    <n v="67.391304347826093"/>
    <b v="1"/>
    <s v="publishing/nonfiction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n v="1.48"/>
    <s v="US"/>
    <s v="USD"/>
    <n v="1334610000"/>
    <n v="1332435685"/>
    <b v="0"/>
    <x v="41"/>
    <n v="54.266666666666666"/>
    <b v="1"/>
    <s v="publishing/nonfiction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n v="1.0232000000000001"/>
    <s v="US"/>
    <s v="USD"/>
    <n v="1355439503"/>
    <n v="1352847503"/>
    <b v="0"/>
    <x v="95"/>
    <n v="82.516129032258064"/>
    <b v="1"/>
    <s v="publishing/nonfiction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n v="1.7909909909909909"/>
    <s v="US"/>
    <s v="USD"/>
    <n v="1367588645"/>
    <n v="1364996645"/>
    <b v="0"/>
    <x v="142"/>
    <n v="53.729729729729726"/>
    <b v="1"/>
    <s v="publishing/nonfiction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n v="1.1108135252761968"/>
    <s v="US"/>
    <s v="USD"/>
    <n v="1348372740"/>
    <n v="1346806909"/>
    <b v="0"/>
    <x v="174"/>
    <n v="34.206185567010309"/>
    <b v="1"/>
    <s v="publishing/nonfiction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n v="1.0004285714285714"/>
    <s v="NL"/>
    <s v="EUR"/>
    <n v="1421319240"/>
    <n v="1418649019"/>
    <b v="0"/>
    <x v="165"/>
    <n v="127.32727272727273"/>
    <b v="1"/>
    <s v="publishing/nonfiction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n v="1.0024999999999999"/>
    <s v="US"/>
    <s v="USD"/>
    <n v="1407701966"/>
    <n v="1405109966"/>
    <b v="0"/>
    <x v="34"/>
    <n v="45.56818181818182"/>
    <b v="1"/>
    <s v="publishing/nonfiction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n v="1.0556000000000001"/>
    <s v="US"/>
    <s v="USD"/>
    <n v="1485642930"/>
    <n v="1483050930"/>
    <b v="0"/>
    <x v="238"/>
    <n v="95.963636363636368"/>
    <b v="1"/>
    <s v="publishing/nonfiction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n v="1.0258775877587758"/>
    <s v="US"/>
    <s v="USD"/>
    <n v="1361739872"/>
    <n v="1359147872"/>
    <b v="0"/>
    <x v="211"/>
    <n v="77.271186440677965"/>
    <b v="1"/>
    <s v="publishing/nonfiction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n v="1.1850000000000001"/>
    <s v="US"/>
    <s v="USD"/>
    <n v="1312470475"/>
    <n v="1308496075"/>
    <b v="0"/>
    <x v="95"/>
    <n v="57.338709677419352"/>
    <b v="1"/>
    <s v="publishing/nonfiction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n v="1.117"/>
    <s v="AU"/>
    <s v="AUD"/>
    <n v="1476615600"/>
    <n v="1474884417"/>
    <b v="0"/>
    <x v="217"/>
    <n v="53.19047619047619"/>
    <b v="1"/>
    <s v="publishing/nonfiction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n v="1.28"/>
    <s v="US"/>
    <s v="USD"/>
    <n v="1423922991"/>
    <n v="1421330991"/>
    <b v="0"/>
    <x v="55"/>
    <n v="492.30769230769232"/>
    <b v="1"/>
    <s v="publishing/nonfiction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n v="1.0375000000000001"/>
    <s v="US"/>
    <s v="USD"/>
    <n v="1357408721"/>
    <n v="1354816721"/>
    <b v="0"/>
    <x v="72"/>
    <n v="42.346938775510203"/>
    <b v="1"/>
    <s v="publishing/nonfiction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n v="1.0190760000000001"/>
    <s v="US"/>
    <s v="USD"/>
    <n v="1369010460"/>
    <n v="1366381877"/>
    <b v="0"/>
    <x v="32"/>
    <n v="37.466029411764708"/>
    <b v="1"/>
    <s v="publishing/nonfiction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n v="1.177142857142857"/>
    <s v="US"/>
    <s v="USD"/>
    <n v="1303147459"/>
    <n v="1297880659"/>
    <b v="0"/>
    <x v="19"/>
    <n v="37.454545454545453"/>
    <b v="1"/>
    <s v="publishing/nonfiction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n v="2.38"/>
    <s v="US"/>
    <s v="USD"/>
    <n v="1354756714"/>
    <n v="1353547114"/>
    <b v="0"/>
    <x v="59"/>
    <n v="33.055555555555557"/>
    <b v="1"/>
    <s v="publishing/nonfiction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n v="1.02"/>
    <s v="US"/>
    <s v="USD"/>
    <n v="1286568268"/>
    <n v="1283976268"/>
    <b v="0"/>
    <x v="10"/>
    <n v="134.21052631578948"/>
    <b v="1"/>
    <s v="publishing/nonfiction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n v="1.0192000000000001"/>
    <s v="GB"/>
    <s v="GBP"/>
    <n v="1404892539"/>
    <n v="1401436539"/>
    <b v="0"/>
    <x v="221"/>
    <n v="51.474747474747474"/>
    <b v="1"/>
    <s v="publishing/nonfiction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n v="0"/>
    <s v="US"/>
    <s v="USD"/>
    <n v="1480188013"/>
    <n v="1477592413"/>
    <b v="0"/>
    <x v="78"/>
    <e v="#DIV/0!"/>
    <b v="0"/>
    <s v="publishing/fiction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n v="4.7E-2"/>
    <s v="US"/>
    <s v="USD"/>
    <n v="1391364126"/>
    <n v="1388772126"/>
    <b v="0"/>
    <x v="79"/>
    <n v="39.166666666666664"/>
    <b v="0"/>
    <s v="publishing/fiction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n v="0"/>
    <s v="MX"/>
    <s v="MXN"/>
    <n v="1480831200"/>
    <n v="1479328570"/>
    <b v="0"/>
    <x v="78"/>
    <e v="#DIV/0!"/>
    <b v="0"/>
    <s v="publishing/fiction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n v="1.1655011655011655E-3"/>
    <s v="GB"/>
    <s v="GBP"/>
    <n v="1376563408"/>
    <n v="1373971408"/>
    <b v="0"/>
    <x v="29"/>
    <n v="5"/>
    <b v="0"/>
    <s v="publishing/fiction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n v="0"/>
    <s v="US"/>
    <s v="USD"/>
    <n v="1441858161"/>
    <n v="1439266161"/>
    <b v="0"/>
    <x v="78"/>
    <e v="#DIV/0!"/>
    <b v="0"/>
    <s v="publishing/fiction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n v="0.36014285714285715"/>
    <s v="US"/>
    <s v="USD"/>
    <n v="1413723684"/>
    <n v="1411131684"/>
    <b v="0"/>
    <x v="34"/>
    <n v="57.295454545454547"/>
    <b v="0"/>
    <s v="publishing/fiction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n v="0"/>
    <s v="CA"/>
    <s v="CAD"/>
    <n v="1424112483"/>
    <n v="1421520483"/>
    <b v="0"/>
    <x v="78"/>
    <e v="#DIV/0!"/>
    <b v="0"/>
    <s v="publishing/fiction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n v="3.5400000000000001E-2"/>
    <s v="US"/>
    <s v="USD"/>
    <n v="1432178810"/>
    <n v="1429586810"/>
    <b v="0"/>
    <x v="83"/>
    <n v="59"/>
    <b v="0"/>
    <s v="publishing/fiction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n v="0"/>
    <s v="US"/>
    <s v="USD"/>
    <n v="1387169890"/>
    <n v="1384577890"/>
    <b v="0"/>
    <x v="78"/>
    <e v="#DIV/0!"/>
    <b v="0"/>
    <s v="publishing/fiction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n v="0.41399999999999998"/>
    <s v="US"/>
    <s v="USD"/>
    <n v="1388102094"/>
    <n v="1385510094"/>
    <b v="0"/>
    <x v="47"/>
    <n v="31.846153846153847"/>
    <b v="0"/>
    <s v="publishing/fiction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n v="0"/>
    <s v="US"/>
    <s v="USD"/>
    <n v="1361750369"/>
    <n v="1358294369"/>
    <b v="0"/>
    <x v="78"/>
    <e v="#DIV/0!"/>
    <b v="0"/>
    <s v="publishing/fiction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n v="2.631578947368421E-4"/>
    <s v="US"/>
    <s v="USD"/>
    <n v="1454183202"/>
    <n v="1449863202"/>
    <b v="0"/>
    <x v="29"/>
    <n v="10"/>
    <b v="0"/>
    <s v="publishing/fiction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n v="3.3333333333333333E-2"/>
    <s v="US"/>
    <s v="USD"/>
    <n v="1257047940"/>
    <n v="1252718519"/>
    <b v="0"/>
    <x v="29"/>
    <n v="50"/>
    <b v="0"/>
    <s v="publishing/fiction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n v="8.5129023676509714E-3"/>
    <s v="GB"/>
    <s v="GBP"/>
    <n v="1431298860"/>
    <n v="1428341985"/>
    <b v="0"/>
    <x v="84"/>
    <n v="16"/>
    <b v="0"/>
    <s v="publishing/fiction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n v="0.70199999999999996"/>
    <s v="US"/>
    <s v="USD"/>
    <n v="1393181018"/>
    <n v="1390589018"/>
    <b v="0"/>
    <x v="82"/>
    <n v="39"/>
    <b v="0"/>
    <s v="publishing/fiction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n v="1.7000000000000001E-2"/>
    <s v="US"/>
    <s v="USD"/>
    <n v="1323998795"/>
    <n v="1321406795"/>
    <b v="0"/>
    <x v="81"/>
    <n v="34"/>
    <b v="0"/>
    <s v="publishing/fiction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n v="0.51400000000000001"/>
    <s v="US"/>
    <s v="USD"/>
    <n v="1444539600"/>
    <n v="1441297645"/>
    <b v="0"/>
    <x v="7"/>
    <n v="63.122807017543863"/>
    <b v="0"/>
    <s v="publishing/fiction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n v="7.0000000000000001E-3"/>
    <s v="US"/>
    <s v="USD"/>
    <n v="1375313577"/>
    <n v="1372721577"/>
    <b v="0"/>
    <x v="83"/>
    <n v="7"/>
    <b v="0"/>
    <s v="publishing/fiction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n v="4.0000000000000001E-3"/>
    <s v="US"/>
    <s v="USD"/>
    <n v="1398876680"/>
    <n v="1396284680"/>
    <b v="0"/>
    <x v="29"/>
    <n v="2"/>
    <b v="0"/>
    <s v="publishing/fiction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n v="2.6666666666666668E-2"/>
    <s v="US"/>
    <s v="USD"/>
    <n v="1287115200"/>
    <n v="1284567905"/>
    <b v="0"/>
    <x v="79"/>
    <n v="66.666666666666671"/>
    <b v="0"/>
    <s v="publishing/fiction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n v="1.04"/>
    <s v="US"/>
    <s v="USD"/>
    <n v="1304439025"/>
    <n v="1301847025"/>
    <b v="0"/>
    <x v="74"/>
    <n v="38.518518518518519"/>
    <b v="1"/>
    <s v="music/rock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n v="1.3315375"/>
    <s v="US"/>
    <s v="USD"/>
    <n v="1370649674"/>
    <n v="1368057674"/>
    <b v="0"/>
    <x v="20"/>
    <n v="42.609200000000001"/>
    <b v="1"/>
    <s v="music/rock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n v="1"/>
    <s v="US"/>
    <s v="USD"/>
    <n v="1345918302"/>
    <n v="1343326302"/>
    <b v="0"/>
    <x v="25"/>
    <n v="50"/>
    <b v="1"/>
    <s v="music/rock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n v="1.4813333333333334"/>
    <s v="US"/>
    <s v="USD"/>
    <n v="1335564000"/>
    <n v="1332182049"/>
    <b v="0"/>
    <x v="2"/>
    <n v="63.485714285714288"/>
    <b v="1"/>
    <s v="music/rock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n v="1.0249999999999999"/>
    <s v="US"/>
    <s v="USD"/>
    <n v="1395023719"/>
    <n v="1391571319"/>
    <b v="0"/>
    <x v="73"/>
    <n v="102.5"/>
    <b v="1"/>
    <s v="music/rock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n v="1.8062799999999999"/>
    <s v="US"/>
    <s v="USD"/>
    <n v="1362060915"/>
    <n v="1359468915"/>
    <b v="0"/>
    <x v="60"/>
    <n v="31.142758620689655"/>
    <b v="1"/>
    <s v="music/rock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n v="1.4279999999999999"/>
    <s v="US"/>
    <s v="USD"/>
    <n v="1336751220"/>
    <n v="1331774434"/>
    <b v="0"/>
    <x v="34"/>
    <n v="162.27272727272728"/>
    <b v="1"/>
    <s v="music/rock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n v="1.1416666666666666"/>
    <s v="US"/>
    <s v="USD"/>
    <n v="1383318226"/>
    <n v="1380726226"/>
    <b v="0"/>
    <x v="57"/>
    <n v="80.588235294117652"/>
    <b v="1"/>
    <s v="music/rock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n v="2.03505"/>
    <s v="US"/>
    <s v="USD"/>
    <n v="1341633540"/>
    <n v="1338336588"/>
    <b v="0"/>
    <x v="69"/>
    <n v="59.85441176470588"/>
    <b v="1"/>
    <s v="music/rock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n v="1.0941176470588236"/>
    <s v="US"/>
    <s v="USD"/>
    <n v="1358755140"/>
    <n v="1357187280"/>
    <b v="0"/>
    <x v="25"/>
    <n v="132.85714285714286"/>
    <b v="1"/>
    <s v="music/rock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n v="1.443746"/>
    <s v="US"/>
    <s v="USD"/>
    <n v="1359680939"/>
    <n v="1357088939"/>
    <b v="0"/>
    <x v="239"/>
    <n v="92.547820512820508"/>
    <b v="1"/>
    <s v="music/rock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n v="1.0386666666666666"/>
    <s v="US"/>
    <s v="USD"/>
    <n v="1384322340"/>
    <n v="1381430646"/>
    <b v="0"/>
    <x v="130"/>
    <n v="60.859375"/>
    <b v="1"/>
    <s v="music/rock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n v="1.0044440000000001"/>
    <s v="US"/>
    <s v="USD"/>
    <n v="1383861483"/>
    <n v="1381265883"/>
    <b v="0"/>
    <x v="65"/>
    <n v="41.851833333333339"/>
    <b v="1"/>
    <s v="music/rock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n v="1.0277927272727272"/>
    <s v="US"/>
    <s v="USD"/>
    <n v="1372827540"/>
    <n v="1371491244"/>
    <b v="0"/>
    <x v="58"/>
    <n v="88.325937499999995"/>
    <b v="1"/>
    <s v="music/rock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n v="1.0531250000000001"/>
    <s v="US"/>
    <s v="USD"/>
    <n v="1315242360"/>
    <n v="1310438737"/>
    <b v="0"/>
    <x v="28"/>
    <n v="158.96226415094338"/>
    <b v="1"/>
    <s v="music/rock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n v="1.1178571428571429"/>
    <s v="US"/>
    <s v="USD"/>
    <n v="1333774740"/>
    <n v="1330094566"/>
    <b v="0"/>
    <x v="192"/>
    <n v="85.054347826086953"/>
    <b v="1"/>
    <s v="music/rock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n v="1.0135000000000001"/>
    <s v="US"/>
    <s v="USD"/>
    <n v="1379279400"/>
    <n v="1376687485"/>
    <b v="0"/>
    <x v="240"/>
    <n v="112.61111111111111"/>
    <b v="1"/>
    <s v="music/rock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n v="1.0753333333333333"/>
    <s v="US"/>
    <s v="USD"/>
    <n v="1335672000"/>
    <n v="1332978688"/>
    <b v="0"/>
    <x v="26"/>
    <n v="45.436619718309856"/>
    <b v="1"/>
    <s v="music/rock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n v="1.1488571428571428"/>
    <s v="US"/>
    <s v="USD"/>
    <n v="1412086187"/>
    <n v="1409494187"/>
    <b v="0"/>
    <x v="45"/>
    <n v="46.218390804597703"/>
    <b v="1"/>
    <s v="music/rock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n v="1.0002"/>
    <s v="US"/>
    <s v="USD"/>
    <n v="1335542446"/>
    <n v="1332950446"/>
    <b v="0"/>
    <x v="33"/>
    <n v="178.60714285714286"/>
    <b v="1"/>
    <s v="music/rock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n v="1.5213333333333334"/>
    <s v="GB"/>
    <s v="GBP"/>
    <n v="1410431054"/>
    <n v="1407839054"/>
    <b v="0"/>
    <x v="66"/>
    <n v="40.75"/>
    <b v="1"/>
    <s v="music/rock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n v="1.1152149999999998"/>
    <s v="US"/>
    <s v="USD"/>
    <n v="1309547120"/>
    <n v="1306955120"/>
    <b v="0"/>
    <x v="13"/>
    <n v="43.733921568627444"/>
    <b v="1"/>
    <s v="music/rock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n v="1.0133333333333334"/>
    <s v="US"/>
    <s v="USD"/>
    <n v="1347854700"/>
    <n v="1343867524"/>
    <b v="0"/>
    <x v="11"/>
    <n v="81.066666666666663"/>
    <b v="1"/>
    <s v="music/rock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n v="1.232608695652174"/>
    <s v="US"/>
    <s v="USD"/>
    <n v="1306630800"/>
    <n v="1304376478"/>
    <b v="0"/>
    <x v="44"/>
    <n v="74.60526315789474"/>
    <b v="1"/>
    <s v="music/rock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n v="1"/>
    <s v="US"/>
    <s v="USD"/>
    <n v="1311393540"/>
    <n v="1309919526"/>
    <b v="0"/>
    <x v="59"/>
    <n v="305.55555555555554"/>
    <b v="1"/>
    <s v="music/rock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n v="1.05"/>
    <s v="US"/>
    <s v="USD"/>
    <n v="1310857200"/>
    <n v="1306525512"/>
    <b v="0"/>
    <x v="241"/>
    <n v="58.333333333333336"/>
    <b v="1"/>
    <s v="music/rock"/>
    <x v="4"/>
    <s v="rock"/>
    <x v="805"/>
    <d v="2011-07-16T23:00:00"/>
  </r>
  <r>
    <n v="806"/>
    <s v="Golden Animals NEW Album!"/>
    <s v="Help Golden Animals finish their NEW Album!"/>
    <n v="8000"/>
    <n v="8355"/>
    <x v="0"/>
    <n v="1.0443750000000001"/>
    <s v="US"/>
    <s v="USD"/>
    <n v="1315413339"/>
    <n v="1312821339"/>
    <b v="0"/>
    <x v="26"/>
    <n v="117.67605633802818"/>
    <b v="1"/>
    <s v="music/rock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n v="1.05125"/>
    <s v="US"/>
    <s v="USD"/>
    <n v="1488333600"/>
    <n v="1485270311"/>
    <b v="0"/>
    <x v="7"/>
    <n v="73.771929824561397"/>
    <b v="1"/>
    <s v="music/rock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n v="1"/>
    <s v="CA"/>
    <s v="CAD"/>
    <n v="1419224340"/>
    <n v="1416363886"/>
    <b v="0"/>
    <x v="68"/>
    <n v="104.65116279069767"/>
    <b v="1"/>
    <s v="music/rock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n v="1.03775"/>
    <s v="US"/>
    <s v="USD"/>
    <n v="1390161630"/>
    <n v="1387569630"/>
    <b v="0"/>
    <x v="47"/>
    <n v="79.82692307692308"/>
    <b v="1"/>
    <s v="music/rock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n v="1.05"/>
    <s v="US"/>
    <s v="USD"/>
    <n v="1346462462"/>
    <n v="1343870462"/>
    <b v="0"/>
    <x v="74"/>
    <n v="58.333333333333336"/>
    <b v="1"/>
    <s v="music/rock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n v="1.04"/>
    <s v="US"/>
    <s v="USD"/>
    <n v="1373475120"/>
    <n v="1371569202"/>
    <b v="0"/>
    <x v="8"/>
    <n v="86.666666666666671"/>
    <b v="1"/>
    <s v="music/rock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n v="1.5183333333333333"/>
    <s v="US"/>
    <s v="USD"/>
    <n v="1362146280"/>
    <n v="1357604752"/>
    <b v="0"/>
    <x v="51"/>
    <n v="27.606060606060606"/>
    <b v="1"/>
    <s v="music/rock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n v="1.59996"/>
    <s v="US"/>
    <s v="USD"/>
    <n v="1342825365"/>
    <n v="1340233365"/>
    <b v="0"/>
    <x v="93"/>
    <n v="24.999375000000001"/>
    <b v="1"/>
    <s v="music/rock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n v="1.2729999999999999"/>
    <s v="US"/>
    <s v="USD"/>
    <n v="1306865040"/>
    <n v="1305568201"/>
    <b v="0"/>
    <x v="33"/>
    <n v="45.464285714285715"/>
    <b v="1"/>
    <s v="music/rock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n v="1.07"/>
    <s v="US"/>
    <s v="USD"/>
    <n v="1414879303"/>
    <n v="1412287303"/>
    <b v="0"/>
    <x v="68"/>
    <n v="99.534883720930239"/>
    <b v="1"/>
    <s v="music/rock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n v="1.1512214285714286"/>
    <s v="US"/>
    <s v="USD"/>
    <n v="1365489000"/>
    <n v="1362776043"/>
    <b v="0"/>
    <x v="242"/>
    <n v="39.31"/>
    <b v="1"/>
    <s v="music/rock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n v="1.3711066666666665"/>
    <s v="US"/>
    <s v="USD"/>
    <n v="1331441940"/>
    <n v="1326810211"/>
    <b v="0"/>
    <x v="23"/>
    <n v="89.419999999999987"/>
    <b v="1"/>
    <s v="music/rock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n v="1.5571428571428572"/>
    <s v="US"/>
    <s v="USD"/>
    <n v="1344358860"/>
    <n v="1343682681"/>
    <b v="0"/>
    <x v="10"/>
    <n v="28.684210526315791"/>
    <b v="1"/>
    <s v="music/rock"/>
    <x v="4"/>
    <s v="rock"/>
    <x v="818"/>
    <d v="2012-08-07T17:01:00"/>
  </r>
  <r>
    <n v="819"/>
    <s v="Winter Tour"/>
    <s v="We are touring the Southeast in support of our new EP"/>
    <n v="400"/>
    <n v="435"/>
    <x v="0"/>
    <n v="1.0874999999999999"/>
    <s v="US"/>
    <s v="USD"/>
    <n v="1387601040"/>
    <n v="1386806254"/>
    <b v="0"/>
    <x v="25"/>
    <n v="31.071428571428573"/>
    <b v="1"/>
    <s v="music/rock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n v="1.3405"/>
    <s v="US"/>
    <s v="USD"/>
    <n v="1402290000"/>
    <n v="1399666342"/>
    <b v="0"/>
    <x v="44"/>
    <n v="70.55263157894737"/>
    <b v="1"/>
    <s v="music/rock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n v="1"/>
    <s v="US"/>
    <s v="USD"/>
    <n v="1430712060"/>
    <n v="1427753265"/>
    <b v="0"/>
    <x v="76"/>
    <n v="224.12820512820514"/>
    <b v="1"/>
    <s v="music/rock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n v="1.1916666666666667"/>
    <s v="US"/>
    <s v="USD"/>
    <n v="1349477050"/>
    <n v="1346885050"/>
    <b v="0"/>
    <x v="50"/>
    <n v="51.811594202898547"/>
    <b v="1"/>
    <s v="music/rock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n v="1.7949999999999999"/>
    <s v="US"/>
    <s v="USD"/>
    <n v="1427062852"/>
    <n v="1424474452"/>
    <b v="0"/>
    <x v="51"/>
    <n v="43.515151515151516"/>
    <b v="1"/>
    <s v="music/rock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n v="1.3438124999999999"/>
    <s v="US"/>
    <s v="USD"/>
    <n v="1271573940"/>
    <n v="1268459318"/>
    <b v="0"/>
    <x v="241"/>
    <n v="39.816666666666663"/>
    <b v="1"/>
    <s v="music/rock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n v="1.0043200000000001"/>
    <s v="US"/>
    <s v="USD"/>
    <n v="1351495284"/>
    <n v="1349335284"/>
    <b v="0"/>
    <x v="221"/>
    <n v="126.8080808080808"/>
    <b v="1"/>
    <s v="music/rock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n v="1.0145454545454546"/>
    <s v="US"/>
    <s v="USD"/>
    <n v="1332719730"/>
    <n v="1330908930"/>
    <b v="0"/>
    <x v="72"/>
    <n v="113.87755102040816"/>
    <b v="1"/>
    <s v="music/rock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n v="1.0333333333333334"/>
    <s v="US"/>
    <s v="USD"/>
    <n v="1329248940"/>
    <n v="1326972107"/>
    <b v="0"/>
    <x v="202"/>
    <n v="28.181818181818183"/>
    <b v="1"/>
    <s v="music/rock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n v="1.07"/>
    <s v="US"/>
    <s v="USD"/>
    <n v="1340641440"/>
    <n v="1339549982"/>
    <b v="0"/>
    <x v="44"/>
    <n v="36.60526315789474"/>
    <b v="1"/>
    <s v="music/rock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n v="1.04"/>
    <s v="GB"/>
    <s v="GBP"/>
    <n v="1468437240"/>
    <n v="1463253240"/>
    <b v="0"/>
    <x v="38"/>
    <n v="32.5"/>
    <b v="1"/>
    <s v="music/rock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n v="1.0783333333333334"/>
    <s v="US"/>
    <s v="USD"/>
    <n v="1363952225"/>
    <n v="1361363825"/>
    <b v="0"/>
    <x v="58"/>
    <n v="60.65625"/>
    <b v="1"/>
    <s v="music/rock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n v="2.3333333333333335"/>
    <s v="US"/>
    <s v="USD"/>
    <n v="1335540694"/>
    <n v="1332948694"/>
    <b v="0"/>
    <x v="9"/>
    <n v="175"/>
    <b v="1"/>
    <s v="music/rock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n v="1.0060706666666666"/>
    <s v="US"/>
    <s v="USD"/>
    <n v="1327133580"/>
    <n v="1321978335"/>
    <b v="0"/>
    <x v="243"/>
    <n v="97.993896103896105"/>
    <b v="1"/>
    <s v="music/rock"/>
    <x v="4"/>
    <s v="rock"/>
    <x v="832"/>
    <d v="2012-01-21T08:13:00"/>
  </r>
  <r>
    <n v="833"/>
    <s v="Ragman Rolls"/>
    <s v="This is an American rock album."/>
    <n v="6000"/>
    <n v="6100"/>
    <x v="0"/>
    <n v="1.0166666666666666"/>
    <s v="US"/>
    <s v="USD"/>
    <n v="1397941475"/>
    <n v="1395349475"/>
    <b v="0"/>
    <x v="14"/>
    <n v="148.78048780487805"/>
    <b v="1"/>
    <s v="music/rock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n v="1.3101818181818181"/>
    <s v="US"/>
    <s v="USD"/>
    <n v="1372651140"/>
    <n v="1369770292"/>
    <b v="0"/>
    <x v="11"/>
    <n v="96.08"/>
    <b v="1"/>
    <s v="music/rock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n v="1.1725000000000001"/>
    <s v="US"/>
    <s v="USD"/>
    <n v="1337396400"/>
    <n v="1333709958"/>
    <b v="0"/>
    <x v="244"/>
    <n v="58.625"/>
    <b v="1"/>
    <s v="music/rock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n v="1.009304"/>
    <s v="US"/>
    <s v="USD"/>
    <n v="1381108918"/>
    <n v="1378516918"/>
    <b v="0"/>
    <x v="67"/>
    <n v="109.70695652173914"/>
    <b v="1"/>
    <s v="music/rock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n v="1.218"/>
    <s v="US"/>
    <s v="USD"/>
    <n v="1398988662"/>
    <n v="1396396662"/>
    <b v="0"/>
    <x v="95"/>
    <n v="49.112903225806448"/>
    <b v="1"/>
    <s v="music/rock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n v="1.454"/>
    <s v="US"/>
    <s v="USD"/>
    <n v="1326835985"/>
    <n v="1324243985"/>
    <b v="0"/>
    <x v="42"/>
    <n v="47.672131147540981"/>
    <b v="1"/>
    <s v="music/rock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n v="1.166166"/>
    <s v="US"/>
    <s v="USD"/>
    <n v="1348337956"/>
    <n v="1345745956"/>
    <b v="0"/>
    <x v="93"/>
    <n v="60.737812499999997"/>
    <b v="1"/>
    <s v="music/rock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n v="1.2041660000000001"/>
    <s v="US"/>
    <s v="USD"/>
    <n v="1474694787"/>
    <n v="1472102787"/>
    <b v="0"/>
    <x v="245"/>
    <n v="63.37715789473684"/>
    <b v="1"/>
    <s v="music/metal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n v="1.0132000000000001"/>
    <s v="US"/>
    <s v="USD"/>
    <n v="1415653663"/>
    <n v="1413058063"/>
    <b v="1"/>
    <x v="225"/>
    <n v="53.893617021276597"/>
    <b v="1"/>
    <s v="music/metal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n v="1.0431999999999999"/>
    <s v="CA"/>
    <s v="CAD"/>
    <n v="1381723140"/>
    <n v="1378735983"/>
    <b v="1"/>
    <x v="70"/>
    <n v="66.871794871794876"/>
    <b v="1"/>
    <s v="music/metal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n v="2.6713333333333331"/>
    <s v="US"/>
    <s v="USD"/>
    <n v="1481184000"/>
    <n v="1479708680"/>
    <b v="0"/>
    <x v="246"/>
    <n v="63.102362204724407"/>
    <b v="1"/>
    <s v="music/metal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n v="1.9413333333333334"/>
    <s v="US"/>
    <s v="USD"/>
    <n v="1414817940"/>
    <n v="1411489552"/>
    <b v="1"/>
    <x v="180"/>
    <n v="36.628930817610062"/>
    <b v="1"/>
    <s v="music/metal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n v="1.203802"/>
    <s v="US"/>
    <s v="USD"/>
    <n v="1473047940"/>
    <n v="1469595396"/>
    <b v="0"/>
    <x v="247"/>
    <n v="34.005706214689269"/>
    <b v="1"/>
    <s v="music/metal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n v="1.2200090909090908"/>
    <s v="GB"/>
    <s v="GBP"/>
    <n v="1394460000"/>
    <n v="1393233855"/>
    <b v="0"/>
    <x v="5"/>
    <n v="28.553404255319148"/>
    <b v="1"/>
    <s v="music/metal"/>
    <x v="4"/>
    <s v="metal"/>
    <x v="846"/>
    <d v="2014-03-10T14:00:00"/>
  </r>
  <r>
    <n v="847"/>
    <s v="CENTROPYMUSIC"/>
    <s v="MUSIC WITH MEANING!  MUSIC THAT MATTERS!!!"/>
    <n v="10"/>
    <n v="10"/>
    <x v="0"/>
    <n v="1"/>
    <s v="US"/>
    <s v="USD"/>
    <n v="1436555376"/>
    <n v="1433963376"/>
    <b v="0"/>
    <x v="29"/>
    <n v="10"/>
    <b v="1"/>
    <s v="music/metal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n v="1"/>
    <s v="US"/>
    <s v="USD"/>
    <n v="1429038033"/>
    <n v="1426446033"/>
    <b v="0"/>
    <x v="38"/>
    <n v="18.75"/>
    <b v="1"/>
    <s v="music/metal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n v="1.1990000000000001"/>
    <s v="US"/>
    <s v="USD"/>
    <n v="1426473264"/>
    <n v="1424057664"/>
    <b v="0"/>
    <x v="248"/>
    <n v="41.704347826086959"/>
    <b v="1"/>
    <s v="music/metal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n v="1.55175"/>
    <s v="US"/>
    <s v="USD"/>
    <n v="1461560340"/>
    <n v="1458762717"/>
    <b v="0"/>
    <x v="182"/>
    <n v="46.669172932330824"/>
    <b v="1"/>
    <s v="music/metal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n v="1.3045"/>
    <s v="FR"/>
    <s v="EUR"/>
    <n v="1469994300"/>
    <n v="1464815253"/>
    <b v="0"/>
    <x v="16"/>
    <n v="37.271428571428572"/>
    <b v="1"/>
    <s v="music/metal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n v="1.0497142857142858"/>
    <s v="US"/>
    <s v="USD"/>
    <n v="1477342800"/>
    <n v="1476386395"/>
    <b v="0"/>
    <x v="95"/>
    <n v="59.258064516129032"/>
    <b v="1"/>
    <s v="music/metal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n v="1"/>
    <s v="US"/>
    <s v="USD"/>
    <n v="1424116709"/>
    <n v="1421524709"/>
    <b v="0"/>
    <x v="73"/>
    <n v="30"/>
    <b v="1"/>
    <s v="music/metal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n v="1.1822050359712231"/>
    <s v="US"/>
    <s v="USD"/>
    <n v="1482901546"/>
    <n v="1480309546"/>
    <b v="0"/>
    <x v="249"/>
    <n v="65.8623246492986"/>
    <b v="1"/>
    <s v="music/metal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n v="1.0344827586206897"/>
    <s v="US"/>
    <s v="USD"/>
    <n v="1469329217"/>
    <n v="1466737217"/>
    <b v="0"/>
    <x v="5"/>
    <n v="31.914893617021278"/>
    <b v="1"/>
    <s v="music/metal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n v="2.1800000000000002"/>
    <s v="DE"/>
    <s v="EUR"/>
    <n v="1477422000"/>
    <n v="1472282956"/>
    <b v="0"/>
    <x v="33"/>
    <n v="19.464285714285715"/>
    <b v="1"/>
    <s v="music/metal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n v="1"/>
    <s v="ES"/>
    <s v="EUR"/>
    <n v="1448463431"/>
    <n v="1444831031"/>
    <b v="0"/>
    <x v="54"/>
    <n v="50"/>
    <b v="1"/>
    <s v="music/metal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n v="1.4400583333333332"/>
    <s v="GB"/>
    <s v="GBP"/>
    <n v="1429138740"/>
    <n v="1426528418"/>
    <b v="0"/>
    <x v="88"/>
    <n v="22.737763157894737"/>
    <b v="1"/>
    <s v="music/metal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n v="1.0467500000000001"/>
    <s v="US"/>
    <s v="USD"/>
    <n v="1433376000"/>
    <n v="1430768468"/>
    <b v="0"/>
    <x v="15"/>
    <n v="42.724489795918366"/>
    <b v="1"/>
    <s v="music/metal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n v="0.18142857142857144"/>
    <s v="US"/>
    <s v="USD"/>
    <n v="1385123713"/>
    <n v="1382528113"/>
    <b v="0"/>
    <x v="53"/>
    <n v="52.916666666666664"/>
    <b v="0"/>
    <s v="music/jazz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n v="2.2444444444444444E-2"/>
    <s v="US"/>
    <s v="USD"/>
    <n v="1474067404"/>
    <n v="1471475404"/>
    <b v="0"/>
    <x v="84"/>
    <n v="50.5"/>
    <b v="0"/>
    <s v="music/jazz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n v="3.3999999999999998E-3"/>
    <s v="GB"/>
    <s v="GBP"/>
    <n v="1384179548"/>
    <n v="1381583948"/>
    <b v="0"/>
    <x v="80"/>
    <n v="42.5"/>
    <b v="0"/>
    <s v="music/jazz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n v="4.4999999999999998E-2"/>
    <s v="US"/>
    <s v="USD"/>
    <n v="1329014966"/>
    <n v="1326422966"/>
    <b v="0"/>
    <x v="81"/>
    <n v="18"/>
    <b v="0"/>
    <s v="music/jazz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n v="0.41538461538461541"/>
    <s v="US"/>
    <s v="USD"/>
    <n v="1381917540"/>
    <n v="1379990038"/>
    <b v="0"/>
    <x v="1"/>
    <n v="34.177215189873415"/>
    <b v="0"/>
    <s v="music/jazz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n v="2.0454545454545454E-2"/>
    <s v="US"/>
    <s v="USD"/>
    <n v="1358361197"/>
    <n v="1353177197"/>
    <b v="0"/>
    <x v="84"/>
    <n v="22.5"/>
    <b v="0"/>
    <s v="music/jazz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n v="0.18285714285714286"/>
    <s v="US"/>
    <s v="USD"/>
    <n v="1425136200"/>
    <n v="1421853518"/>
    <b v="0"/>
    <x v="202"/>
    <n v="58.18181818181818"/>
    <b v="0"/>
    <s v="music/jazz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n v="0.2402"/>
    <s v="US"/>
    <s v="USD"/>
    <n v="1259643540"/>
    <n v="1254450706"/>
    <b v="0"/>
    <x v="202"/>
    <n v="109.18181818181819"/>
    <b v="0"/>
    <s v="music/jazz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n v="1.1111111111111111E-3"/>
    <s v="US"/>
    <s v="USD"/>
    <n v="1389055198"/>
    <n v="1386463198"/>
    <b v="0"/>
    <x v="29"/>
    <n v="50"/>
    <b v="0"/>
    <s v="music/jazz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n v="0.11818181818181818"/>
    <s v="US"/>
    <s v="USD"/>
    <n v="1365448657"/>
    <n v="1362860257"/>
    <b v="0"/>
    <x v="83"/>
    <n v="346.66666666666669"/>
    <b v="0"/>
    <s v="music/jazz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n v="3.0999999999999999E-3"/>
    <s v="GB"/>
    <s v="GBP"/>
    <n v="1377995523"/>
    <n v="1375403523"/>
    <b v="0"/>
    <x v="81"/>
    <n v="12.4"/>
    <b v="0"/>
    <s v="music/jazz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n v="5.4166666666666669E-2"/>
    <s v="US"/>
    <s v="USD"/>
    <n v="1385735295"/>
    <n v="1383139695"/>
    <b v="0"/>
    <x v="8"/>
    <n v="27.083333333333332"/>
    <b v="0"/>
    <s v="music/jazz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n v="8.1250000000000003E-3"/>
    <s v="US"/>
    <s v="USD"/>
    <n v="1299786527"/>
    <n v="1295898527"/>
    <b v="0"/>
    <x v="84"/>
    <n v="32.5"/>
    <b v="0"/>
    <s v="music/jazz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n v="1.2857142857142857E-2"/>
    <s v="US"/>
    <s v="USD"/>
    <n v="1352610040"/>
    <n v="1349150440"/>
    <b v="0"/>
    <x v="81"/>
    <n v="9"/>
    <b v="0"/>
    <s v="music/jazz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n v="0.24333333333333335"/>
    <s v="US"/>
    <s v="USD"/>
    <n v="1367676034"/>
    <n v="1365084034"/>
    <b v="0"/>
    <x v="64"/>
    <n v="34.761904761904759"/>
    <b v="0"/>
    <s v="music/jazz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n v="0"/>
    <s v="US"/>
    <s v="USD"/>
    <n v="1442856131"/>
    <n v="1441128131"/>
    <b v="0"/>
    <x v="78"/>
    <e v="#DIV/0!"/>
    <b v="0"/>
    <s v="music/jazz"/>
    <x v="4"/>
    <s v="jazz"/>
    <x v="875"/>
    <d v="2015-09-21T17:22:11"/>
  </r>
  <r>
    <n v="876"/>
    <s v="Sound Of Dobells"/>
    <s v="What was the greatest record shop ever?  DOBELLS!"/>
    <n v="3152"/>
    <n v="1286"/>
    <x v="2"/>
    <n v="0.40799492385786801"/>
    <s v="GB"/>
    <s v="GBP"/>
    <n v="1359978927"/>
    <n v="1357127727"/>
    <b v="0"/>
    <x v="43"/>
    <n v="28.577777777777779"/>
    <b v="0"/>
    <s v="music/jazz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n v="0.67549999999999999"/>
    <s v="US"/>
    <s v="USD"/>
    <n v="1387479360"/>
    <n v="1384887360"/>
    <b v="0"/>
    <x v="60"/>
    <n v="46.586206896551722"/>
    <b v="0"/>
    <s v="music/jazz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n v="1.2999999999999999E-2"/>
    <s v="US"/>
    <s v="USD"/>
    <n v="1293082524"/>
    <n v="1290490524"/>
    <b v="0"/>
    <x v="84"/>
    <n v="32.5"/>
    <b v="0"/>
    <s v="music/jazz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n v="0.30666666666666664"/>
    <s v="US"/>
    <s v="USD"/>
    <n v="1338321305"/>
    <n v="1336506905"/>
    <b v="0"/>
    <x v="209"/>
    <n v="21.466666666666665"/>
    <b v="0"/>
    <s v="music/jazz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n v="2.9894179894179893E-2"/>
    <s v="US"/>
    <s v="USD"/>
    <n v="1351582938"/>
    <n v="1348731738"/>
    <b v="0"/>
    <x v="22"/>
    <n v="14.125"/>
    <b v="0"/>
    <s v="music/indie rock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n v="8.0000000000000002E-3"/>
    <s v="US"/>
    <s v="USD"/>
    <n v="1326520886"/>
    <n v="1322632886"/>
    <b v="0"/>
    <x v="29"/>
    <n v="30"/>
    <b v="0"/>
    <s v="music/indie rock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n v="0.20133333333333334"/>
    <s v="US"/>
    <s v="USD"/>
    <n v="1315341550"/>
    <n v="1312490350"/>
    <b v="0"/>
    <x v="25"/>
    <n v="21.571428571428573"/>
    <b v="0"/>
    <s v="music/indie rock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n v="0.4002"/>
    <s v="US"/>
    <s v="USD"/>
    <n v="1456957635"/>
    <n v="1451773635"/>
    <b v="0"/>
    <x v="54"/>
    <n v="83.375"/>
    <b v="0"/>
    <s v="music/indie rock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n v="0.01"/>
    <s v="US"/>
    <s v="USD"/>
    <n v="1336789860"/>
    <n v="1331666146"/>
    <b v="0"/>
    <x v="84"/>
    <n v="10"/>
    <b v="0"/>
    <s v="music/indie rock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n v="0.75"/>
    <s v="US"/>
    <s v="USD"/>
    <n v="1483137311"/>
    <n v="1481322911"/>
    <b v="0"/>
    <x v="64"/>
    <n v="35.714285714285715"/>
    <b v="0"/>
    <s v="music/indie rock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n v="0.41"/>
    <s v="US"/>
    <s v="USD"/>
    <n v="1473972813"/>
    <n v="1471812813"/>
    <b v="0"/>
    <x v="63"/>
    <n v="29.285714285714285"/>
    <b v="0"/>
    <s v="music/indie rock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n v="0"/>
    <s v="US"/>
    <s v="USD"/>
    <n v="1338159655"/>
    <n v="1335567655"/>
    <b v="0"/>
    <x v="78"/>
    <e v="#DIV/0!"/>
    <b v="0"/>
    <s v="music/indie rock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n v="7.1999999999999995E-2"/>
    <s v="US"/>
    <s v="USD"/>
    <n v="1314856800"/>
    <n v="1311789885"/>
    <b v="0"/>
    <x v="80"/>
    <n v="18"/>
    <b v="0"/>
    <s v="music/indie rock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n v="9.4412800000000005E-2"/>
    <s v="US"/>
    <s v="USD"/>
    <n v="1412534943"/>
    <n v="1409942943"/>
    <b v="0"/>
    <x v="58"/>
    <n v="73.760000000000005"/>
    <b v="0"/>
    <s v="music/indie rock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n v="4.1666666666666664E-2"/>
    <s v="US"/>
    <s v="USD"/>
    <n v="1385055979"/>
    <n v="1382460379"/>
    <b v="0"/>
    <x v="80"/>
    <n v="31.25"/>
    <b v="0"/>
    <s v="music/indie rock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n v="3.2500000000000001E-2"/>
    <s v="US"/>
    <s v="USD"/>
    <n v="1408581930"/>
    <n v="1405989930"/>
    <b v="0"/>
    <x v="82"/>
    <n v="28.888888888888889"/>
    <b v="0"/>
    <s v="music/indie rock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n v="0.40749999999999997"/>
    <s v="US"/>
    <s v="USD"/>
    <n v="1280635200"/>
    <n v="1273121283"/>
    <b v="0"/>
    <x v="57"/>
    <n v="143.8235294117647"/>
    <b v="0"/>
    <s v="music/indie rock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n v="0.1"/>
    <s v="US"/>
    <s v="USD"/>
    <n v="1427920363"/>
    <n v="1425331963"/>
    <b v="0"/>
    <x v="81"/>
    <n v="40"/>
    <b v="0"/>
    <s v="music/indie rock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n v="0.39169999999999999"/>
    <s v="US"/>
    <s v="USD"/>
    <n v="1465169610"/>
    <n v="1462577610"/>
    <b v="0"/>
    <x v="28"/>
    <n v="147.81132075471697"/>
    <b v="0"/>
    <s v="music/indie rock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n v="2.4375000000000001E-2"/>
    <s v="US"/>
    <s v="USD"/>
    <n v="1287975829"/>
    <n v="1284087829"/>
    <b v="0"/>
    <x v="63"/>
    <n v="27.857142857142858"/>
    <b v="0"/>
    <s v="music/indie rock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n v="0.4"/>
    <s v="US"/>
    <s v="USD"/>
    <n v="1440734400"/>
    <n v="1438549026"/>
    <b v="0"/>
    <x v="250"/>
    <n v="44.444444444444443"/>
    <b v="0"/>
    <s v="music/indie rock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n v="0"/>
    <s v="US"/>
    <s v="USD"/>
    <n v="1354123908"/>
    <n v="1351528308"/>
    <b v="0"/>
    <x v="78"/>
    <e v="#DIV/0!"/>
    <b v="0"/>
    <s v="music/indie rock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n v="2.8000000000000001E-2"/>
    <s v="US"/>
    <s v="USD"/>
    <n v="1326651110"/>
    <n v="1322763110"/>
    <b v="0"/>
    <x v="84"/>
    <n v="35"/>
    <b v="0"/>
    <s v="music/indie rock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n v="0.37333333333333335"/>
    <s v="US"/>
    <s v="USD"/>
    <n v="1306549362"/>
    <n v="1302661362"/>
    <b v="0"/>
    <x v="22"/>
    <n v="35"/>
    <b v="0"/>
    <s v="music/indie rock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n v="4.1999999999999997E-3"/>
    <s v="US"/>
    <s v="USD"/>
    <n v="1459365802"/>
    <n v="1456777402"/>
    <b v="0"/>
    <x v="84"/>
    <n v="10.5"/>
    <b v="0"/>
    <s v="music/jazz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n v="0"/>
    <s v="US"/>
    <s v="USD"/>
    <n v="1276024260"/>
    <n v="1272050914"/>
    <b v="0"/>
    <x v="78"/>
    <e v="#DIV/0!"/>
    <b v="0"/>
    <s v="music/jazz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n v="3.0000000000000001E-3"/>
    <s v="US"/>
    <s v="USD"/>
    <n v="1409412600"/>
    <n v="1404947422"/>
    <b v="0"/>
    <x v="83"/>
    <n v="30"/>
    <b v="0"/>
    <s v="music/jazz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n v="3.2000000000000001E-2"/>
    <s v="US"/>
    <s v="USD"/>
    <n v="1348367100"/>
    <n v="1346180780"/>
    <b v="0"/>
    <x v="80"/>
    <n v="40"/>
    <b v="0"/>
    <s v="music/jazz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n v="3.0200000000000001E-3"/>
    <s v="US"/>
    <s v="USD"/>
    <n v="1451786137"/>
    <n v="1449194137"/>
    <b v="0"/>
    <x v="83"/>
    <n v="50.333333333333336"/>
    <b v="0"/>
    <s v="music/jazz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n v="3.0153846153846153E-2"/>
    <s v="US"/>
    <s v="USD"/>
    <n v="1295847926"/>
    <n v="1290663926"/>
    <b v="0"/>
    <x v="79"/>
    <n v="32.666666666666664"/>
    <b v="0"/>
    <s v="music/jazz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n v="0"/>
    <s v="US"/>
    <s v="USD"/>
    <n v="1394681590"/>
    <n v="1392093190"/>
    <b v="0"/>
    <x v="78"/>
    <e v="#DIV/0!"/>
    <b v="0"/>
    <s v="music/jazz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n v="0"/>
    <s v="US"/>
    <s v="USD"/>
    <n v="1315715823"/>
    <n v="1313123823"/>
    <b v="0"/>
    <x v="78"/>
    <e v="#DIV/0!"/>
    <b v="0"/>
    <s v="music/jazz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n v="0"/>
    <s v="US"/>
    <s v="USD"/>
    <n v="1280206740"/>
    <n v="1276283655"/>
    <b v="0"/>
    <x v="78"/>
    <e v="#DIV/0!"/>
    <b v="0"/>
    <s v="music/jazz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n v="3.2500000000000001E-2"/>
    <s v="US"/>
    <s v="USD"/>
    <n v="1343016000"/>
    <n v="1340296440"/>
    <b v="0"/>
    <x v="22"/>
    <n v="65"/>
    <b v="0"/>
    <s v="music/jazz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n v="0.22363636363636363"/>
    <s v="GB"/>
    <s v="GBP"/>
    <n v="1488546319"/>
    <n v="1483362319"/>
    <b v="0"/>
    <x v="81"/>
    <n v="24.6"/>
    <b v="0"/>
    <s v="music/jazz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n v="0"/>
    <s v="US"/>
    <s v="USD"/>
    <n v="1390522045"/>
    <n v="1388707645"/>
    <b v="0"/>
    <x v="78"/>
    <e v="#DIV/0!"/>
    <b v="0"/>
    <s v="music/jazz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n v="8.5714285714285719E-3"/>
    <s v="US"/>
    <s v="USD"/>
    <n v="1355197047"/>
    <n v="1350009447"/>
    <b v="0"/>
    <x v="84"/>
    <n v="15"/>
    <b v="0"/>
    <s v="music/jazz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n v="6.6066666666666662E-2"/>
    <s v="US"/>
    <s v="USD"/>
    <n v="1336188019"/>
    <n v="1333596019"/>
    <b v="0"/>
    <x v="54"/>
    <n v="82.583333333333329"/>
    <b v="0"/>
    <s v="music/jazz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n v="0"/>
    <s v="US"/>
    <s v="USD"/>
    <n v="1345918747"/>
    <n v="1343326747"/>
    <b v="0"/>
    <x v="78"/>
    <e v="#DIV/0!"/>
    <b v="0"/>
    <s v="music/jazz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n v="5.7692307692307696E-2"/>
    <s v="US"/>
    <s v="USD"/>
    <n v="1330577940"/>
    <n v="1327853914"/>
    <b v="0"/>
    <x v="82"/>
    <n v="41.666666666666664"/>
    <b v="0"/>
    <s v="music/jazz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n v="0"/>
    <s v="US"/>
    <s v="USD"/>
    <n v="1287723600"/>
    <n v="1284409734"/>
    <b v="0"/>
    <x v="78"/>
    <e v="#DIV/0!"/>
    <b v="0"/>
    <s v="music/jazz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n v="6.0000000000000001E-3"/>
    <s v="US"/>
    <s v="USD"/>
    <n v="1405305000"/>
    <n v="1402612730"/>
    <b v="0"/>
    <x v="29"/>
    <n v="30"/>
    <b v="0"/>
    <s v="music/jazz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n v="5.0256410256410255E-2"/>
    <s v="GB"/>
    <s v="GBP"/>
    <n v="1417474761"/>
    <n v="1414879161"/>
    <b v="0"/>
    <x v="73"/>
    <n v="19.600000000000001"/>
    <b v="0"/>
    <s v="music/jazz"/>
    <x v="4"/>
    <s v="jazz"/>
    <x v="918"/>
    <d v="2014-12-01T22:59:21"/>
  </r>
  <r>
    <n v="919"/>
    <s v="Jazz CD:  Out of The Blue"/>
    <s v="Cool jazz with a New Orleans flavor."/>
    <n v="20000"/>
    <n v="100"/>
    <x v="2"/>
    <n v="5.0000000000000001E-3"/>
    <s v="US"/>
    <s v="USD"/>
    <n v="1355930645"/>
    <n v="1352906645"/>
    <b v="0"/>
    <x v="29"/>
    <n v="100"/>
    <b v="0"/>
    <s v="music/jazz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n v="0"/>
    <s v="US"/>
    <s v="USD"/>
    <n v="1384448822"/>
    <n v="1381853222"/>
    <b v="0"/>
    <x v="78"/>
    <e v="#DIV/0!"/>
    <b v="0"/>
    <s v="music/jazz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n v="0.309"/>
    <s v="US"/>
    <s v="USD"/>
    <n v="1323666376"/>
    <n v="1320033976"/>
    <b v="0"/>
    <x v="9"/>
    <n v="231.75"/>
    <b v="0"/>
    <s v="music/jazz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n v="0.21037037037037037"/>
    <s v="US"/>
    <s v="USD"/>
    <n v="1412167393"/>
    <n v="1409143393"/>
    <b v="0"/>
    <x v="209"/>
    <n v="189.33333333333334"/>
    <b v="0"/>
    <s v="music/jazz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n v="2.1999999999999999E-2"/>
    <s v="US"/>
    <s v="USD"/>
    <n v="1416614523"/>
    <n v="1414018923"/>
    <b v="0"/>
    <x v="79"/>
    <n v="55"/>
    <b v="0"/>
    <s v="music/jazz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n v="0.109"/>
    <s v="US"/>
    <s v="USD"/>
    <n v="1360795069"/>
    <n v="1358203069"/>
    <b v="0"/>
    <x v="41"/>
    <n v="21.8"/>
    <b v="0"/>
    <s v="music/jazz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n v="2.6666666666666668E-2"/>
    <s v="US"/>
    <s v="USD"/>
    <n v="1385590111"/>
    <n v="1382994511"/>
    <b v="0"/>
    <x v="81"/>
    <n v="32"/>
    <b v="0"/>
    <s v="music/jazz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n v="0"/>
    <s v="US"/>
    <s v="USD"/>
    <n v="1278628800"/>
    <n v="1276043330"/>
    <b v="0"/>
    <x v="78"/>
    <e v="#DIV/0!"/>
    <b v="0"/>
    <s v="music/jazz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n v="0"/>
    <s v="US"/>
    <s v="USD"/>
    <n v="1337024695"/>
    <n v="1334432695"/>
    <b v="0"/>
    <x v="78"/>
    <e v="#DIV/0!"/>
    <b v="0"/>
    <s v="music/jazz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n v="0.10862068965517241"/>
    <s v="US"/>
    <s v="USD"/>
    <n v="1353196800"/>
    <n v="1348864913"/>
    <b v="0"/>
    <x v="33"/>
    <n v="56.25"/>
    <b v="0"/>
    <s v="music/jazz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n v="0"/>
    <s v="US"/>
    <s v="USD"/>
    <n v="1333946569"/>
    <n v="1331358169"/>
    <b v="0"/>
    <x v="78"/>
    <e v="#DIV/0!"/>
    <b v="0"/>
    <s v="music/jazz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n v="0.38333333333333336"/>
    <s v="US"/>
    <s v="USD"/>
    <n v="1277501520"/>
    <n v="1273874306"/>
    <b v="0"/>
    <x v="81"/>
    <n v="69"/>
    <b v="0"/>
    <s v="music/jazz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n v="6.5500000000000003E-2"/>
    <s v="GB"/>
    <s v="GBP"/>
    <n v="1395007200"/>
    <n v="1392021502"/>
    <b v="0"/>
    <x v="63"/>
    <n v="18.714285714285715"/>
    <b v="0"/>
    <s v="music/jazz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n v="0.14536842105263159"/>
    <s v="US"/>
    <s v="USD"/>
    <n v="1363990545"/>
    <n v="1360106145"/>
    <b v="0"/>
    <x v="209"/>
    <n v="46.033333333333331"/>
    <b v="0"/>
    <s v="music/jazz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n v="0.06"/>
    <s v="US"/>
    <s v="USD"/>
    <n v="1399867409"/>
    <n v="1394683409"/>
    <b v="0"/>
    <x v="84"/>
    <n v="60"/>
    <b v="0"/>
    <s v="music/jazz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n v="0.30399999999999999"/>
    <s v="CA"/>
    <s v="CAD"/>
    <n v="1399183200"/>
    <n v="1396633284"/>
    <b v="0"/>
    <x v="209"/>
    <n v="50.666666666666664"/>
    <b v="0"/>
    <s v="music/jazz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n v="1.4285714285714285E-2"/>
    <s v="US"/>
    <s v="USD"/>
    <n v="1454054429"/>
    <n v="1451462429"/>
    <b v="0"/>
    <x v="84"/>
    <n v="25"/>
    <b v="0"/>
    <s v="music/jazz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n v="0"/>
    <s v="US"/>
    <s v="USD"/>
    <n v="1326916800"/>
    <n v="1323131689"/>
    <b v="0"/>
    <x v="78"/>
    <e v="#DIV/0!"/>
    <b v="0"/>
    <s v="music/jazz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n v="1.1428571428571429E-2"/>
    <s v="US"/>
    <s v="USD"/>
    <n v="1383509357"/>
    <n v="1380913757"/>
    <b v="0"/>
    <x v="84"/>
    <n v="20"/>
    <b v="0"/>
    <s v="music/jazz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n v="3.5714285714285713E-3"/>
    <s v="US"/>
    <s v="USD"/>
    <n v="1346585448"/>
    <n v="1343993448"/>
    <b v="0"/>
    <x v="29"/>
    <n v="25"/>
    <b v="0"/>
    <s v="music/jazz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n v="1.4545454545454545E-2"/>
    <s v="US"/>
    <s v="USD"/>
    <n v="1372622280"/>
    <n v="1369246738"/>
    <b v="0"/>
    <x v="84"/>
    <n v="20"/>
    <b v="0"/>
    <s v="music/jazz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n v="0.17155555555555554"/>
    <s v="US"/>
    <s v="USD"/>
    <n v="1439251926"/>
    <n v="1435363926"/>
    <b v="0"/>
    <x v="25"/>
    <n v="110.28571428571429"/>
    <b v="0"/>
    <s v="technology/wearables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n v="2.3220000000000001E-2"/>
    <s v="US"/>
    <s v="USD"/>
    <n v="1486693145"/>
    <n v="1484101145"/>
    <b v="0"/>
    <x v="162"/>
    <n v="37.451612903225808"/>
    <b v="0"/>
    <s v="technology/wearables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n v="8.9066666666666669E-2"/>
    <s v="US"/>
    <s v="USD"/>
    <n v="1455826460"/>
    <n v="1452716060"/>
    <b v="0"/>
    <x v="38"/>
    <n v="41.75"/>
    <b v="0"/>
    <s v="technology/wearables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n v="9.633333333333334E-2"/>
    <s v="US"/>
    <s v="USD"/>
    <n v="1480438905"/>
    <n v="1477843305"/>
    <b v="0"/>
    <x v="8"/>
    <n v="24.083333333333332"/>
    <b v="0"/>
    <s v="technology/wearables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n v="0.13325999999999999"/>
    <s v="US"/>
    <s v="USD"/>
    <n v="1460988000"/>
    <n v="1458050450"/>
    <b v="0"/>
    <x v="93"/>
    <n v="69.40625"/>
    <b v="0"/>
    <s v="technology/wearables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n v="2.4840000000000001E-2"/>
    <s v="FR"/>
    <s v="EUR"/>
    <n v="1487462340"/>
    <n v="1482958626"/>
    <b v="0"/>
    <x v="38"/>
    <n v="155.25"/>
    <b v="0"/>
    <s v="technology/wearables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n v="1.9066666666666666E-2"/>
    <s v="US"/>
    <s v="USD"/>
    <n v="1473444048"/>
    <n v="1470852048"/>
    <b v="0"/>
    <x v="81"/>
    <n v="57.2"/>
    <b v="0"/>
    <s v="technology/wearables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n v="0"/>
    <s v="US"/>
    <s v="USD"/>
    <n v="1467312306"/>
    <n v="1462128306"/>
    <b v="0"/>
    <x v="78"/>
    <e v="#DIV/0!"/>
    <b v="0"/>
    <s v="technology/wearables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n v="0.12"/>
    <s v="NL"/>
    <s v="EUR"/>
    <n v="1457812364"/>
    <n v="1455220364"/>
    <b v="0"/>
    <x v="22"/>
    <n v="60"/>
    <b v="0"/>
    <s v="technology/wearables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n v="1.3650000000000001E-2"/>
    <s v="DE"/>
    <s v="EUR"/>
    <n v="1456016576"/>
    <n v="1450832576"/>
    <b v="0"/>
    <x v="63"/>
    <n v="39"/>
    <b v="0"/>
    <s v="technology/wearables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n v="0.28039999999999998"/>
    <s v="CA"/>
    <s v="CAD"/>
    <n v="1453053661"/>
    <n v="1450461661"/>
    <b v="0"/>
    <x v="54"/>
    <n v="58.416666666666664"/>
    <b v="0"/>
    <s v="technology/wearables"/>
    <x v="2"/>
    <s v="wearables"/>
    <x v="950"/>
    <d v="2016-01-17T18:01:01"/>
  </r>
  <r>
    <n v="951"/>
    <s v="Smart Harness"/>
    <s v="Revolutionizing the way we walk our dogs!"/>
    <n v="50000"/>
    <n v="19195"/>
    <x v="2"/>
    <n v="0.38390000000000002"/>
    <s v="US"/>
    <s v="USD"/>
    <n v="1465054872"/>
    <n v="1461166872"/>
    <b v="0"/>
    <x v="212"/>
    <n v="158.63636363636363"/>
    <b v="0"/>
    <s v="technology/wearables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n v="0.39942857142857141"/>
    <s v="US"/>
    <s v="USD"/>
    <n v="1479483812"/>
    <n v="1476888212"/>
    <b v="0"/>
    <x v="193"/>
    <n v="99.857142857142861"/>
    <b v="0"/>
    <s v="technology/wearables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n v="8.3999999999999995E-3"/>
    <s v="US"/>
    <s v="USD"/>
    <n v="1422158199"/>
    <n v="1419566199"/>
    <b v="0"/>
    <x v="81"/>
    <n v="25.2"/>
    <b v="0"/>
    <s v="technology/wearables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n v="0.43406666666666666"/>
    <s v="US"/>
    <s v="USD"/>
    <n v="1440100839"/>
    <n v="1436472039"/>
    <b v="0"/>
    <x v="196"/>
    <n v="89.191780821917803"/>
    <b v="0"/>
    <s v="technology/wearables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n v="5.6613333333333335E-2"/>
    <s v="US"/>
    <s v="USD"/>
    <n v="1473750300"/>
    <n v="1470294300"/>
    <b v="0"/>
    <x v="251"/>
    <n v="182.6236559139785"/>
    <b v="0"/>
    <s v="technology/wearables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n v="1.7219999999999999E-2"/>
    <s v="US"/>
    <s v="USD"/>
    <n v="1430081759"/>
    <n v="1424901359"/>
    <b v="0"/>
    <x v="57"/>
    <n v="50.647058823529413"/>
    <b v="0"/>
    <s v="technology/wearables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n v="1.9416666666666665E-2"/>
    <s v="US"/>
    <s v="USD"/>
    <n v="1479392133"/>
    <n v="1476710133"/>
    <b v="0"/>
    <x v="63"/>
    <n v="33.285714285714285"/>
    <b v="0"/>
    <s v="technology/wearables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n v="0.11328275684711328"/>
    <s v="US"/>
    <s v="USD"/>
    <n v="1428641940"/>
    <n v="1426792563"/>
    <b v="0"/>
    <x v="57"/>
    <n v="51.823529411764703"/>
    <b v="0"/>
    <s v="technology/wearables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n v="0.3886"/>
    <s v="US"/>
    <s v="USD"/>
    <n v="1421640665"/>
    <n v="1419048665"/>
    <b v="0"/>
    <x v="199"/>
    <n v="113.62573099415205"/>
    <b v="0"/>
    <s v="technology/wearables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n v="0.46100628930817611"/>
    <s v="US"/>
    <s v="USD"/>
    <n v="1489500155"/>
    <n v="1485874955"/>
    <b v="0"/>
    <x v="101"/>
    <n v="136.46276595744681"/>
    <b v="0"/>
    <s v="technology/wearables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n v="0.42188421052631581"/>
    <s v="US"/>
    <s v="USD"/>
    <n v="1487617200"/>
    <n v="1483634335"/>
    <b v="0"/>
    <x v="238"/>
    <n v="364.35454545454547"/>
    <b v="0"/>
    <s v="technology/wearables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n v="0.2848"/>
    <s v="US"/>
    <s v="USD"/>
    <n v="1455210353"/>
    <n v="1451927153"/>
    <b v="0"/>
    <x v="77"/>
    <n v="19.243243243243242"/>
    <b v="0"/>
    <s v="technology/wearables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n v="1.0771428571428571E-2"/>
    <s v="US"/>
    <s v="USD"/>
    <n v="1476717319"/>
    <n v="1473693319"/>
    <b v="0"/>
    <x v="82"/>
    <n v="41.888888888888886"/>
    <b v="0"/>
    <s v="technology/wearables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n v="7.9909090909090902E-3"/>
    <s v="CA"/>
    <s v="CAD"/>
    <n v="1441119919"/>
    <n v="1437663919"/>
    <b v="0"/>
    <x v="60"/>
    <n v="30.310344827586206"/>
    <b v="0"/>
    <s v="technology/wearables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n v="1.192E-2"/>
    <s v="US"/>
    <s v="USD"/>
    <n v="1477454340"/>
    <n v="1474676646"/>
    <b v="0"/>
    <x v="79"/>
    <n v="49.666666666666664"/>
    <b v="0"/>
    <s v="technology/wearables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n v="0.14799999999999999"/>
    <s v="US"/>
    <s v="USD"/>
    <n v="1475766932"/>
    <n v="1473174932"/>
    <b v="0"/>
    <x v="209"/>
    <n v="59.2"/>
    <b v="0"/>
    <s v="technology/wearables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n v="0.17810000000000001"/>
    <s v="US"/>
    <s v="USD"/>
    <n v="1461301574"/>
    <n v="1456121174"/>
    <b v="0"/>
    <x v="75"/>
    <n v="43.97530864197531"/>
    <b v="0"/>
    <s v="technology/wearables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n v="1.325E-2"/>
    <s v="US"/>
    <s v="USD"/>
    <n v="1408134034"/>
    <n v="1405542034"/>
    <b v="0"/>
    <x v="80"/>
    <n v="26.5"/>
    <b v="0"/>
    <s v="technology/wearables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n v="0.46666666666666667"/>
    <s v="MX"/>
    <s v="MXN"/>
    <n v="1486624607"/>
    <n v="1483773407"/>
    <b v="0"/>
    <x v="202"/>
    <n v="1272.7272727272727"/>
    <b v="0"/>
    <s v="technology/wearables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n v="0.4592"/>
    <s v="CA"/>
    <s v="CAD"/>
    <n v="1485147540"/>
    <n v="1481951853"/>
    <b v="0"/>
    <x v="25"/>
    <n v="164"/>
    <b v="0"/>
    <s v="technology/wearables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n v="2.2599999999999999E-3"/>
    <s v="US"/>
    <s v="USD"/>
    <n v="1433178060"/>
    <n v="1429290060"/>
    <b v="0"/>
    <x v="81"/>
    <n v="45.2"/>
    <b v="0"/>
    <s v="technology/wearables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n v="0.34625"/>
    <s v="US"/>
    <s v="USD"/>
    <n v="1409813940"/>
    <n v="1407271598"/>
    <b v="0"/>
    <x v="43"/>
    <n v="153.88888888888889"/>
    <b v="0"/>
    <s v="technology/wearables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n v="2.0549999999999999E-2"/>
    <s v="US"/>
    <s v="USD"/>
    <n v="1447032093"/>
    <n v="1441844493"/>
    <b v="0"/>
    <x v="22"/>
    <n v="51.375"/>
    <b v="0"/>
    <s v="technology/wearables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n v="5.5999999999999999E-3"/>
    <s v="US"/>
    <s v="USD"/>
    <n v="1458925156"/>
    <n v="1456336756"/>
    <b v="0"/>
    <x v="83"/>
    <n v="93.333333333333329"/>
    <b v="0"/>
    <s v="technology/wearables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n v="2.6069999999999999E-2"/>
    <s v="US"/>
    <s v="USD"/>
    <n v="1467132185"/>
    <n v="1461948185"/>
    <b v="0"/>
    <x v="54"/>
    <n v="108.625"/>
    <b v="0"/>
    <s v="technology/wearables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n v="1.9259999999999999E-2"/>
    <s v="AU"/>
    <s v="AUD"/>
    <n v="1439515497"/>
    <n v="1435627497"/>
    <b v="0"/>
    <x v="59"/>
    <n v="160.5"/>
    <b v="0"/>
    <s v="technology/wearables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n v="0.33666666666666667"/>
    <s v="AT"/>
    <s v="EUR"/>
    <n v="1456094197"/>
    <n v="1453502197"/>
    <b v="0"/>
    <x v="8"/>
    <n v="75.75"/>
    <b v="0"/>
    <s v="technology/wearables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n v="0.5626326718299024"/>
    <s v="SE"/>
    <s v="SEK"/>
    <n v="1456385101"/>
    <n v="1453793101"/>
    <b v="0"/>
    <x v="252"/>
    <n v="790.83739837398377"/>
    <b v="0"/>
    <s v="technology/wearables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n v="0.82817600000000002"/>
    <s v="US"/>
    <s v="USD"/>
    <n v="1466449140"/>
    <n v="1463392828"/>
    <b v="0"/>
    <x v="93"/>
    <n v="301.93916666666667"/>
    <b v="0"/>
    <s v="technology/wearables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n v="0.14860000000000001"/>
    <s v="US"/>
    <s v="USD"/>
    <n v="1417387322"/>
    <n v="1413495722"/>
    <b v="0"/>
    <x v="162"/>
    <n v="47.935483870967744"/>
    <b v="0"/>
    <s v="technology/wearables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n v="1.2375123751237513E-4"/>
    <s v="US"/>
    <s v="USD"/>
    <n v="1407624222"/>
    <n v="1405032222"/>
    <b v="0"/>
    <x v="80"/>
    <n v="2.75"/>
    <b v="0"/>
    <s v="technology/wearables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n v="1.7142857142857143E-4"/>
    <s v="US"/>
    <s v="USD"/>
    <n v="1475431486"/>
    <n v="1472839486"/>
    <b v="0"/>
    <x v="83"/>
    <n v="1"/>
    <b v="0"/>
    <s v="technology/wearables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n v="0.2950613611721471"/>
    <s v="ES"/>
    <s v="EUR"/>
    <n v="1471985640"/>
    <n v="1469289685"/>
    <b v="0"/>
    <x v="122"/>
    <n v="171.79329608938548"/>
    <b v="0"/>
    <s v="technology/wearables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n v="1.06E-2"/>
    <s v="US"/>
    <s v="USD"/>
    <n v="1427507208"/>
    <n v="1424918808"/>
    <b v="0"/>
    <x v="83"/>
    <n v="35.333333333333336"/>
    <b v="0"/>
    <s v="technology/wearables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n v="6.2933333333333327E-2"/>
    <s v="DE"/>
    <s v="EUR"/>
    <n v="1451602800"/>
    <n v="1449011610"/>
    <b v="0"/>
    <x v="23"/>
    <n v="82.086956521739125"/>
    <b v="0"/>
    <s v="technology/wearables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n v="0.1275"/>
    <s v="GB"/>
    <s v="GBP"/>
    <n v="1452384000"/>
    <n v="1447698300"/>
    <b v="0"/>
    <x v="23"/>
    <n v="110.8695652173913"/>
    <b v="0"/>
    <s v="technology/wearables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n v="0.13220000000000001"/>
    <s v="NL"/>
    <s v="EUR"/>
    <n v="1403507050"/>
    <n v="1400051050"/>
    <b v="0"/>
    <x v="14"/>
    <n v="161.21951219512195"/>
    <b v="0"/>
    <s v="technology/wearables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n v="0"/>
    <s v="IT"/>
    <s v="EUR"/>
    <n v="1475310825"/>
    <n v="1472718825"/>
    <b v="0"/>
    <x v="78"/>
    <e v="#DIV/0!"/>
    <b v="0"/>
    <s v="technology/wearables"/>
    <x v="2"/>
    <s v="wearables"/>
    <x v="988"/>
    <d v="2016-10-01T08:33:45"/>
  </r>
  <r>
    <n v="989"/>
    <s v="Power Rope"/>
    <s v="The most useful phone charger you will ever buy"/>
    <n v="10000"/>
    <n v="1677"/>
    <x v="2"/>
    <n v="0.16769999999999999"/>
    <s v="US"/>
    <s v="USD"/>
    <n v="1475101495"/>
    <n v="1472509495"/>
    <b v="0"/>
    <x v="58"/>
    <n v="52.40625"/>
    <b v="0"/>
    <s v="technology/wearables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n v="1.0399999999999999E-3"/>
    <s v="US"/>
    <s v="USD"/>
    <n v="1409770164"/>
    <n v="1407178164"/>
    <b v="0"/>
    <x v="84"/>
    <n v="13"/>
    <b v="0"/>
    <s v="technology/wearables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n v="4.24E-2"/>
    <s v="GB"/>
    <s v="GBP"/>
    <n v="1468349460"/>
    <n v="1466186988"/>
    <b v="0"/>
    <x v="63"/>
    <n v="30.285714285714285"/>
    <b v="0"/>
    <s v="technology/wearables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n v="4.6699999999999997E-3"/>
    <s v="US"/>
    <s v="USD"/>
    <n v="1462655519"/>
    <n v="1457475119"/>
    <b v="0"/>
    <x v="80"/>
    <n v="116.75"/>
    <b v="0"/>
    <s v="technology/wearables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n v="0.25087142857142858"/>
    <s v="US"/>
    <s v="USD"/>
    <n v="1478926800"/>
    <n v="1476054568"/>
    <b v="0"/>
    <x v="193"/>
    <n v="89.59693877551021"/>
    <b v="0"/>
    <s v="technology/wearables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n v="2.3345000000000001E-2"/>
    <s v="US"/>
    <s v="USD"/>
    <n v="1417388340"/>
    <n v="1412835530"/>
    <b v="0"/>
    <x v="202"/>
    <n v="424.45454545454544"/>
    <b v="0"/>
    <s v="technology/wearables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n v="7.2599999999999998E-2"/>
    <s v="US"/>
    <s v="USD"/>
    <n v="1417276800"/>
    <n v="1415140480"/>
    <b v="0"/>
    <x v="82"/>
    <n v="80.666666666666671"/>
    <b v="0"/>
    <s v="technology/wearables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n v="1.6250000000000001E-2"/>
    <s v="US"/>
    <s v="USD"/>
    <n v="1406474820"/>
    <n v="1403902060"/>
    <b v="0"/>
    <x v="81"/>
    <n v="13"/>
    <b v="0"/>
    <s v="technology/wearables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n v="1.2999999999999999E-2"/>
    <s v="US"/>
    <s v="USD"/>
    <n v="1417145297"/>
    <n v="1414549697"/>
    <b v="0"/>
    <x v="22"/>
    <n v="8.125"/>
    <b v="0"/>
    <s v="technology/wearables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n v="0.58558333333333334"/>
    <s v="CA"/>
    <s v="CAD"/>
    <n v="1447909401"/>
    <n v="1444017801"/>
    <b v="0"/>
    <x v="194"/>
    <n v="153.42794759825327"/>
    <b v="0"/>
    <s v="technology/wearables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n v="7.7886666666666673E-2"/>
    <s v="CA"/>
    <s v="CAD"/>
    <n v="1415865720"/>
    <n v="1413270690"/>
    <b v="0"/>
    <x v="244"/>
    <n v="292.07499999999999"/>
    <b v="0"/>
    <s v="technology/wearables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n v="2.2157147647256063E-2"/>
    <s v="US"/>
    <s v="USD"/>
    <n v="1489537560"/>
    <n v="1484357160"/>
    <b v="0"/>
    <x v="79"/>
    <n v="3304"/>
    <b v="0"/>
    <s v="technology/wearables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n v="1.04"/>
    <s v="GB"/>
    <s v="GBP"/>
    <n v="1485796613"/>
    <n v="1481908613"/>
    <b v="0"/>
    <x v="80"/>
    <n v="1300"/>
    <b v="0"/>
    <s v="technology/wearables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n v="0.29602960296029601"/>
    <s v="US"/>
    <s v="USD"/>
    <n v="1450331940"/>
    <n v="1447777514"/>
    <b v="0"/>
    <x v="19"/>
    <n v="134.54545454545453"/>
    <b v="0"/>
    <s v="technology/wearables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n v="0.16055"/>
    <s v="FR"/>
    <s v="EUR"/>
    <n v="1489680061"/>
    <n v="1487091661"/>
    <b v="0"/>
    <x v="41"/>
    <n v="214.06666666666666"/>
    <b v="0"/>
    <s v="technology/wearables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n v="0.82208000000000003"/>
    <s v="US"/>
    <s v="USD"/>
    <n v="1455814827"/>
    <n v="1453222827"/>
    <b v="0"/>
    <x v="195"/>
    <n v="216.33684210526314"/>
    <b v="0"/>
    <s v="technology/wearables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n v="0.75051000000000001"/>
    <s v="US"/>
    <s v="USD"/>
    <n v="1446217183"/>
    <n v="1443538783"/>
    <b v="0"/>
    <x v="253"/>
    <n v="932.31055900621118"/>
    <b v="0"/>
    <s v="technology/wearables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n v="5.8500000000000003E-2"/>
    <s v="US"/>
    <s v="USD"/>
    <n v="1418368260"/>
    <n v="1417654672"/>
    <b v="0"/>
    <x v="22"/>
    <n v="29.25"/>
    <b v="0"/>
    <s v="technology/wearables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n v="0.44319999999999998"/>
    <s v="US"/>
    <s v="USD"/>
    <n v="1481727623"/>
    <n v="1478095223"/>
    <b v="0"/>
    <x v="88"/>
    <n v="174.94736842105263"/>
    <b v="0"/>
    <s v="technology/wearables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n v="2.6737967914438501E-3"/>
    <s v="MX"/>
    <s v="MXN"/>
    <n v="1482953115"/>
    <n v="1480361115"/>
    <b v="0"/>
    <x v="29"/>
    <n v="250"/>
    <b v="0"/>
    <s v="technology/wearables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n v="0.1313"/>
    <s v="US"/>
    <s v="USD"/>
    <n v="1466346646"/>
    <n v="1463754646"/>
    <b v="0"/>
    <x v="21"/>
    <n v="65"/>
    <b v="0"/>
    <s v="technology/wearables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n v="1.9088937093275488E-3"/>
    <s v="US"/>
    <s v="USD"/>
    <n v="1473044340"/>
    <n v="1468180462"/>
    <b v="0"/>
    <x v="80"/>
    <n v="55"/>
    <b v="0"/>
    <s v="technology/wearables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n v="3.7499999999999999E-3"/>
    <s v="US"/>
    <s v="USD"/>
    <n v="1418938395"/>
    <n v="1415050395"/>
    <b v="0"/>
    <x v="29"/>
    <n v="75"/>
    <b v="0"/>
    <s v="technology/wearables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n v="215.35021"/>
    <s v="US"/>
    <s v="USD"/>
    <n v="1485254052"/>
    <n v="1481366052"/>
    <b v="0"/>
    <x v="254"/>
    <n v="1389.3561935483872"/>
    <b v="0"/>
    <s v="technology/wearables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n v="0.34527999999999998"/>
    <s v="US"/>
    <s v="USD"/>
    <n v="1451419200"/>
    <n v="1449000056"/>
    <b v="0"/>
    <x v="240"/>
    <n v="95.911111111111111"/>
    <b v="0"/>
    <s v="technology/wearables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n v="0.30599999999999999"/>
    <s v="US"/>
    <s v="USD"/>
    <n v="1420070615"/>
    <n v="1415750615"/>
    <b v="0"/>
    <x v="38"/>
    <n v="191.25"/>
    <b v="0"/>
    <s v="technology/wearables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n v="2.6666666666666668E-2"/>
    <s v="CH"/>
    <s v="CHF"/>
    <n v="1448489095"/>
    <n v="1445893495"/>
    <b v="0"/>
    <x v="79"/>
    <n v="40"/>
    <b v="0"/>
    <s v="technology/wearables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n v="2.8420000000000001E-2"/>
    <s v="US"/>
    <s v="USD"/>
    <n v="1459992856"/>
    <n v="1456108456"/>
    <b v="0"/>
    <x v="44"/>
    <n v="74.78947368421052"/>
    <b v="0"/>
    <s v="technology/wearables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n v="0.22878799999999999"/>
    <s v="US"/>
    <s v="USD"/>
    <n v="1448125935"/>
    <n v="1444666335"/>
    <b v="0"/>
    <x v="255"/>
    <n v="161.11830985915492"/>
    <b v="0"/>
    <s v="technology/wearables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n v="3.1050000000000001E-2"/>
    <s v="US"/>
    <s v="USD"/>
    <n v="1468496933"/>
    <n v="1465904933"/>
    <b v="0"/>
    <x v="63"/>
    <n v="88.714285714285708"/>
    <b v="0"/>
    <s v="technology/wearables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n v="0.47333333333333333"/>
    <s v="US"/>
    <s v="USD"/>
    <n v="1423092149"/>
    <n v="1420500149"/>
    <b v="0"/>
    <x v="256"/>
    <n v="53.25"/>
    <b v="0"/>
    <s v="technology/wearables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n v="2.0554838709677421"/>
    <s v="CA"/>
    <s v="CAD"/>
    <n v="1433206020"/>
    <n v="1430617209"/>
    <b v="0"/>
    <x v="209"/>
    <n v="106.2"/>
    <b v="1"/>
    <s v="music/electronic music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n v="3.5180366666666667"/>
    <s v="US"/>
    <s v="USD"/>
    <n v="1445054400"/>
    <n v="1443074571"/>
    <b v="1"/>
    <x v="257"/>
    <n v="22.079728033472804"/>
    <b v="1"/>
    <s v="music/electronic music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n v="1.149"/>
    <s v="US"/>
    <s v="USD"/>
    <n v="1431876677"/>
    <n v="1429284677"/>
    <b v="1"/>
    <x v="142"/>
    <n v="31.054054054054053"/>
    <b v="1"/>
    <s v="music/electronic music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n v="2.3715000000000002"/>
    <s v="GB"/>
    <s v="GBP"/>
    <n v="1434837861"/>
    <n v="1432245861"/>
    <b v="0"/>
    <x v="132"/>
    <n v="36.206106870229007"/>
    <b v="1"/>
    <s v="music/electronic music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n v="1.1863774999999999"/>
    <s v="SE"/>
    <s v="SEK"/>
    <n v="1454248563"/>
    <n v="1451656563"/>
    <b v="1"/>
    <x v="42"/>
    <n v="388.9762295081967"/>
    <b v="1"/>
    <s v="music/electronic music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n v="1.099283142857143"/>
    <s v="US"/>
    <s v="USD"/>
    <n v="1426532437"/>
    <n v="1423944037"/>
    <b v="1"/>
    <x v="258"/>
    <n v="71.848571428571432"/>
    <b v="1"/>
    <s v="music/electronic music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n v="1.0000828571428571"/>
    <s v="GB"/>
    <s v="GBP"/>
    <n v="1459414016"/>
    <n v="1456480016"/>
    <b v="1"/>
    <x v="259"/>
    <n v="57.381803278688523"/>
    <b v="1"/>
    <s v="music/electronic music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n v="1.0309292094387414"/>
    <s v="US"/>
    <s v="USD"/>
    <n v="1414025347"/>
    <n v="1411433347"/>
    <b v="1"/>
    <x v="112"/>
    <n v="69.666666666666671"/>
    <b v="1"/>
    <s v="music/electronic music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n v="1.1727000000000001"/>
    <s v="GB"/>
    <s v="GBP"/>
    <n v="1488830400"/>
    <n v="1484924605"/>
    <b v="1"/>
    <x v="260"/>
    <n v="45.988235294117644"/>
    <b v="1"/>
    <s v="music/electronic music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n v="1.1175999999999999"/>
    <s v="SE"/>
    <s v="SEK"/>
    <n v="1428184740"/>
    <n v="1423501507"/>
    <b v="0"/>
    <x v="261"/>
    <n v="79.262411347517727"/>
    <b v="1"/>
    <s v="music/electronic music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n v="3.4209999999999998"/>
    <s v="US"/>
    <s v="USD"/>
    <n v="1473680149"/>
    <n v="1472470549"/>
    <b v="0"/>
    <x v="180"/>
    <n v="43.031446540880502"/>
    <b v="1"/>
    <s v="music/electronic music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n v="1.0740000000000001"/>
    <s v="US"/>
    <s v="USD"/>
    <n v="1450290010"/>
    <n v="1447698010"/>
    <b v="0"/>
    <x v="221"/>
    <n v="108.48484848484848"/>
    <b v="1"/>
    <s v="music/electronic music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n v="1.0849703703703704"/>
    <s v="US"/>
    <s v="USD"/>
    <n v="1466697625"/>
    <n v="1464105625"/>
    <b v="0"/>
    <x v="93"/>
    <n v="61.029583333333335"/>
    <b v="1"/>
    <s v="music/electronic music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n v="1.0286144578313252"/>
    <s v="GB"/>
    <s v="GBP"/>
    <n v="1481564080"/>
    <n v="1479144880"/>
    <b v="0"/>
    <x v="74"/>
    <n v="50.592592592592595"/>
    <b v="1"/>
    <s v="music/electronic music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n v="1.3000180000000001"/>
    <s v="US"/>
    <s v="USD"/>
    <n v="1470369540"/>
    <n v="1467604804"/>
    <b v="0"/>
    <x v="262"/>
    <n v="39.157168674698795"/>
    <b v="1"/>
    <s v="music/electronic music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n v="1.0765217391304347"/>
    <s v="US"/>
    <s v="USD"/>
    <n v="1423668220"/>
    <n v="1421076220"/>
    <b v="0"/>
    <x v="88"/>
    <n v="65.15789473684211"/>
    <b v="1"/>
    <s v="music/electronic music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n v="1.1236044444444444"/>
    <s v="US"/>
    <s v="USD"/>
    <n v="1357545600"/>
    <n v="1354790790"/>
    <b v="0"/>
    <x v="263"/>
    <n v="23.963127962085309"/>
    <b v="1"/>
    <s v="music/electronic music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n v="1.0209999999999999"/>
    <s v="US"/>
    <s v="USD"/>
    <n v="1431925200"/>
    <n v="1429991062"/>
    <b v="0"/>
    <x v="64"/>
    <n v="48.61904761904762"/>
    <b v="1"/>
    <s v="music/electronic music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n v="1.4533333333333334"/>
    <s v="US"/>
    <s v="USD"/>
    <n v="1458362023"/>
    <n v="1455773623"/>
    <b v="0"/>
    <x v="42"/>
    <n v="35.73770491803279"/>
    <b v="1"/>
    <s v="music/electronic music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n v="1.282"/>
    <s v="US"/>
    <s v="USD"/>
    <n v="1481615940"/>
    <n v="1479436646"/>
    <b v="0"/>
    <x v="209"/>
    <n v="21.366666666666667"/>
    <b v="1"/>
    <s v="music/electronic music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n v="2.9411764705882353E-3"/>
    <s v="US"/>
    <s v="USD"/>
    <n v="1472317209"/>
    <n v="1469725209"/>
    <b v="0"/>
    <x v="29"/>
    <n v="250"/>
    <b v="0"/>
    <s v="journalism/audio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n v="0"/>
    <s v="US"/>
    <s v="USD"/>
    <n v="1406769992"/>
    <n v="1405041992"/>
    <b v="0"/>
    <x v="78"/>
    <e v="#DIV/0!"/>
    <b v="0"/>
    <s v="journalism/audio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n v="1.5384615384615385E-2"/>
    <s v="US"/>
    <s v="USD"/>
    <n v="1410516000"/>
    <n v="1406824948"/>
    <b v="0"/>
    <x v="29"/>
    <n v="10"/>
    <b v="0"/>
    <s v="journalism/audio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n v="8.5370000000000001E-2"/>
    <s v="US"/>
    <s v="USD"/>
    <n v="1432101855"/>
    <n v="1429509855"/>
    <b v="0"/>
    <x v="264"/>
    <n v="29.236301369863014"/>
    <b v="0"/>
    <s v="journalism/audio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n v="8.571428571428571E-4"/>
    <s v="US"/>
    <s v="USD"/>
    <n v="1425587220"/>
    <n v="1420668801"/>
    <b v="0"/>
    <x v="84"/>
    <n v="3"/>
    <b v="0"/>
    <s v="journalism/audio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n v="2.6599999999999999E-2"/>
    <s v="US"/>
    <s v="USD"/>
    <n v="1408827550"/>
    <n v="1406235550"/>
    <b v="0"/>
    <x v="22"/>
    <n v="33.25"/>
    <b v="0"/>
    <s v="journalism/audio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n v="0"/>
    <s v="DE"/>
    <s v="EUR"/>
    <n v="1451161560"/>
    <n v="1447273560"/>
    <b v="0"/>
    <x v="78"/>
    <e v="#DIV/0!"/>
    <b v="0"/>
    <s v="journalism/audio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n v="5.0000000000000001E-4"/>
    <s v="US"/>
    <s v="USD"/>
    <n v="1415219915"/>
    <n v="1412624315"/>
    <b v="0"/>
    <x v="29"/>
    <n v="1"/>
    <b v="0"/>
    <s v="journalism/audio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n v="1.4133333333333333E-2"/>
    <s v="US"/>
    <s v="USD"/>
    <n v="1474766189"/>
    <n v="1471310189"/>
    <b v="0"/>
    <x v="80"/>
    <n v="53"/>
    <b v="0"/>
    <s v="journalism/audio"/>
    <x v="5"/>
    <s v="audio"/>
    <x v="1048"/>
    <d v="2016-09-25T01:16:29"/>
  </r>
  <r>
    <n v="1049"/>
    <s v="J1 (Canceled)"/>
    <s v="------"/>
    <n v="12000"/>
    <n v="0"/>
    <x v="1"/>
    <n v="0"/>
    <s v="US"/>
    <s v="USD"/>
    <n v="1455272445"/>
    <n v="1452680445"/>
    <b v="0"/>
    <x v="78"/>
    <e v="#DIV/0!"/>
    <b v="0"/>
    <s v="journalism/audio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n v="0"/>
    <s v="US"/>
    <s v="USD"/>
    <n v="1442257677"/>
    <n v="1439665677"/>
    <b v="0"/>
    <x v="78"/>
    <e v="#DIV/0!"/>
    <b v="0"/>
    <s v="journalism/audio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n v="0"/>
    <s v="US"/>
    <s v="USD"/>
    <n v="1409098825"/>
    <n v="1406679625"/>
    <b v="0"/>
    <x v="78"/>
    <e v="#DIV/0!"/>
    <b v="0"/>
    <s v="journalism/audio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n v="0"/>
    <s v="US"/>
    <s v="USD"/>
    <n v="1465243740"/>
    <n v="1461438495"/>
    <b v="0"/>
    <x v="78"/>
    <e v="#DIV/0!"/>
    <b v="0"/>
    <s v="journalism/audio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n v="0.01"/>
    <s v="US"/>
    <s v="USD"/>
    <n v="1488773332"/>
    <n v="1486613332"/>
    <b v="0"/>
    <x v="29"/>
    <n v="15"/>
    <b v="0"/>
    <s v="journalism/audio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n v="0"/>
    <s v="US"/>
    <s v="USD"/>
    <n v="1407708000"/>
    <n v="1405110399"/>
    <b v="0"/>
    <x v="78"/>
    <e v="#DIV/0!"/>
    <b v="0"/>
    <s v="journalism/audio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n v="0"/>
    <s v="US"/>
    <s v="USD"/>
    <n v="1457394545"/>
    <n v="1454802545"/>
    <b v="0"/>
    <x v="78"/>
    <e v="#DIV/0!"/>
    <b v="0"/>
    <s v="journalism/audio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n v="0"/>
    <s v="US"/>
    <s v="USD"/>
    <n v="1429892177"/>
    <n v="1424711777"/>
    <b v="0"/>
    <x v="78"/>
    <e v="#DIV/0!"/>
    <b v="0"/>
    <s v="journalism/audio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n v="0"/>
    <s v="US"/>
    <s v="USD"/>
    <n v="1480888483"/>
    <n v="1478292883"/>
    <b v="0"/>
    <x v="78"/>
    <e v="#DIV/0!"/>
    <b v="0"/>
    <s v="journalism/audio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n v="0"/>
    <s v="US"/>
    <s v="USD"/>
    <n v="1427328000"/>
    <n v="1423777043"/>
    <b v="0"/>
    <x v="78"/>
    <e v="#DIV/0!"/>
    <b v="0"/>
    <s v="journalism/audio"/>
    <x v="5"/>
    <s v="audio"/>
    <x v="1058"/>
    <d v="2015-03-26T00:00:00"/>
  </r>
  <r>
    <n v="1059"/>
    <s v="Voice Over Artist (Canceled)"/>
    <s v="Turning myself into a vocal artist."/>
    <n v="1100"/>
    <n v="0"/>
    <x v="1"/>
    <n v="0"/>
    <s v="US"/>
    <s v="USD"/>
    <n v="1426269456"/>
    <n v="1423681056"/>
    <b v="0"/>
    <x v="78"/>
    <e v="#DIV/0!"/>
    <b v="0"/>
    <s v="journalism/audio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n v="0.01"/>
    <s v="US"/>
    <s v="USD"/>
    <n v="1429134893"/>
    <n v="1426542893"/>
    <b v="0"/>
    <x v="29"/>
    <n v="50"/>
    <b v="0"/>
    <s v="journalism/audio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n v="0"/>
    <s v="US"/>
    <s v="USD"/>
    <n v="1462150800"/>
    <n v="1456987108"/>
    <b v="0"/>
    <x v="78"/>
    <e v="#DIV/0!"/>
    <b v="0"/>
    <s v="journalism/audio"/>
    <x v="5"/>
    <s v="audio"/>
    <x v="1061"/>
    <d v="2016-05-02T01:00:00"/>
  </r>
  <r>
    <n v="1062"/>
    <s v="RETURNING AT A LATER DATE"/>
    <s v="SEE US ON PATREON www.badgirlartwork.com"/>
    <n v="199"/>
    <n v="190"/>
    <x v="1"/>
    <n v="0.95477386934673369"/>
    <s v="US"/>
    <s v="USD"/>
    <n v="1468351341"/>
    <n v="1467746541"/>
    <b v="0"/>
    <x v="80"/>
    <n v="47.5"/>
    <b v="0"/>
    <s v="journalism/audio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n v="0"/>
    <s v="US"/>
    <s v="USD"/>
    <n v="1472604262"/>
    <n v="1470012262"/>
    <b v="0"/>
    <x v="78"/>
    <e v="#DIV/0!"/>
    <b v="0"/>
    <s v="journalism/audio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n v="8.9744444444444446E-2"/>
    <s v="US"/>
    <s v="USD"/>
    <n v="1373174903"/>
    <n v="1369286903"/>
    <b v="0"/>
    <x v="252"/>
    <n v="65.666666666666671"/>
    <b v="0"/>
    <s v="games/video games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n v="2.7E-2"/>
    <s v="AU"/>
    <s v="AUD"/>
    <n v="1392800922"/>
    <n v="1390381722"/>
    <b v="0"/>
    <x v="81"/>
    <n v="16.2"/>
    <b v="0"/>
    <s v="games/video games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n v="3.3673333333333333E-2"/>
    <s v="US"/>
    <s v="USD"/>
    <n v="1375657582"/>
    <n v="1371769582"/>
    <b v="0"/>
    <x v="265"/>
    <n v="34.128378378378379"/>
    <b v="0"/>
    <s v="games/video games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n v="0.26"/>
    <s v="US"/>
    <s v="USD"/>
    <n v="1387657931"/>
    <n v="1385065931"/>
    <b v="0"/>
    <x v="73"/>
    <n v="13"/>
    <b v="0"/>
    <s v="games/video games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n v="1.5E-3"/>
    <s v="US"/>
    <s v="USD"/>
    <n v="1460274864"/>
    <n v="1457686464"/>
    <b v="0"/>
    <x v="80"/>
    <n v="11.25"/>
    <b v="0"/>
    <s v="games/video games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n v="0.38636363636363635"/>
    <s v="US"/>
    <s v="USD"/>
    <n v="1385447459"/>
    <n v="1382679059"/>
    <b v="0"/>
    <x v="64"/>
    <n v="40.476190476190474"/>
    <b v="0"/>
    <s v="games/video games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n v="7.0000000000000001E-3"/>
    <s v="US"/>
    <s v="USD"/>
    <n v="1349050622"/>
    <n v="1347322622"/>
    <b v="0"/>
    <x v="84"/>
    <n v="35"/>
    <b v="0"/>
    <s v="games/video games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n v="0"/>
    <s v="NO"/>
    <s v="NOK"/>
    <n v="1447787093"/>
    <n v="1445191493"/>
    <b v="0"/>
    <x v="78"/>
    <e v="#DIV/0!"/>
    <b v="0"/>
    <s v="games/video games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n v="6.8000000000000005E-4"/>
    <s v="US"/>
    <s v="USD"/>
    <n v="1391630297"/>
    <n v="1389038297"/>
    <b v="0"/>
    <x v="80"/>
    <n v="12.75"/>
    <b v="0"/>
    <s v="games/video games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n v="1.3333333333333334E-2"/>
    <s v="US"/>
    <s v="USD"/>
    <n v="1318806541"/>
    <n v="1316214541"/>
    <b v="0"/>
    <x v="29"/>
    <n v="10"/>
    <b v="0"/>
    <s v="games/video games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n v="6.3092592592592589E-2"/>
    <s v="US"/>
    <s v="USD"/>
    <n v="1388808545"/>
    <n v="1386216545"/>
    <b v="0"/>
    <x v="209"/>
    <n v="113.56666666666666"/>
    <b v="0"/>
    <s v="games/video games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n v="4.4999999999999998E-2"/>
    <s v="US"/>
    <s v="USD"/>
    <n v="1336340516"/>
    <n v="1333748516"/>
    <b v="0"/>
    <x v="83"/>
    <n v="15"/>
    <b v="0"/>
    <s v="games/video games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n v="0.62765333333333329"/>
    <s v="US"/>
    <s v="USD"/>
    <n v="1410426250"/>
    <n v="1405674250"/>
    <b v="0"/>
    <x v="266"/>
    <n v="48.281025641025643"/>
    <b v="0"/>
    <s v="games/video games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n v="0.29376000000000002"/>
    <s v="US"/>
    <s v="USD"/>
    <n v="1452744011"/>
    <n v="1450152011"/>
    <b v="0"/>
    <x v="157"/>
    <n v="43.976047904191617"/>
    <b v="0"/>
    <s v="games/video games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n v="7.4999999999999997E-2"/>
    <s v="US"/>
    <s v="USD"/>
    <n v="1311309721"/>
    <n v="1307421721"/>
    <b v="0"/>
    <x v="81"/>
    <n v="9"/>
    <b v="0"/>
    <s v="games/video games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n v="2.6076923076923077E-2"/>
    <s v="DE"/>
    <s v="EUR"/>
    <n v="1463232936"/>
    <n v="1461072936"/>
    <b v="0"/>
    <x v="59"/>
    <n v="37.666666666666664"/>
    <b v="0"/>
    <s v="games/video games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n v="9.1050000000000006E-2"/>
    <s v="US"/>
    <s v="USD"/>
    <n v="1399778333"/>
    <n v="1397186333"/>
    <b v="0"/>
    <x v="15"/>
    <n v="18.581632653061224"/>
    <b v="0"/>
    <s v="games/video games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n v="1.7647058823529413E-4"/>
    <s v="US"/>
    <s v="USD"/>
    <n v="1422483292"/>
    <n v="1419891292"/>
    <b v="0"/>
    <x v="80"/>
    <n v="3"/>
    <b v="0"/>
    <s v="games/video games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n v="5.5999999999999999E-3"/>
    <s v="US"/>
    <s v="USD"/>
    <n v="1344635088"/>
    <n v="1342043088"/>
    <b v="0"/>
    <x v="83"/>
    <n v="18.666666666666668"/>
    <b v="0"/>
    <s v="games/video games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n v="8.2000000000000007E-3"/>
    <s v="CA"/>
    <s v="CAD"/>
    <n v="1406994583"/>
    <n v="1401810583"/>
    <b v="0"/>
    <x v="29"/>
    <n v="410"/>
    <b v="0"/>
    <s v="games/video games"/>
    <x v="6"/>
    <s v="video games"/>
    <x v="1083"/>
    <d v="2014-08-02T15:49:43"/>
  </r>
  <r>
    <n v="1084"/>
    <s v="My own channel"/>
    <s v="I want to start my own channel for gaming"/>
    <n v="550"/>
    <n v="0"/>
    <x v="2"/>
    <n v="0"/>
    <s v="US"/>
    <s v="USD"/>
    <n v="1407534804"/>
    <n v="1404942804"/>
    <b v="0"/>
    <x v="78"/>
    <e v="#DIV/0!"/>
    <b v="0"/>
    <s v="games/video games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n v="3.4200000000000001E-2"/>
    <s v="CA"/>
    <s v="CAD"/>
    <n v="1457967975"/>
    <n v="1455379575"/>
    <b v="0"/>
    <x v="82"/>
    <n v="114"/>
    <b v="0"/>
    <s v="games/video games"/>
    <x v="6"/>
    <s v="video games"/>
    <x v="1085"/>
    <d v="2016-03-14T15:06:15"/>
  </r>
  <r>
    <n v="1086"/>
    <s v="Cyber Universe Online"/>
    <s v="Humanity's future in the Galaxy"/>
    <n v="18000"/>
    <n v="15"/>
    <x v="2"/>
    <n v="8.3333333333333339E-4"/>
    <s v="US"/>
    <s v="USD"/>
    <n v="1408913291"/>
    <n v="1406321291"/>
    <b v="0"/>
    <x v="84"/>
    <n v="7.5"/>
    <b v="0"/>
    <s v="games/video games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n v="0"/>
    <s v="US"/>
    <s v="USD"/>
    <n v="1402852087"/>
    <n v="1400260087"/>
    <b v="0"/>
    <x v="78"/>
    <e v="#DIV/0!"/>
    <b v="0"/>
    <s v="games/video games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n v="0.14182977777777778"/>
    <s v="US"/>
    <s v="USD"/>
    <n v="1398366667"/>
    <n v="1395774667"/>
    <b v="0"/>
    <x v="206"/>
    <n v="43.41727891156463"/>
    <b v="0"/>
    <s v="games/video games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n v="7.8266666666666665E-2"/>
    <s v="FR"/>
    <s v="EUR"/>
    <n v="1435293175"/>
    <n v="1432701175"/>
    <b v="0"/>
    <x v="72"/>
    <n v="23.959183673469386"/>
    <b v="0"/>
    <s v="games/video games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n v="3.8464497269020693E-4"/>
    <s v="AU"/>
    <s v="AUD"/>
    <n v="1432873653"/>
    <n v="1430281653"/>
    <b v="0"/>
    <x v="29"/>
    <n v="5"/>
    <b v="0"/>
    <s v="games/video games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n v="0.125"/>
    <s v="GB"/>
    <s v="GBP"/>
    <n v="1460313672"/>
    <n v="1457725272"/>
    <b v="0"/>
    <x v="84"/>
    <n v="12.5"/>
    <b v="0"/>
    <s v="games/video games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n v="1.0500000000000001E-2"/>
    <s v="US"/>
    <s v="USD"/>
    <n v="1357432638"/>
    <n v="1354840638"/>
    <b v="0"/>
    <x v="63"/>
    <n v="3"/>
    <b v="0"/>
    <s v="games/video games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n v="0.14083333333333334"/>
    <s v="CA"/>
    <s v="CAD"/>
    <n v="1455232937"/>
    <n v="1453936937"/>
    <b v="0"/>
    <x v="80"/>
    <n v="10.5625"/>
    <b v="0"/>
    <s v="games/video games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n v="0.18300055555555556"/>
    <s v="US"/>
    <s v="USD"/>
    <n v="1318180033"/>
    <n v="1315588033"/>
    <b v="0"/>
    <x v="74"/>
    <n v="122.00037037037038"/>
    <b v="0"/>
    <s v="games/video games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n v="5.0347999999999997E-2"/>
    <s v="US"/>
    <s v="USD"/>
    <n v="1377867220"/>
    <n v="1375275220"/>
    <b v="0"/>
    <x v="225"/>
    <n v="267.80851063829789"/>
    <b v="0"/>
    <s v="games/video games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n v="0.17933333333333334"/>
    <s v="US"/>
    <s v="USD"/>
    <n v="1412393400"/>
    <n v="1409747154"/>
    <b v="0"/>
    <x v="60"/>
    <n v="74.206896551724142"/>
    <b v="0"/>
    <s v="games/video games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n v="4.6999999999999999E-4"/>
    <s v="US"/>
    <s v="USD"/>
    <n v="1393786877"/>
    <n v="1390330877"/>
    <b v="0"/>
    <x v="63"/>
    <n v="6.7142857142857144"/>
    <b v="0"/>
    <s v="games/video games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n v="7.2120000000000004E-2"/>
    <s v="US"/>
    <s v="USD"/>
    <n v="1397413095"/>
    <n v="1394821095"/>
    <b v="0"/>
    <x v="19"/>
    <n v="81.954545454545453"/>
    <b v="0"/>
    <s v="games/video games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n v="5.0000000000000001E-3"/>
    <s v="GB"/>
    <s v="GBP"/>
    <n v="1431547468"/>
    <n v="1428955468"/>
    <b v="0"/>
    <x v="29"/>
    <n v="25"/>
    <b v="0"/>
    <s v="games/video games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n v="2.5000000000000001E-2"/>
    <s v="DE"/>
    <s v="EUR"/>
    <n v="1455417571"/>
    <n v="1452825571"/>
    <b v="0"/>
    <x v="73"/>
    <n v="10"/>
    <b v="0"/>
    <s v="games/video games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n v="4.0999999999999999E-4"/>
    <s v="US"/>
    <s v="USD"/>
    <n v="1468519920"/>
    <n v="1466188338"/>
    <b v="0"/>
    <x v="79"/>
    <n v="6.833333333333333"/>
    <b v="0"/>
    <s v="games/video games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n v="5.3124999999999999E-2"/>
    <s v="US"/>
    <s v="USD"/>
    <n v="1386568740"/>
    <n v="1383095125"/>
    <b v="0"/>
    <x v="54"/>
    <n v="17.708333333333332"/>
    <b v="0"/>
    <s v="games/video games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n v="1.6199999999999999E-2"/>
    <s v="US"/>
    <s v="USD"/>
    <n v="1466227190"/>
    <n v="1461043190"/>
    <b v="0"/>
    <x v="41"/>
    <n v="16.2"/>
    <b v="0"/>
    <s v="games/video games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n v="4.9516666666666667E-2"/>
    <s v="GB"/>
    <s v="GBP"/>
    <n v="1402480221"/>
    <n v="1399888221"/>
    <b v="0"/>
    <x v="77"/>
    <n v="80.297297297297291"/>
    <b v="0"/>
    <s v="games/video games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n v="1.5900000000000001E-3"/>
    <s v="US"/>
    <s v="USD"/>
    <n v="1395627327"/>
    <n v="1393038927"/>
    <b v="0"/>
    <x v="9"/>
    <n v="71.55"/>
    <b v="0"/>
    <s v="games/video games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n v="0.41249999999999998"/>
    <s v="US"/>
    <s v="USD"/>
    <n v="1333557975"/>
    <n v="1330969575"/>
    <b v="0"/>
    <x v="63"/>
    <n v="23.571428571428573"/>
    <b v="0"/>
    <s v="games/video games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n v="0"/>
    <s v="US"/>
    <s v="USD"/>
    <n v="1406148024"/>
    <n v="1403556024"/>
    <b v="0"/>
    <x v="78"/>
    <e v="#DIV/0!"/>
    <b v="0"/>
    <s v="games/video games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n v="2.93E-2"/>
    <s v="US"/>
    <s v="USD"/>
    <n v="1334326635"/>
    <n v="1329146235"/>
    <b v="0"/>
    <x v="64"/>
    <n v="34.88095238095238"/>
    <b v="0"/>
    <s v="games/video games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n v="4.4999999999999997E-3"/>
    <s v="US"/>
    <s v="USD"/>
    <n v="1479495790"/>
    <n v="1476900190"/>
    <b v="0"/>
    <x v="83"/>
    <n v="15"/>
    <b v="0"/>
    <s v="games/video games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n v="5.1000000000000004E-3"/>
    <s v="US"/>
    <s v="USD"/>
    <n v="1354919022"/>
    <n v="1352327022"/>
    <b v="0"/>
    <x v="202"/>
    <n v="23.181818181818183"/>
    <b v="0"/>
    <s v="games/video games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n v="4.0000000000000002E-4"/>
    <s v="US"/>
    <s v="USD"/>
    <n v="1452228790"/>
    <n v="1449636790"/>
    <b v="0"/>
    <x v="29"/>
    <n v="1"/>
    <b v="0"/>
    <s v="games/video games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n v="0.35537409090909089"/>
    <s v="US"/>
    <s v="USD"/>
    <n v="1421656200"/>
    <n v="1416507211"/>
    <b v="0"/>
    <x v="267"/>
    <n v="100.23371794871794"/>
    <b v="0"/>
    <s v="games/video games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n v="5.0000000000000001E-3"/>
    <s v="GB"/>
    <s v="GBP"/>
    <n v="1408058820"/>
    <n v="1405466820"/>
    <b v="0"/>
    <x v="29"/>
    <n v="5"/>
    <b v="0"/>
    <s v="games/video games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n v="1.6666666666666668E-3"/>
    <s v="GB"/>
    <s v="GBP"/>
    <n v="1381306687"/>
    <n v="1378714687"/>
    <b v="0"/>
    <x v="83"/>
    <n v="3.3333333333333335"/>
    <b v="0"/>
    <s v="games/video games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n v="1.325E-3"/>
    <s v="US"/>
    <s v="USD"/>
    <n v="1459352495"/>
    <n v="1456764095"/>
    <b v="0"/>
    <x v="80"/>
    <n v="13.25"/>
    <b v="0"/>
    <s v="games/video games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n v="3.5704000000000004E-4"/>
    <s v="US"/>
    <s v="USD"/>
    <n v="1339273208"/>
    <n v="1334089208"/>
    <b v="0"/>
    <x v="73"/>
    <n v="17.852"/>
    <b v="0"/>
    <s v="games/video games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n v="8.3000000000000004E-2"/>
    <s v="DE"/>
    <s v="EUR"/>
    <n v="1451053313"/>
    <n v="1448461313"/>
    <b v="0"/>
    <x v="22"/>
    <n v="10.375"/>
    <b v="0"/>
    <s v="games/video games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n v="2.4222222222222221E-2"/>
    <s v="AU"/>
    <s v="AUD"/>
    <n v="1396666779"/>
    <n v="1394078379"/>
    <b v="0"/>
    <x v="83"/>
    <n v="36.333333333333336"/>
    <b v="0"/>
    <s v="games/video games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n v="2.3809523809523812E-3"/>
    <s v="US"/>
    <s v="USD"/>
    <n v="1396810864"/>
    <n v="1395687664"/>
    <b v="0"/>
    <x v="29"/>
    <n v="5"/>
    <b v="0"/>
    <s v="games/video games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n v="0"/>
    <s v="US"/>
    <s v="USD"/>
    <n v="1319835400"/>
    <n v="1315947400"/>
    <b v="0"/>
    <x v="78"/>
    <e v="#DIV/0!"/>
    <b v="0"/>
    <s v="games/video games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n v="1.16E-4"/>
    <s v="US"/>
    <s v="USD"/>
    <n v="1457904316"/>
    <n v="1455315916"/>
    <b v="0"/>
    <x v="81"/>
    <n v="5.8"/>
    <b v="0"/>
    <s v="games/video games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n v="0"/>
    <s v="GB"/>
    <s v="GBP"/>
    <n v="1369932825"/>
    <n v="1368723225"/>
    <b v="0"/>
    <x v="78"/>
    <e v="#DIV/0!"/>
    <b v="0"/>
    <s v="games/video games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n v="2.2000000000000001E-3"/>
    <s v="US"/>
    <s v="USD"/>
    <n v="1397910848"/>
    <n v="1395318848"/>
    <b v="0"/>
    <x v="83"/>
    <n v="3.6666666666666665"/>
    <b v="0"/>
    <s v="games/video games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n v="4.7222222222222223E-3"/>
    <s v="US"/>
    <s v="USD"/>
    <n v="1430409651"/>
    <n v="1427817651"/>
    <b v="0"/>
    <x v="63"/>
    <n v="60.714285714285715"/>
    <b v="0"/>
    <s v="games/mobile games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n v="0"/>
    <s v="GB"/>
    <s v="GBP"/>
    <n v="1443193130"/>
    <n v="1438009130"/>
    <b v="0"/>
    <x v="78"/>
    <e v="#DIV/0!"/>
    <b v="0"/>
    <s v="games/mobile games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n v="5.0000000000000001E-3"/>
    <s v="US"/>
    <s v="USD"/>
    <n v="1468482694"/>
    <n v="1465890694"/>
    <b v="0"/>
    <x v="84"/>
    <n v="5"/>
    <b v="0"/>
    <s v="games/mobile games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n v="1.6714285714285713E-2"/>
    <s v="US"/>
    <s v="USD"/>
    <n v="1416000600"/>
    <n v="1413318600"/>
    <b v="0"/>
    <x v="23"/>
    <n v="25.434782608695652"/>
    <b v="0"/>
    <s v="games/mobile games"/>
    <x v="6"/>
    <s v="mobile games"/>
    <x v="1127"/>
    <d v="2014-11-14T21:30:00"/>
  </r>
  <r>
    <n v="1128"/>
    <s v="Flying Turds"/>
    <s v="#havingfunFTW"/>
    <n v="1000"/>
    <n v="1"/>
    <x v="2"/>
    <n v="1E-3"/>
    <s v="GB"/>
    <s v="GBP"/>
    <n v="1407425717"/>
    <n v="1404833717"/>
    <b v="0"/>
    <x v="29"/>
    <n v="1"/>
    <b v="0"/>
    <s v="games/mobile games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n v="1.0499999999999999E-3"/>
    <s v="US"/>
    <s v="USD"/>
    <n v="1465107693"/>
    <n v="1462515693"/>
    <b v="0"/>
    <x v="84"/>
    <n v="10.5"/>
    <b v="0"/>
    <s v="games/mobile games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n v="2.2000000000000001E-3"/>
    <s v="US"/>
    <s v="USD"/>
    <n v="1416963300"/>
    <n v="1411775700"/>
    <b v="0"/>
    <x v="83"/>
    <n v="3.6666666666666665"/>
    <b v="0"/>
    <s v="games/mobile games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n v="0"/>
    <s v="AU"/>
    <s v="AUD"/>
    <n v="1450993668"/>
    <n v="1448401668"/>
    <b v="0"/>
    <x v="78"/>
    <e v="#DIV/0!"/>
    <b v="0"/>
    <s v="games/mobile games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n v="0.14380000000000001"/>
    <s v="CA"/>
    <s v="CAD"/>
    <n v="1483238771"/>
    <n v="1480646771"/>
    <b v="0"/>
    <x v="62"/>
    <n v="110.61538461538461"/>
    <b v="0"/>
    <s v="games/mobile games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n v="6.6666666666666671E-3"/>
    <s v="GB"/>
    <s v="GBP"/>
    <n v="1406799981"/>
    <n v="1404207981"/>
    <b v="0"/>
    <x v="29"/>
    <n v="20"/>
    <b v="0"/>
    <s v="games/mobile games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n v="4.0000000000000003E-5"/>
    <s v="AU"/>
    <s v="AUD"/>
    <n v="1417235580"/>
    <n v="1416034228"/>
    <b v="0"/>
    <x v="29"/>
    <n v="1"/>
    <b v="0"/>
    <s v="games/mobile games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n v="0.05"/>
    <s v="DE"/>
    <s v="EUR"/>
    <n v="1470527094"/>
    <n v="1467935094"/>
    <b v="0"/>
    <x v="29"/>
    <n v="50"/>
    <b v="0"/>
    <s v="games/mobile games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n v="6.4439140811455853E-2"/>
    <s v="FR"/>
    <s v="EUR"/>
    <n v="1450541229"/>
    <n v="1447949229"/>
    <b v="0"/>
    <x v="79"/>
    <n v="45"/>
    <b v="0"/>
    <s v="games/mobile games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n v="0.39500000000000002"/>
    <s v="US"/>
    <s v="USD"/>
    <n v="1461440421"/>
    <n v="1458848421"/>
    <b v="0"/>
    <x v="70"/>
    <n v="253.2051282051282"/>
    <b v="0"/>
    <s v="games/mobile games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n v="3.5714285714285713E-3"/>
    <s v="US"/>
    <s v="USD"/>
    <n v="1485035131"/>
    <n v="1483307131"/>
    <b v="0"/>
    <x v="80"/>
    <n v="31.25"/>
    <b v="0"/>
    <s v="games/mobile games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n v="6.2500000000000001E-4"/>
    <s v="US"/>
    <s v="USD"/>
    <n v="1420100426"/>
    <n v="1417508426"/>
    <b v="0"/>
    <x v="29"/>
    <n v="5"/>
    <b v="0"/>
    <s v="games/mobile games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n v="0"/>
    <s v="GB"/>
    <s v="GBP"/>
    <n v="1438859121"/>
    <n v="1436267121"/>
    <b v="0"/>
    <x v="78"/>
    <e v="#DIV/0!"/>
    <b v="0"/>
    <s v="games/mobile games"/>
    <x v="6"/>
    <s v="mobile games"/>
    <x v="1140"/>
    <d v="2015-08-06T11:05:21"/>
  </r>
  <r>
    <n v="1141"/>
    <s v="Arena Z - Zombie Survival"/>
    <s v="I think this will be a great game!"/>
    <n v="500"/>
    <n v="0"/>
    <x v="2"/>
    <n v="0"/>
    <s v="DE"/>
    <s v="EUR"/>
    <n v="1436460450"/>
    <n v="1433868450"/>
    <b v="0"/>
    <x v="78"/>
    <e v="#DIV/0!"/>
    <b v="0"/>
    <s v="games/mobile games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n v="0"/>
    <s v="US"/>
    <s v="USD"/>
    <n v="1424131727"/>
    <n v="1421539727"/>
    <b v="0"/>
    <x v="78"/>
    <e v="#DIV/0!"/>
    <b v="0"/>
    <s v="games/mobile games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n v="4.1333333333333335E-3"/>
    <s v="US"/>
    <s v="USD"/>
    <n v="1450327126"/>
    <n v="1447735126"/>
    <b v="0"/>
    <x v="22"/>
    <n v="23.25"/>
    <b v="0"/>
    <s v="games/mobile games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n v="0"/>
    <s v="US"/>
    <s v="USD"/>
    <n v="1430281320"/>
    <n v="1427689320"/>
    <b v="0"/>
    <x v="78"/>
    <e v="#DIV/0!"/>
    <b v="0"/>
    <s v="food/food trucks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n v="1.25E-3"/>
    <s v="US"/>
    <s v="USD"/>
    <n v="1412272592"/>
    <n v="1407088592"/>
    <b v="0"/>
    <x v="29"/>
    <n v="100"/>
    <b v="0"/>
    <s v="food/food trucks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n v="8.8333333333333333E-2"/>
    <s v="US"/>
    <s v="USD"/>
    <n v="1399071173"/>
    <n v="1395787973"/>
    <b v="0"/>
    <x v="8"/>
    <n v="44.166666666666664"/>
    <b v="0"/>
    <s v="food/food trucks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n v="0"/>
    <s v="CA"/>
    <s v="CAD"/>
    <n v="1413760783"/>
    <n v="1408576783"/>
    <b v="0"/>
    <x v="78"/>
    <e v="#DIV/0!"/>
    <b v="0"/>
    <s v="food/food trucks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n v="4.8666666666666667E-3"/>
    <s v="US"/>
    <s v="USD"/>
    <n v="1480568781"/>
    <n v="1477973181"/>
    <b v="0"/>
    <x v="83"/>
    <n v="24.333333333333332"/>
    <b v="0"/>
    <s v="food/food trucks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n v="1.5E-3"/>
    <s v="US"/>
    <s v="USD"/>
    <n v="1466096566"/>
    <n v="1463504566"/>
    <b v="0"/>
    <x v="84"/>
    <n v="37.5"/>
    <b v="0"/>
    <s v="food/food trucks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n v="0.1008"/>
    <s v="US"/>
    <s v="USD"/>
    <n v="1452293675"/>
    <n v="1447109675"/>
    <b v="0"/>
    <x v="79"/>
    <n v="42"/>
    <b v="0"/>
    <s v="food/food trucks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n v="0"/>
    <s v="US"/>
    <s v="USD"/>
    <n v="1441592863"/>
    <n v="1439000863"/>
    <b v="0"/>
    <x v="78"/>
    <e v="#DIV/0!"/>
    <b v="0"/>
    <s v="food/food trucks"/>
    <x v="7"/>
    <s v="food trucks"/>
    <x v="1151"/>
    <d v="2015-09-07T02:27:43"/>
  </r>
  <r>
    <n v="1152"/>
    <s v="Peruvian King Food Truck"/>
    <s v="Peruvian food truck with an LA twist."/>
    <n v="16000"/>
    <n v="911"/>
    <x v="2"/>
    <n v="5.6937500000000002E-2"/>
    <s v="US"/>
    <s v="USD"/>
    <n v="1431709312"/>
    <n v="1429117312"/>
    <b v="0"/>
    <x v="41"/>
    <n v="60.733333333333334"/>
    <b v="0"/>
    <s v="food/food trucks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n v="6.2500000000000003E-3"/>
    <s v="US"/>
    <s v="USD"/>
    <n v="1434647305"/>
    <n v="1432055305"/>
    <b v="0"/>
    <x v="29"/>
    <n v="50"/>
    <b v="0"/>
    <s v="food/food trucks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n v="6.5000000000000002E-2"/>
    <s v="US"/>
    <s v="USD"/>
    <n v="1441507006"/>
    <n v="1438915006"/>
    <b v="0"/>
    <x v="83"/>
    <n v="108.33333333333333"/>
    <b v="0"/>
    <s v="food/food trucks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n v="7.5199999999999998E-3"/>
    <s v="US"/>
    <s v="USD"/>
    <n v="1408040408"/>
    <n v="1405448408"/>
    <b v="0"/>
    <x v="22"/>
    <n v="23.5"/>
    <b v="0"/>
    <s v="food/food trucks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n v="0"/>
    <s v="US"/>
    <s v="USD"/>
    <n v="1424742162"/>
    <n v="1422150162"/>
    <b v="0"/>
    <x v="78"/>
    <e v="#DIV/0!"/>
    <b v="0"/>
    <s v="food/food trucks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n v="1.5100000000000001E-2"/>
    <s v="US"/>
    <s v="USD"/>
    <n v="1417795480"/>
    <n v="1412607880"/>
    <b v="0"/>
    <x v="83"/>
    <n v="50.333333333333336"/>
    <b v="0"/>
    <s v="food/food trucks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n v="4.6666666666666671E-3"/>
    <s v="US"/>
    <s v="USD"/>
    <n v="1418091128"/>
    <n v="1415499128"/>
    <b v="0"/>
    <x v="83"/>
    <n v="11.666666666666666"/>
    <b v="0"/>
    <s v="food/food trucks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n v="0"/>
    <s v="US"/>
    <s v="USD"/>
    <n v="1435679100"/>
    <n v="1433006765"/>
    <b v="0"/>
    <x v="78"/>
    <e v="#DIV/0!"/>
    <b v="0"/>
    <s v="food/food trucks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n v="3.85E-2"/>
    <s v="US"/>
    <s v="USD"/>
    <n v="1427510586"/>
    <n v="1424922186"/>
    <b v="0"/>
    <x v="10"/>
    <n v="60.789473684210527"/>
    <b v="0"/>
    <s v="food/food trucks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n v="0"/>
    <s v="US"/>
    <s v="USD"/>
    <n v="1432047989"/>
    <n v="1430233589"/>
    <b v="0"/>
    <x v="78"/>
    <e v="#DIV/0!"/>
    <b v="0"/>
    <s v="food/food trucks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n v="5.8333333333333338E-4"/>
    <s v="US"/>
    <s v="USD"/>
    <n v="1411662264"/>
    <n v="1408983864"/>
    <b v="0"/>
    <x v="84"/>
    <n v="17.5"/>
    <b v="0"/>
    <s v="food/food trucks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n v="0"/>
    <s v="US"/>
    <s v="USD"/>
    <n v="1407604920"/>
    <n v="1405012920"/>
    <b v="0"/>
    <x v="78"/>
    <e v="#DIV/0!"/>
    <b v="0"/>
    <s v="food/food trucks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n v="0"/>
    <s v="US"/>
    <s v="USD"/>
    <n v="1466270582"/>
    <n v="1463678582"/>
    <b v="0"/>
    <x v="78"/>
    <e v="#DIV/0!"/>
    <b v="0"/>
    <s v="food/food trucks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n v="0.20705000000000001"/>
    <s v="US"/>
    <s v="USD"/>
    <n v="1404623330"/>
    <n v="1401685730"/>
    <b v="0"/>
    <x v="20"/>
    <n v="82.82"/>
    <b v="0"/>
    <s v="food/food trucks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n v="0.19139999999999999"/>
    <s v="US"/>
    <s v="USD"/>
    <n v="1435291200"/>
    <n v="1432640342"/>
    <b v="0"/>
    <x v="22"/>
    <n v="358.875"/>
    <b v="0"/>
    <s v="food/food trucks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n v="1.6316666666666667E-2"/>
    <s v="US"/>
    <s v="USD"/>
    <n v="1410543495"/>
    <n v="1407865095"/>
    <b v="0"/>
    <x v="38"/>
    <n v="61.1875"/>
    <b v="0"/>
    <s v="food/food trucks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n v="5.6666666666666664E-2"/>
    <s v="US"/>
    <s v="USD"/>
    <n v="1474507065"/>
    <n v="1471915065"/>
    <b v="0"/>
    <x v="83"/>
    <n v="340"/>
    <b v="0"/>
    <s v="food/food trucks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n v="1.6999999999999999E-3"/>
    <s v="US"/>
    <s v="USD"/>
    <n v="1424593763"/>
    <n v="1422001763"/>
    <b v="0"/>
    <x v="83"/>
    <n v="5.666666666666667"/>
    <b v="0"/>
    <s v="food/food trucks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n v="4.0000000000000001E-3"/>
    <s v="GB"/>
    <s v="GBP"/>
    <n v="1433021171"/>
    <n v="1430429171"/>
    <b v="0"/>
    <x v="84"/>
    <n v="50"/>
    <b v="0"/>
    <s v="food/food trucks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n v="1E-3"/>
    <s v="US"/>
    <s v="USD"/>
    <n v="1415909927"/>
    <n v="1414351127"/>
    <b v="0"/>
    <x v="29"/>
    <n v="25"/>
    <b v="0"/>
    <s v="food/food trucks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n v="0"/>
    <s v="US"/>
    <s v="USD"/>
    <n v="1408551752"/>
    <n v="1405959752"/>
    <b v="0"/>
    <x v="78"/>
    <e v="#DIV/0!"/>
    <b v="0"/>
    <s v="food/food trucks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n v="2.4000000000000001E-4"/>
    <s v="US"/>
    <s v="USD"/>
    <n v="1438576057"/>
    <n v="1435552057"/>
    <b v="0"/>
    <x v="29"/>
    <n v="30"/>
    <b v="0"/>
    <s v="food/food trucks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n v="5.906666666666667E-2"/>
    <s v="US"/>
    <s v="USD"/>
    <n v="1462738327"/>
    <n v="1460146327"/>
    <b v="0"/>
    <x v="10"/>
    <n v="46.631578947368418"/>
    <b v="0"/>
    <s v="food/food trucks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n v="2.9250000000000002E-2"/>
    <s v="US"/>
    <s v="USD"/>
    <n v="1436981339"/>
    <n v="1434389339"/>
    <b v="0"/>
    <x v="82"/>
    <n v="65"/>
    <b v="0"/>
    <s v="food/food trucks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n v="5.7142857142857142E-5"/>
    <s v="AU"/>
    <s v="AUD"/>
    <n v="1488805200"/>
    <n v="1484094498"/>
    <b v="0"/>
    <x v="29"/>
    <n v="10"/>
    <b v="0"/>
    <s v="food/food trucks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n v="0"/>
    <s v="GB"/>
    <s v="GBP"/>
    <n v="1413388296"/>
    <n v="1410796296"/>
    <b v="0"/>
    <x v="78"/>
    <e v="#DIV/0!"/>
    <b v="0"/>
    <s v="food/food trucks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n v="6.666666666666667E-5"/>
    <s v="US"/>
    <s v="USD"/>
    <n v="1408225452"/>
    <n v="1405633452"/>
    <b v="0"/>
    <x v="29"/>
    <n v="5"/>
    <b v="0"/>
    <s v="food/food trucks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n v="5.3333333333333337E-2"/>
    <s v="CA"/>
    <s v="CAD"/>
    <n v="1446052627"/>
    <n v="1443460627"/>
    <b v="0"/>
    <x v="81"/>
    <n v="640"/>
    <b v="0"/>
    <s v="food/food trucks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n v="0.11749999999999999"/>
    <s v="US"/>
    <s v="USD"/>
    <n v="1403983314"/>
    <n v="1400786514"/>
    <b v="0"/>
    <x v="268"/>
    <n v="69.117647058823536"/>
    <b v="0"/>
    <s v="food/food trucks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n v="8.0000000000000007E-5"/>
    <s v="US"/>
    <s v="USD"/>
    <n v="1425197321"/>
    <n v="1422605321"/>
    <b v="0"/>
    <x v="83"/>
    <n v="1.3333333333333333"/>
    <b v="0"/>
    <s v="food/food trucks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n v="4.2000000000000003E-2"/>
    <s v="US"/>
    <s v="USD"/>
    <n v="1484239320"/>
    <n v="1482609088"/>
    <b v="0"/>
    <x v="80"/>
    <n v="10.5"/>
    <b v="0"/>
    <s v="food/food trucks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n v="0.04"/>
    <s v="US"/>
    <s v="USD"/>
    <n v="1478059140"/>
    <n v="1476391223"/>
    <b v="0"/>
    <x v="83"/>
    <n v="33.333333333333336"/>
    <b v="0"/>
    <s v="food/food trucks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n v="1.0493636363636363"/>
    <s v="GB"/>
    <s v="GBP"/>
    <n v="1486391011"/>
    <n v="1483712611"/>
    <b v="0"/>
    <x v="269"/>
    <n v="61.562666666666665"/>
    <b v="1"/>
    <s v="photography/photobooks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n v="1.0544"/>
    <s v="US"/>
    <s v="USD"/>
    <n v="1433736000"/>
    <n v="1430945149"/>
    <b v="0"/>
    <x v="112"/>
    <n v="118.73873873873873"/>
    <b v="1"/>
    <s v="photography/photobooks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n v="1.0673333333333332"/>
    <s v="GB"/>
    <s v="GBP"/>
    <n v="1433198520"/>
    <n v="1430340195"/>
    <b v="0"/>
    <x v="252"/>
    <n v="65.081300813008127"/>
    <b v="1"/>
    <s v="photography/photobooks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n v="1.0412571428571429"/>
    <s v="US"/>
    <s v="USD"/>
    <n v="1431885600"/>
    <n v="1429133323"/>
    <b v="0"/>
    <x v="16"/>
    <n v="130.15714285714284"/>
    <b v="1"/>
    <s v="photography/photobooks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n v="1.6054999999999999"/>
    <s v="CA"/>
    <s v="CAD"/>
    <n v="1482943740"/>
    <n v="1481129340"/>
    <b v="0"/>
    <x v="268"/>
    <n v="37.776470588235291"/>
    <b v="1"/>
    <s v="photography/photobooks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n v="1.0777777777777777"/>
    <s v="US"/>
    <s v="USD"/>
    <n v="1467242995"/>
    <n v="1465428595"/>
    <b v="0"/>
    <x v="48"/>
    <n v="112.79069767441861"/>
    <b v="1"/>
    <s v="photography/photobooks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n v="1.35"/>
    <s v="US"/>
    <s v="USD"/>
    <n v="1409500725"/>
    <n v="1406908725"/>
    <b v="0"/>
    <x v="62"/>
    <n v="51.92307692307692"/>
    <b v="1"/>
    <s v="photography/photobooks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n v="1.0907407407407408"/>
    <s v="US"/>
    <s v="USD"/>
    <n v="1458480560"/>
    <n v="1455892160"/>
    <b v="0"/>
    <x v="51"/>
    <n v="89.242424242424249"/>
    <b v="1"/>
    <s v="photography/photobooks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n v="2.9"/>
    <s v="GB"/>
    <s v="GBP"/>
    <n v="1486814978"/>
    <n v="1484222978"/>
    <b v="0"/>
    <x v="41"/>
    <n v="19.333333333333332"/>
    <b v="1"/>
    <s v="photography/photobooks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n v="1.0395714285714286"/>
    <s v="US"/>
    <s v="USD"/>
    <n v="1460223453"/>
    <n v="1455043053"/>
    <b v="0"/>
    <x v="270"/>
    <n v="79.967032967032964"/>
    <b v="1"/>
    <s v="photography/photobooks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n v="3.2223999999999999"/>
    <s v="IE"/>
    <s v="EUR"/>
    <n v="1428493379"/>
    <n v="1425901379"/>
    <b v="0"/>
    <x v="271"/>
    <n v="56.414565826330531"/>
    <b v="1"/>
    <s v="photography/photobooks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n v="1.35"/>
    <s v="IT"/>
    <s v="EUR"/>
    <n v="1450602000"/>
    <n v="1445415653"/>
    <b v="0"/>
    <x v="203"/>
    <n v="79.411764705882348"/>
    <b v="1"/>
    <s v="photography/photobooks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n v="2.6991034482758622"/>
    <s v="GB"/>
    <s v="GBP"/>
    <n v="1450467539"/>
    <n v="1447875539"/>
    <b v="0"/>
    <x v="272"/>
    <n v="76.439453125"/>
    <b v="1"/>
    <s v="photography/photobooks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n v="2.5329333333333333"/>
    <s v="US"/>
    <s v="USD"/>
    <n v="1465797540"/>
    <n v="1463155034"/>
    <b v="0"/>
    <x v="100"/>
    <n v="121"/>
    <b v="1"/>
    <s v="photography/photobooks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n v="2.6059999999999999"/>
    <s v="US"/>
    <s v="USD"/>
    <n v="1451530800"/>
    <n v="1448463086"/>
    <b v="0"/>
    <x v="157"/>
    <n v="54.616766467065865"/>
    <b v="1"/>
    <s v="photography/photobooks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n v="1.0131677953348381"/>
    <s v="GB"/>
    <s v="GBP"/>
    <n v="1436380200"/>
    <n v="1433615400"/>
    <b v="0"/>
    <x v="82"/>
    <n v="299.22222222222223"/>
    <b v="1"/>
    <s v="photography/photobooks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n v="1.2560416666666667"/>
    <s v="US"/>
    <s v="USD"/>
    <n v="1429183656"/>
    <n v="1427369256"/>
    <b v="0"/>
    <x v="273"/>
    <n v="58.533980582524272"/>
    <b v="1"/>
    <s v="photography/photobooks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n v="1.0243783333333334"/>
    <s v="GB"/>
    <s v="GBP"/>
    <n v="1468593246"/>
    <n v="1466001246"/>
    <b v="0"/>
    <x v="112"/>
    <n v="55.371801801801809"/>
    <b v="1"/>
    <s v="photography/photobooks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n v="1.99244"/>
    <s v="AU"/>
    <s v="AUD"/>
    <n v="1435388154"/>
    <n v="1432796154"/>
    <b v="0"/>
    <x v="197"/>
    <n v="183.80442804428046"/>
    <b v="1"/>
    <s v="photography/photobooks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n v="1.0245398773006136"/>
    <s v="US"/>
    <s v="USD"/>
    <n v="1433083527"/>
    <n v="1430491527"/>
    <b v="0"/>
    <x v="21"/>
    <n v="165.34653465346534"/>
    <b v="1"/>
    <s v="photography/photobooks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n v="1.0294615384615384"/>
    <s v="US"/>
    <s v="USD"/>
    <n v="1449205200"/>
    <n v="1445363833"/>
    <b v="0"/>
    <x v="7"/>
    <n v="234.78947368421052"/>
    <b v="1"/>
    <s v="photography/photobooks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n v="1.0086153846153847"/>
    <s v="DE"/>
    <s v="EUR"/>
    <n v="1434197351"/>
    <n v="1431605351"/>
    <b v="0"/>
    <x v="95"/>
    <n v="211.48387096774192"/>
    <b v="1"/>
    <s v="photography/photobooks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n v="1.1499999999999999"/>
    <s v="AT"/>
    <s v="EUR"/>
    <n v="1489238940"/>
    <n v="1486406253"/>
    <b v="0"/>
    <x v="58"/>
    <n v="32.34375"/>
    <b v="1"/>
    <s v="photography/photobooks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n v="1.0416766467065868"/>
    <s v="IT"/>
    <s v="EUR"/>
    <n v="1459418400"/>
    <n v="1456827573"/>
    <b v="0"/>
    <x v="261"/>
    <n v="123.37588652482269"/>
    <b v="1"/>
    <s v="photography/photobooks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n v="1.5529999999999999"/>
    <s v="US"/>
    <s v="USD"/>
    <n v="1458835264"/>
    <n v="1456246864"/>
    <b v="0"/>
    <x v="11"/>
    <n v="207.06666666666666"/>
    <b v="1"/>
    <s v="photography/photobooks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n v="1.06"/>
    <s v="US"/>
    <s v="USD"/>
    <n v="1488053905"/>
    <n v="1485461905"/>
    <b v="0"/>
    <x v="67"/>
    <n v="138.2608695652174"/>
    <b v="1"/>
    <s v="photography/photobooks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n v="2.5431499999999998"/>
    <s v="SE"/>
    <s v="SEK"/>
    <n v="1433106000"/>
    <n v="1431124572"/>
    <b v="0"/>
    <x v="273"/>
    <n v="493.81553398058253"/>
    <b v="1"/>
    <s v="photography/photobooks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n v="1.0109999999999999"/>
    <s v="CA"/>
    <s v="CAD"/>
    <n v="1465505261"/>
    <n v="1464209261"/>
    <b v="0"/>
    <x v="79"/>
    <n v="168.5"/>
    <b v="1"/>
    <s v="photography/photobooks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n v="1.2904"/>
    <s v="US"/>
    <s v="USD"/>
    <n v="1448586000"/>
    <n v="1447195695"/>
    <b v="0"/>
    <x v="183"/>
    <n v="38.867469879518069"/>
    <b v="1"/>
    <s v="photography/photobooks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n v="1.0223076923076924"/>
    <s v="GB"/>
    <s v="GBP"/>
    <n v="1485886100"/>
    <n v="1482862100"/>
    <b v="0"/>
    <x v="52"/>
    <n v="61.527777777777779"/>
    <b v="1"/>
    <s v="photography/photobooks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n v="1.3180000000000001"/>
    <s v="US"/>
    <s v="USD"/>
    <n v="1433880605"/>
    <n v="1428696605"/>
    <b v="0"/>
    <x v="20"/>
    <n v="105.44"/>
    <b v="1"/>
    <s v="photography/photobooks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n v="7.8608020000000005"/>
    <s v="US"/>
    <s v="USD"/>
    <n v="1401487756"/>
    <n v="1398895756"/>
    <b v="0"/>
    <x v="274"/>
    <n v="71.592003642987251"/>
    <b v="1"/>
    <s v="photography/photobooks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n v="1.4570000000000001"/>
    <s v="US"/>
    <s v="USD"/>
    <n v="1443826980"/>
    <n v="1441032457"/>
    <b v="0"/>
    <x v="147"/>
    <n v="91.882882882882882"/>
    <b v="1"/>
    <s v="photography/photobooks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n v="1.026"/>
    <s v="US"/>
    <s v="USD"/>
    <n v="1468524340"/>
    <n v="1465932340"/>
    <b v="0"/>
    <x v="275"/>
    <n v="148.57377049180329"/>
    <b v="1"/>
    <s v="photography/photobooks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n v="1.7227777777777777"/>
    <s v="US"/>
    <s v="USD"/>
    <n v="1446346800"/>
    <n v="1443714800"/>
    <b v="0"/>
    <x v="30"/>
    <n v="174.2134831460674"/>
    <b v="1"/>
    <s v="photography/photobooks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n v="1.5916819571865444"/>
    <s v="US"/>
    <s v="USD"/>
    <n v="1476961513"/>
    <n v="1474369513"/>
    <b v="0"/>
    <x v="35"/>
    <n v="102.86166007905139"/>
    <b v="1"/>
    <s v="photography/photobooks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n v="1.0376666666666667"/>
    <s v="DE"/>
    <s v="EUR"/>
    <n v="1440515112"/>
    <n v="1437923112"/>
    <b v="0"/>
    <x v="205"/>
    <n v="111.17857142857143"/>
    <b v="1"/>
    <s v="photography/photobooks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n v="1.1140954545454547"/>
    <s v="GB"/>
    <s v="GBP"/>
    <n v="1480809600"/>
    <n v="1478431488"/>
    <b v="0"/>
    <x v="273"/>
    <n v="23.796213592233013"/>
    <b v="1"/>
    <s v="photography/photobooks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n v="2.80375"/>
    <s v="CA"/>
    <s v="CAD"/>
    <n v="1459483200"/>
    <n v="1456852647"/>
    <b v="0"/>
    <x v="276"/>
    <n v="81.268115942028984"/>
    <b v="1"/>
    <s v="photography/photobooks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n v="1.1210606060606061"/>
    <s v="US"/>
    <s v="USD"/>
    <n v="1478754909"/>
    <n v="1476159309"/>
    <b v="0"/>
    <x v="277"/>
    <n v="116.21465968586388"/>
    <b v="1"/>
    <s v="photography/photobooks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n v="7.0666666666666669E-2"/>
    <s v="US"/>
    <s v="USD"/>
    <n v="1402060302"/>
    <n v="1396876302"/>
    <b v="0"/>
    <x v="59"/>
    <n v="58.888888888888886"/>
    <b v="0"/>
    <s v="music/world music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n v="4.3999999999999997E-2"/>
    <s v="US"/>
    <s v="USD"/>
    <n v="1382478278"/>
    <n v="1377294278"/>
    <b v="0"/>
    <x v="83"/>
    <n v="44"/>
    <b v="0"/>
    <s v="music/world music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n v="3.8739999999999997E-2"/>
    <s v="US"/>
    <s v="USD"/>
    <n v="1398042000"/>
    <n v="1395089981"/>
    <b v="0"/>
    <x v="244"/>
    <n v="48.424999999999997"/>
    <b v="0"/>
    <s v="music/world music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n v="0"/>
    <s v="US"/>
    <s v="USD"/>
    <n v="1407394800"/>
    <n v="1404770616"/>
    <b v="0"/>
    <x v="78"/>
    <e v="#DIV/0!"/>
    <b v="0"/>
    <s v="music/world music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n v="0.29299999999999998"/>
    <s v="US"/>
    <s v="USD"/>
    <n v="1317231008"/>
    <n v="1312047008"/>
    <b v="0"/>
    <x v="54"/>
    <n v="61.041666666666664"/>
    <b v="0"/>
    <s v="music/world music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n v="9.0909090909090905E-3"/>
    <s v="US"/>
    <s v="USD"/>
    <n v="1334592000"/>
    <n v="1331982127"/>
    <b v="0"/>
    <x v="29"/>
    <n v="25"/>
    <b v="0"/>
    <s v="music/world music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n v="0"/>
    <s v="US"/>
    <s v="USD"/>
    <n v="1298589630"/>
    <n v="1295997630"/>
    <b v="0"/>
    <x v="78"/>
    <e v="#DIV/0!"/>
    <b v="0"/>
    <s v="music/world music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n v="0"/>
    <s v="US"/>
    <s v="USD"/>
    <n v="1440723600"/>
    <n v="1436394968"/>
    <b v="0"/>
    <x v="78"/>
    <e v="#DIV/0!"/>
    <b v="0"/>
    <s v="music/world music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n v="8.0000000000000002E-3"/>
    <s v="US"/>
    <s v="USD"/>
    <n v="1381090870"/>
    <n v="1377030070"/>
    <b v="0"/>
    <x v="29"/>
    <n v="40"/>
    <b v="0"/>
    <s v="music/world music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n v="0.11600000000000001"/>
    <s v="US"/>
    <s v="USD"/>
    <n v="1329864374"/>
    <n v="1328049974"/>
    <b v="0"/>
    <x v="79"/>
    <n v="19.333333333333332"/>
    <b v="0"/>
    <s v="music/world music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n v="0"/>
    <s v="GB"/>
    <s v="GBP"/>
    <n v="1422903342"/>
    <n v="1420311342"/>
    <b v="0"/>
    <x v="78"/>
    <e v="#DIV/0!"/>
    <b v="0"/>
    <s v="music/world music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n v="2.787363950092912E-2"/>
    <s v="US"/>
    <s v="USD"/>
    <n v="1387077299"/>
    <n v="1383621299"/>
    <b v="0"/>
    <x v="79"/>
    <n v="35"/>
    <b v="0"/>
    <s v="music/world music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n v="0"/>
    <s v="US"/>
    <s v="USD"/>
    <n v="1343491200"/>
    <n v="1342801164"/>
    <b v="0"/>
    <x v="78"/>
    <e v="#DIV/0!"/>
    <b v="0"/>
    <s v="music/world music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n v="0"/>
    <s v="US"/>
    <s v="USD"/>
    <n v="1345790865"/>
    <n v="1344062865"/>
    <b v="0"/>
    <x v="78"/>
    <e v="#DIV/0!"/>
    <b v="0"/>
    <s v="music/world music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n v="0.17799999999999999"/>
    <s v="US"/>
    <s v="USD"/>
    <n v="1312641536"/>
    <n v="1310049536"/>
    <b v="0"/>
    <x v="83"/>
    <n v="59.333333333333336"/>
    <b v="0"/>
    <s v="music/world music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n v="0"/>
    <s v="US"/>
    <s v="USD"/>
    <n v="1325804767"/>
    <n v="1323212767"/>
    <b v="0"/>
    <x v="78"/>
    <e v="#DIV/0!"/>
    <b v="0"/>
    <s v="music/world music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n v="3.0124999999999999E-2"/>
    <s v="US"/>
    <s v="USD"/>
    <n v="1373665860"/>
    <n v="1368579457"/>
    <b v="0"/>
    <x v="22"/>
    <n v="30.125"/>
    <b v="0"/>
    <s v="music/world music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n v="0.50739999999999996"/>
    <s v="US"/>
    <s v="USD"/>
    <n v="1414994340"/>
    <n v="1413057980"/>
    <b v="0"/>
    <x v="69"/>
    <n v="74.617647058823536"/>
    <b v="0"/>
    <s v="music/world music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n v="5.4884742041712408E-3"/>
    <s v="US"/>
    <s v="USD"/>
    <n v="1315747080"/>
    <n v="1314417502"/>
    <b v="0"/>
    <x v="29"/>
    <n v="5"/>
    <b v="0"/>
    <s v="music/world music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n v="0.14091666666666666"/>
    <s v="US"/>
    <s v="USD"/>
    <n v="1310158800"/>
    <n v="1304888771"/>
    <b v="0"/>
    <x v="44"/>
    <n v="44.5"/>
    <b v="0"/>
    <s v="music/world music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n v="1.038"/>
    <s v="US"/>
    <s v="USD"/>
    <n v="1366664400"/>
    <n v="1363981723"/>
    <b v="1"/>
    <x v="43"/>
    <n v="46.133333333333333"/>
    <b v="1"/>
    <s v="music/rock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n v="1.2024999999999999"/>
    <s v="US"/>
    <s v="USD"/>
    <n v="1402755834"/>
    <n v="1400163834"/>
    <b v="1"/>
    <x v="57"/>
    <n v="141.47058823529412"/>
    <b v="1"/>
    <s v="music/rock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n v="1.17"/>
    <s v="US"/>
    <s v="USD"/>
    <n v="1323136949"/>
    <n v="1319245349"/>
    <b v="1"/>
    <x v="162"/>
    <n v="75.483870967741936"/>
    <b v="1"/>
    <s v="music/rock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n v="1.2214285714285715"/>
    <s v="US"/>
    <s v="USD"/>
    <n v="1367823655"/>
    <n v="1365231655"/>
    <b v="1"/>
    <x v="133"/>
    <n v="85.5"/>
    <b v="1"/>
    <s v="music/rock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n v="1.5164"/>
    <s v="US"/>
    <s v="USD"/>
    <n v="1402642740"/>
    <n v="1399563953"/>
    <b v="1"/>
    <x v="211"/>
    <n v="64.254237288135599"/>
    <b v="1"/>
    <s v="music/rock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n v="1.0444"/>
    <s v="US"/>
    <s v="USD"/>
    <n v="1341683211"/>
    <n v="1339091211"/>
    <b v="1"/>
    <x v="75"/>
    <n v="64.46913580246914"/>
    <b v="1"/>
    <s v="music/rock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n v="2.0015333333333332"/>
    <s v="US"/>
    <s v="USD"/>
    <n v="1410017131"/>
    <n v="1406129131"/>
    <b v="1"/>
    <x v="278"/>
    <n v="118.2007874015748"/>
    <b v="1"/>
    <s v="music/rock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n v="1.018"/>
    <s v="US"/>
    <s v="USD"/>
    <n v="1316979167"/>
    <n v="1311795167"/>
    <b v="1"/>
    <x v="142"/>
    <n v="82.540540540540547"/>
    <b v="1"/>
    <s v="music/rock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n v="1.3765714285714286"/>
    <s v="US"/>
    <s v="USD"/>
    <n v="1382658169"/>
    <n v="1380238969"/>
    <b v="1"/>
    <x v="261"/>
    <n v="34.170212765957444"/>
    <b v="1"/>
    <s v="music/rock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n v="3038.3319999999999"/>
    <s v="US"/>
    <s v="USD"/>
    <n v="1409770107"/>
    <n v="1407178107"/>
    <b v="1"/>
    <x v="279"/>
    <n v="42.73322081575246"/>
    <b v="1"/>
    <s v="music/rock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n v="1.9885074626865671"/>
    <s v="US"/>
    <s v="USD"/>
    <n v="1293857940"/>
    <n v="1288968886"/>
    <b v="1"/>
    <x v="261"/>
    <n v="94.489361702127653"/>
    <b v="1"/>
    <s v="music/rock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n v="2.0236666666666667"/>
    <s v="US"/>
    <s v="USD"/>
    <n v="1385932652"/>
    <n v="1383337052"/>
    <b v="1"/>
    <x v="280"/>
    <n v="55.697247706422019"/>
    <b v="1"/>
    <s v="music/rock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n v="1.1796376666666666"/>
    <s v="US"/>
    <s v="USD"/>
    <n v="1329084231"/>
    <n v="1326492231"/>
    <b v="1"/>
    <x v="281"/>
    <n v="98.030831024930734"/>
    <b v="1"/>
    <s v="music/rock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n v="2.9472727272727273"/>
    <s v="US"/>
    <s v="USD"/>
    <n v="1301792590"/>
    <n v="1297562590"/>
    <b v="1"/>
    <x v="282"/>
    <n v="92.102272727272734"/>
    <b v="1"/>
    <s v="music/rock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n v="2.1314633333333335"/>
    <s v="US"/>
    <s v="USD"/>
    <n v="1377960012"/>
    <n v="1375368012"/>
    <b v="1"/>
    <x v="283"/>
    <n v="38.175462686567165"/>
    <b v="1"/>
    <s v="music/rock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n v="1.0424"/>
    <s v="US"/>
    <s v="USD"/>
    <n v="1402286340"/>
    <n v="1399504664"/>
    <b v="1"/>
    <x v="93"/>
    <n v="27.145833333333332"/>
    <b v="1"/>
    <s v="music/rock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n v="1.1366666666666667"/>
    <s v="US"/>
    <s v="USD"/>
    <n v="1393445620"/>
    <n v="1390853620"/>
    <b v="1"/>
    <x v="142"/>
    <n v="50.689189189189186"/>
    <b v="1"/>
    <s v="music/rock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n v="1.0125"/>
    <s v="US"/>
    <s v="USD"/>
    <n v="1390983227"/>
    <n v="1388391227"/>
    <b v="1"/>
    <x v="47"/>
    <n v="38.942307692307693"/>
    <b v="1"/>
    <s v="music/rock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n v="1.2541538461538462"/>
    <s v="CA"/>
    <s v="CAD"/>
    <n v="1392574692"/>
    <n v="1389982692"/>
    <b v="1"/>
    <x v="217"/>
    <n v="77.638095238095232"/>
    <b v="1"/>
    <s v="music/rock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n v="1.19"/>
    <s v="US"/>
    <s v="USD"/>
    <n v="1396054800"/>
    <n v="1393034470"/>
    <b v="1"/>
    <x v="14"/>
    <n v="43.536585365853661"/>
    <b v="1"/>
    <s v="music/rock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n v="1.6646153846153846"/>
    <s v="US"/>
    <s v="USD"/>
    <n v="1383062083"/>
    <n v="1380556483"/>
    <b v="1"/>
    <x v="69"/>
    <n v="31.823529411764707"/>
    <b v="1"/>
    <s v="music/rock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n v="1.1914771428571429"/>
    <s v="US"/>
    <s v="USD"/>
    <n v="1291131815"/>
    <n v="1287071015"/>
    <b v="1"/>
    <x v="36"/>
    <n v="63.184393939393942"/>
    <b v="1"/>
    <s v="music/rock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n v="1.0047368421052632"/>
    <s v="US"/>
    <s v="USD"/>
    <n v="1389474145"/>
    <n v="1386882145"/>
    <b v="1"/>
    <x v="133"/>
    <n v="190.9"/>
    <b v="1"/>
    <s v="music/rock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n v="1.018"/>
    <s v="US"/>
    <s v="USD"/>
    <n v="1374674558"/>
    <n v="1372082558"/>
    <b v="1"/>
    <x v="180"/>
    <n v="140.85534591194968"/>
    <b v="1"/>
    <s v="music/rock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n v="1.1666666666666667"/>
    <s v="US"/>
    <s v="USD"/>
    <n v="1379708247"/>
    <n v="1377116247"/>
    <b v="1"/>
    <x v="0"/>
    <n v="76.92307692307692"/>
    <b v="1"/>
    <s v="music/rock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n v="1.0864893617021276"/>
    <s v="US"/>
    <s v="USD"/>
    <n v="1460764800"/>
    <n v="1458157512"/>
    <b v="1"/>
    <x v="190"/>
    <n v="99.15533980582525"/>
    <b v="1"/>
    <s v="music/rock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n v="1.1472"/>
    <s v="US"/>
    <s v="USD"/>
    <n v="1332704042"/>
    <n v="1327523642"/>
    <b v="1"/>
    <x v="39"/>
    <n v="67.881656804733723"/>
    <b v="1"/>
    <s v="music/rock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n v="1.018"/>
    <s v="US"/>
    <s v="USD"/>
    <n v="1384363459"/>
    <n v="1381767859"/>
    <b v="1"/>
    <x v="162"/>
    <n v="246.29032258064515"/>
    <b v="1"/>
    <s v="music/rock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n v="1.06"/>
    <s v="US"/>
    <s v="USD"/>
    <n v="1276574400"/>
    <n v="1270576379"/>
    <b v="1"/>
    <x v="33"/>
    <n v="189.28571428571428"/>
    <b v="1"/>
    <s v="music/rock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n v="1.0349999999999999"/>
    <s v="CA"/>
    <s v="CAD"/>
    <n v="1409506291"/>
    <n v="1406914291"/>
    <b v="1"/>
    <x v="241"/>
    <n v="76.666666666666671"/>
    <b v="1"/>
    <s v="music/rock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n v="1.5497535999999998"/>
    <s v="US"/>
    <s v="USD"/>
    <n v="1346344425"/>
    <n v="1343320425"/>
    <b v="1"/>
    <x v="284"/>
    <n v="82.963254817987149"/>
    <b v="1"/>
    <s v="music/rock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n v="1.6214066666666667"/>
    <s v="US"/>
    <s v="USD"/>
    <n v="1375908587"/>
    <n v="1372884587"/>
    <b v="1"/>
    <x v="285"/>
    <n v="62.522107969151669"/>
    <b v="1"/>
    <s v="music/rock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n v="1.0442100000000001"/>
    <s v="US"/>
    <s v="USD"/>
    <n v="1251777600"/>
    <n v="1247504047"/>
    <b v="1"/>
    <x v="32"/>
    <n v="46.06808823529412"/>
    <b v="1"/>
    <s v="music/rock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n v="1.0612433333333333"/>
    <s v="US"/>
    <s v="USD"/>
    <n v="1346765347"/>
    <n v="1343741347"/>
    <b v="1"/>
    <x v="286"/>
    <n v="38.543946731234868"/>
    <b v="1"/>
    <s v="music/rock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n v="1.5493846153846154"/>
    <s v="US"/>
    <s v="USD"/>
    <n v="1403661600"/>
    <n v="1401196766"/>
    <b v="1"/>
    <x v="245"/>
    <n v="53.005263157894738"/>
    <b v="1"/>
    <s v="music/rock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n v="1.1077157238734421"/>
    <s v="US"/>
    <s v="USD"/>
    <n v="1395624170"/>
    <n v="1392171770"/>
    <b v="1"/>
    <x v="143"/>
    <n v="73.355396825396824"/>
    <b v="1"/>
    <s v="music/rock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n v="1.1091186666666666"/>
    <s v="US"/>
    <s v="USD"/>
    <n v="1299003054"/>
    <n v="1291227054"/>
    <b v="1"/>
    <x v="208"/>
    <n v="127.97523076923076"/>
    <b v="1"/>
    <s v="music/rock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n v="1.1071428571428572"/>
    <s v="US"/>
    <s v="USD"/>
    <n v="1375033836"/>
    <n v="1373305836"/>
    <b v="1"/>
    <x v="142"/>
    <n v="104.72972972972973"/>
    <b v="1"/>
    <s v="music/rock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n v="1.2361333333333333"/>
    <s v="US"/>
    <s v="USD"/>
    <n v="1386565140"/>
    <n v="1383909855"/>
    <b v="1"/>
    <x v="220"/>
    <n v="67.671532846715323"/>
    <b v="1"/>
    <s v="music/rock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n v="2.1105"/>
    <s v="US"/>
    <s v="USD"/>
    <n v="1362974400"/>
    <n v="1360948389"/>
    <b v="1"/>
    <x v="19"/>
    <n v="95.931818181818187"/>
    <b v="1"/>
    <s v="music/rock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n v="1.01"/>
    <s v="US"/>
    <s v="USD"/>
    <n v="1483203540"/>
    <n v="1481175482"/>
    <b v="0"/>
    <x v="162"/>
    <n v="65.161290322580641"/>
    <b v="1"/>
    <s v="theater/plays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n v="1.0165"/>
    <s v="GB"/>
    <s v="GBP"/>
    <n v="1434808775"/>
    <n v="1433512775"/>
    <b v="0"/>
    <x v="287"/>
    <n v="32.269841269841272"/>
    <b v="1"/>
    <s v="theater/plays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n v="1.0833333333333333"/>
    <s v="GB"/>
    <s v="GBP"/>
    <n v="1424181600"/>
    <n v="1423041227"/>
    <b v="0"/>
    <x v="9"/>
    <n v="81.25"/>
    <b v="1"/>
    <s v="theater/plays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n v="2.42"/>
    <s v="GB"/>
    <s v="GBP"/>
    <n v="1434120856"/>
    <n v="1428936856"/>
    <b v="0"/>
    <x v="20"/>
    <n v="24.2"/>
    <b v="1"/>
    <s v="theater/plays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n v="1.0044999999999999"/>
    <s v="US"/>
    <s v="USD"/>
    <n v="1470801600"/>
    <n v="1468122163"/>
    <b v="0"/>
    <x v="42"/>
    <n v="65.868852459016395"/>
    <b v="1"/>
    <s v="theater/plays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n v="1.2506666666666666"/>
    <s v="US"/>
    <s v="USD"/>
    <n v="1483499645"/>
    <n v="1480907645"/>
    <b v="0"/>
    <x v="47"/>
    <n v="36.07692307692308"/>
    <b v="1"/>
    <s v="theater/plays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n v="1.0857142857142856"/>
    <s v="US"/>
    <s v="USD"/>
    <n v="1429772340"/>
    <n v="1427121931"/>
    <b v="0"/>
    <x v="48"/>
    <n v="44.186046511627907"/>
    <b v="1"/>
    <s v="theater/plays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n v="1.4570000000000001"/>
    <s v="US"/>
    <s v="USD"/>
    <n v="1428390000"/>
    <n v="1425224391"/>
    <b v="0"/>
    <x v="288"/>
    <n v="104.07142857142857"/>
    <b v="1"/>
    <s v="theater/plays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n v="1.1000000000000001"/>
    <s v="GB"/>
    <s v="GBP"/>
    <n v="1444172340"/>
    <n v="1441822828"/>
    <b v="0"/>
    <x v="47"/>
    <n v="35.96153846153846"/>
    <b v="1"/>
    <s v="theater/plays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n v="1.0223333333333333"/>
    <s v="US"/>
    <s v="USD"/>
    <n v="1447523371"/>
    <n v="1444927771"/>
    <b v="0"/>
    <x v="148"/>
    <n v="127.79166666666667"/>
    <b v="1"/>
    <s v="theater/plays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n v="1.22"/>
    <s v="GB"/>
    <s v="GBP"/>
    <n v="1445252400"/>
    <n v="1443696797"/>
    <b v="0"/>
    <x v="19"/>
    <n v="27.727272727272727"/>
    <b v="1"/>
    <s v="theater/plays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n v="1.0196000000000001"/>
    <s v="GB"/>
    <s v="GBP"/>
    <n v="1438189200"/>
    <n v="1435585497"/>
    <b v="0"/>
    <x v="31"/>
    <n v="39.828125"/>
    <b v="1"/>
    <s v="theater/plays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n v="1.411764705882353"/>
    <s v="GB"/>
    <s v="GBP"/>
    <n v="1457914373"/>
    <n v="1456189973"/>
    <b v="0"/>
    <x v="23"/>
    <n v="52.173913043478258"/>
    <b v="1"/>
    <s v="theater/plays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n v="1.0952500000000001"/>
    <s v="US"/>
    <s v="USD"/>
    <n v="1462125358"/>
    <n v="1459533358"/>
    <b v="0"/>
    <x v="146"/>
    <n v="92.037815126050418"/>
    <b v="1"/>
    <s v="theater/plays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n v="1.0465"/>
    <s v="GB"/>
    <s v="GBP"/>
    <n v="1461860432"/>
    <n v="1459268432"/>
    <b v="0"/>
    <x v="51"/>
    <n v="63.424242424242422"/>
    <b v="1"/>
    <s v="theater/plays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n v="1.24"/>
    <s v="US"/>
    <s v="USD"/>
    <n v="1436902359"/>
    <n v="1434310359"/>
    <b v="0"/>
    <x v="58"/>
    <n v="135.625"/>
    <b v="1"/>
    <s v="theater/plays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n v="1.35"/>
    <s v="US"/>
    <s v="USD"/>
    <n v="1464807420"/>
    <n v="1461427938"/>
    <b v="0"/>
    <x v="54"/>
    <n v="168.75"/>
    <b v="1"/>
    <s v="theater/plays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n v="1.0275000000000001"/>
    <s v="US"/>
    <s v="USD"/>
    <n v="1437447600"/>
    <n v="1436551178"/>
    <b v="0"/>
    <x v="60"/>
    <n v="70.862068965517238"/>
    <b v="1"/>
    <s v="theater/plays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n v="1"/>
    <s v="US"/>
    <s v="USD"/>
    <n v="1480559011"/>
    <n v="1477963411"/>
    <b v="0"/>
    <x v="133"/>
    <n v="50"/>
    <b v="1"/>
    <s v="theater/plays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n v="1.3026085714285716"/>
    <s v="GB"/>
    <s v="GBP"/>
    <n v="1469962800"/>
    <n v="1468578920"/>
    <b v="0"/>
    <x v="52"/>
    <n v="42.214166666666671"/>
    <b v="1"/>
    <s v="theater/plays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n v="0.39627499999999999"/>
    <s v="GB"/>
    <s v="GBP"/>
    <n v="1489376405"/>
    <n v="1484196005"/>
    <b v="0"/>
    <x v="201"/>
    <n v="152.41346153846155"/>
    <b v="0"/>
    <s v="technology/wearables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n v="0.25976666666666665"/>
    <s v="US"/>
    <s v="USD"/>
    <n v="1469122200"/>
    <n v="1466611108"/>
    <b v="0"/>
    <x v="48"/>
    <n v="90.616279069767444"/>
    <b v="0"/>
    <s v="technology/wearables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n v="0.65246363636363636"/>
    <s v="US"/>
    <s v="USD"/>
    <n v="1417690734"/>
    <n v="1415098734"/>
    <b v="0"/>
    <x v="289"/>
    <n v="201.60393258426967"/>
    <b v="0"/>
    <s v="technology/wearables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n v="0.11514000000000001"/>
    <s v="US"/>
    <s v="USD"/>
    <n v="1455710679"/>
    <n v="1453118679"/>
    <b v="0"/>
    <x v="43"/>
    <n v="127.93333333333334"/>
    <b v="0"/>
    <s v="technology/wearables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n v="0.11360000000000001"/>
    <s v="US"/>
    <s v="USD"/>
    <n v="1475937812"/>
    <n v="1472481812"/>
    <b v="0"/>
    <x v="44"/>
    <n v="29.894736842105264"/>
    <b v="0"/>
    <s v="technology/wearables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n v="1.1199130434782609"/>
    <s v="US"/>
    <s v="USD"/>
    <n v="1444943468"/>
    <n v="1441919468"/>
    <b v="0"/>
    <x v="2"/>
    <n v="367.97142857142859"/>
    <b v="0"/>
    <s v="technology/wearables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n v="0.155"/>
    <s v="US"/>
    <s v="USD"/>
    <n v="1471622450"/>
    <n v="1467734450"/>
    <b v="0"/>
    <x v="54"/>
    <n v="129.16666666666666"/>
    <b v="0"/>
    <s v="technology/wearables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n v="0.32028000000000001"/>
    <s v="US"/>
    <s v="USD"/>
    <n v="1480536919"/>
    <n v="1477509319"/>
    <b v="0"/>
    <x v="61"/>
    <n v="800.7"/>
    <b v="0"/>
    <s v="technology/wearables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n v="6.0869565217391303E-3"/>
    <s v="US"/>
    <s v="USD"/>
    <n v="1429375922"/>
    <n v="1426783922"/>
    <b v="0"/>
    <x v="29"/>
    <n v="28"/>
    <b v="0"/>
    <s v="technology/wearables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n v="0.31114999999999998"/>
    <s v="US"/>
    <s v="USD"/>
    <n v="1457024514"/>
    <n v="1454432514"/>
    <b v="0"/>
    <x v="259"/>
    <n v="102.01639344262296"/>
    <b v="0"/>
    <s v="technology/wearables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n v="1.1266666666666666E-2"/>
    <s v="US"/>
    <s v="USD"/>
    <n v="1477065860"/>
    <n v="1471881860"/>
    <b v="0"/>
    <x v="202"/>
    <n v="184.36363636363637"/>
    <b v="0"/>
    <s v="technology/wearables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n v="0.40404000000000001"/>
    <s v="US"/>
    <s v="USD"/>
    <n v="1446771600"/>
    <n v="1443700648"/>
    <b v="0"/>
    <x v="290"/>
    <n v="162.91935483870967"/>
    <b v="0"/>
    <s v="technology/wearables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n v="1.3333333333333333E-5"/>
    <s v="US"/>
    <s v="USD"/>
    <n v="1456700709"/>
    <n v="1453676709"/>
    <b v="0"/>
    <x v="29"/>
    <n v="1"/>
    <b v="0"/>
    <s v="technology/wearables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n v="5.7334999999999997E-2"/>
    <s v="DK"/>
    <s v="DKK"/>
    <n v="1469109600"/>
    <n v="1464586746"/>
    <b v="0"/>
    <x v="10"/>
    <n v="603.52631578947364"/>
    <b v="0"/>
    <s v="technology/wearables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n v="0.15325"/>
    <s v="US"/>
    <s v="USD"/>
    <n v="1420938172"/>
    <n v="1418346172"/>
    <b v="0"/>
    <x v="125"/>
    <n v="45.407407407407405"/>
    <b v="0"/>
    <s v="technology/wearables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n v="0.15103448275862069"/>
    <s v="GB"/>
    <s v="GBP"/>
    <n v="1405094400"/>
    <n v="1403810965"/>
    <b v="0"/>
    <x v="82"/>
    <n v="97.333333333333329"/>
    <b v="0"/>
    <s v="technology/wearables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n v="5.0299999999999997E-3"/>
    <s v="NL"/>
    <s v="EUR"/>
    <n v="1483138800"/>
    <n v="1480610046"/>
    <b v="0"/>
    <x v="83"/>
    <n v="167.66666666666666"/>
    <b v="0"/>
    <s v="technology/wearables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n v="1.3028138528138528E-2"/>
    <s v="SE"/>
    <s v="SEK"/>
    <n v="1482515937"/>
    <n v="1479923937"/>
    <b v="0"/>
    <x v="63"/>
    <n v="859.85714285714289"/>
    <b v="0"/>
    <s v="technology/wearables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n v="3.0285714285714286E-3"/>
    <s v="GB"/>
    <s v="GBP"/>
    <n v="1432223125"/>
    <n v="1429631125"/>
    <b v="0"/>
    <x v="80"/>
    <n v="26.5"/>
    <b v="0"/>
    <s v="technology/wearables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n v="8.8800000000000004E-2"/>
    <s v="US"/>
    <s v="USD"/>
    <n v="1461653700"/>
    <n v="1458665146"/>
    <b v="0"/>
    <x v="34"/>
    <n v="30.272727272727273"/>
    <b v="0"/>
    <s v="technology/wearables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n v="9.8400000000000001E-2"/>
    <s v="US"/>
    <s v="USD"/>
    <n v="1476371552"/>
    <n v="1473779552"/>
    <b v="0"/>
    <x v="240"/>
    <n v="54.666666666666664"/>
    <b v="0"/>
    <s v="technology/wearables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n v="2.4299999999999999E-2"/>
    <s v="US"/>
    <s v="USD"/>
    <n v="1483063435"/>
    <n v="1480471435"/>
    <b v="0"/>
    <x v="22"/>
    <n v="60.75"/>
    <b v="0"/>
    <s v="technology/wearables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n v="1.1299999999999999E-2"/>
    <s v="US"/>
    <s v="USD"/>
    <n v="1421348428"/>
    <n v="1417460428"/>
    <b v="0"/>
    <x v="202"/>
    <n v="102.72727272727273"/>
    <b v="0"/>
    <s v="technology/wearables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n v="3.5520833333333335E-2"/>
    <s v="US"/>
    <s v="USD"/>
    <n v="1432916235"/>
    <n v="1430324235"/>
    <b v="0"/>
    <x v="14"/>
    <n v="41.585365853658537"/>
    <b v="0"/>
    <s v="technology/wearables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n v="2.3306666666666667E-2"/>
    <s v="US"/>
    <s v="USD"/>
    <n v="1476458734"/>
    <n v="1472570734"/>
    <b v="0"/>
    <x v="41"/>
    <n v="116.53333333333333"/>
    <b v="0"/>
    <s v="technology/wearables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n v="8.1600000000000006E-3"/>
    <s v="US"/>
    <s v="USD"/>
    <n v="1417501145"/>
    <n v="1414041545"/>
    <b v="0"/>
    <x v="82"/>
    <n v="45.333333333333336"/>
    <b v="0"/>
    <s v="technology/wearables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n v="0.22494285714285714"/>
    <s v="US"/>
    <s v="USD"/>
    <n v="1467432000"/>
    <n v="1464763109"/>
    <b v="0"/>
    <x v="133"/>
    <n v="157.46"/>
    <b v="0"/>
    <s v="technology/wearables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n v="1.3668E-2"/>
    <s v="US"/>
    <s v="USD"/>
    <n v="1471435554"/>
    <n v="1468843554"/>
    <b v="0"/>
    <x v="69"/>
    <n v="100.5"/>
    <b v="0"/>
    <s v="technology/wearables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n v="0"/>
    <s v="CH"/>
    <s v="CHF"/>
    <n v="1485480408"/>
    <n v="1482888408"/>
    <b v="0"/>
    <x v="78"/>
    <e v="#DIV/0!"/>
    <b v="0"/>
    <s v="technology/wearables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n v="0"/>
    <s v="AU"/>
    <s v="AUD"/>
    <n v="1405478025"/>
    <n v="1402886025"/>
    <b v="0"/>
    <x v="78"/>
    <e v="#DIV/0!"/>
    <b v="0"/>
    <s v="technology/wearables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n v="0.10754135338345865"/>
    <s v="US"/>
    <s v="USD"/>
    <n v="1457721287"/>
    <n v="1455129287"/>
    <b v="0"/>
    <x v="222"/>
    <n v="51.822463768115945"/>
    <b v="0"/>
    <s v="technology/wearables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n v="0.1976"/>
    <s v="US"/>
    <s v="USD"/>
    <n v="1449354502"/>
    <n v="1446762502"/>
    <b v="0"/>
    <x v="38"/>
    <n v="308.75"/>
    <b v="0"/>
    <s v="technology/wearables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n v="0.84946999999999995"/>
    <s v="US"/>
    <s v="USD"/>
    <n v="1418849028"/>
    <n v="1415825028"/>
    <b v="0"/>
    <x v="291"/>
    <n v="379.22767857142856"/>
    <b v="0"/>
    <s v="technology/wearables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n v="0.49381999999999998"/>
    <s v="US"/>
    <s v="USD"/>
    <n v="1488549079"/>
    <n v="1485957079"/>
    <b v="0"/>
    <x v="205"/>
    <n v="176.36428571428573"/>
    <b v="0"/>
    <s v="technology/wearables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n v="3.3033333333333331E-2"/>
    <s v="US"/>
    <s v="USD"/>
    <n v="1438543033"/>
    <n v="1435951033"/>
    <b v="0"/>
    <x v="41"/>
    <n v="66.066666666666663"/>
    <b v="0"/>
    <s v="technology/wearables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n v="6.6339999999999996E-2"/>
    <s v="US"/>
    <s v="USD"/>
    <n v="1418056315"/>
    <n v="1414164715"/>
    <b v="0"/>
    <x v="77"/>
    <n v="89.648648648648646"/>
    <b v="0"/>
    <s v="technology/wearables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n v="0"/>
    <s v="US"/>
    <s v="USD"/>
    <n v="1408112253"/>
    <n v="1405520253"/>
    <b v="0"/>
    <x v="78"/>
    <e v="#DIV/0!"/>
    <b v="0"/>
    <s v="technology/wearables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n v="0.7036"/>
    <s v="GB"/>
    <s v="GBP"/>
    <n v="1475333917"/>
    <n v="1472569117"/>
    <b v="0"/>
    <x v="67"/>
    <n v="382.39130434782606"/>
    <b v="0"/>
    <s v="technology/wearables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n v="2E-3"/>
    <s v="US"/>
    <s v="USD"/>
    <n v="1437161739"/>
    <n v="1434569739"/>
    <b v="0"/>
    <x v="29"/>
    <n v="100"/>
    <b v="0"/>
    <s v="technology/wearables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n v="1.02298"/>
    <s v="US"/>
    <s v="USD"/>
    <n v="1471579140"/>
    <n v="1466512683"/>
    <b v="0"/>
    <x v="292"/>
    <n v="158.35603715170279"/>
    <b v="0"/>
    <s v="technology/wearables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n v="3.7773333333333334"/>
    <s v="CA"/>
    <s v="CAD"/>
    <n v="1467313039"/>
    <n v="1464807439"/>
    <b v="0"/>
    <x v="237"/>
    <n v="40.762589928057551"/>
    <b v="1"/>
    <s v="publishing/nonfiction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n v="1.25"/>
    <s v="US"/>
    <s v="USD"/>
    <n v="1405366359"/>
    <n v="1402342359"/>
    <b v="0"/>
    <x v="63"/>
    <n v="53.571428571428569"/>
    <b v="1"/>
    <s v="publishing/nonfiction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n v="1.473265306122449"/>
    <s v="US"/>
    <s v="USD"/>
    <n v="1372297751"/>
    <n v="1369705751"/>
    <b v="0"/>
    <x v="184"/>
    <n v="48.449664429530202"/>
    <b v="1"/>
    <s v="publishing/nonfiction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n v="1.022"/>
    <s v="US"/>
    <s v="USD"/>
    <n v="1425741525"/>
    <n v="1423149525"/>
    <b v="0"/>
    <x v="162"/>
    <n v="82.41935483870968"/>
    <b v="1"/>
    <s v="publishing/nonfiction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n v="1.018723404255319"/>
    <s v="US"/>
    <s v="USD"/>
    <n v="1418904533"/>
    <n v="1416485333"/>
    <b v="0"/>
    <x v="55"/>
    <n v="230.19230769230768"/>
    <b v="1"/>
    <s v="publishing/nonfiction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n v="2.0419999999999998"/>
    <s v="CA"/>
    <s v="CAD"/>
    <n v="1450249140"/>
    <n v="1447055935"/>
    <b v="0"/>
    <x v="293"/>
    <n v="59.360465116279073"/>
    <b v="1"/>
    <s v="publishing/nonfiction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n v="1.0405"/>
    <s v="US"/>
    <s v="USD"/>
    <n v="1451089134"/>
    <n v="1448497134"/>
    <b v="0"/>
    <x v="76"/>
    <n v="66.698717948717942"/>
    <b v="1"/>
    <s v="publishing/nonfiction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n v="1.0126500000000001"/>
    <s v="US"/>
    <s v="USD"/>
    <n v="1455299144"/>
    <n v="1452707144"/>
    <b v="0"/>
    <x v="148"/>
    <n v="168.77500000000001"/>
    <b v="1"/>
    <s v="publishing/nonfiction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n v="1.3613999999999999"/>
    <s v="US"/>
    <s v="USD"/>
    <n v="1441425540"/>
    <n v="1436968366"/>
    <b v="0"/>
    <x v="294"/>
    <n v="59.973568281938327"/>
    <b v="1"/>
    <s v="publishing/nonfiction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n v="1.3360000000000001"/>
    <s v="US"/>
    <s v="USD"/>
    <n v="1362960000"/>
    <n v="1359946188"/>
    <b v="0"/>
    <x v="288"/>
    <n v="31.80952380952381"/>
    <b v="1"/>
    <s v="publishing/nonfiction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n v="1.3025"/>
    <s v="GB"/>
    <s v="GBP"/>
    <n v="1465672979"/>
    <n v="1463080979"/>
    <b v="0"/>
    <x v="31"/>
    <n v="24.421875"/>
    <b v="1"/>
    <s v="publishing/nonfiction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n v="1.2267999999999999"/>
    <s v="GB"/>
    <s v="GBP"/>
    <n v="1354269600"/>
    <n v="1351663605"/>
    <b v="0"/>
    <x v="212"/>
    <n v="25.347107438016529"/>
    <b v="1"/>
    <s v="publishing/nonfiction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n v="1.8281058823529412"/>
    <s v="US"/>
    <s v="USD"/>
    <n v="1372985760"/>
    <n v="1370393760"/>
    <b v="0"/>
    <x v="45"/>
    <n v="71.443218390804603"/>
    <b v="1"/>
    <s v="publishing/nonfiction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n v="1.2529999999999999"/>
    <s v="US"/>
    <s v="USD"/>
    <n v="1362117540"/>
    <n v="1359587137"/>
    <b v="0"/>
    <x v="71"/>
    <n v="38.553846153846152"/>
    <b v="1"/>
    <s v="publishing/nonfiction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n v="1.1166666666666667"/>
    <s v="US"/>
    <s v="USD"/>
    <n v="1309009323"/>
    <n v="1306417323"/>
    <b v="0"/>
    <x v="72"/>
    <n v="68.367346938775512"/>
    <b v="1"/>
    <s v="publishing/nonfiction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n v="1.1575757575757575"/>
    <s v="US"/>
    <s v="USD"/>
    <n v="1309980790"/>
    <n v="1304623990"/>
    <b v="0"/>
    <x v="10"/>
    <n v="40.210526315789473"/>
    <b v="1"/>
    <s v="publishing/nonfiction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n v="1.732"/>
    <s v="US"/>
    <s v="USD"/>
    <n v="1343943420"/>
    <n v="1341524220"/>
    <b v="0"/>
    <x v="75"/>
    <n v="32.074074074074076"/>
    <b v="1"/>
    <s v="publishing/nonfiction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n v="1.2598333333333334"/>
    <s v="GB"/>
    <s v="GBP"/>
    <n v="1403370772"/>
    <n v="1400778772"/>
    <b v="0"/>
    <x v="295"/>
    <n v="28.632575757575758"/>
    <b v="1"/>
    <s v="publishing/nonfiction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n v="1.091"/>
    <s v="US"/>
    <s v="USD"/>
    <n v="1378592731"/>
    <n v="1373408731"/>
    <b v="0"/>
    <x v="20"/>
    <n v="43.64"/>
    <b v="1"/>
    <s v="publishing/nonfiction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n v="1"/>
    <s v="US"/>
    <s v="USD"/>
    <n v="1455523140"/>
    <n v="1453925727"/>
    <b v="0"/>
    <x v="81"/>
    <n v="40"/>
    <b v="1"/>
    <s v="publishing/nonfiction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n v="1.1864285714285714"/>
    <s v="DK"/>
    <s v="DKK"/>
    <n v="1420648906"/>
    <n v="1415464906"/>
    <b v="0"/>
    <x v="296"/>
    <n v="346.04166666666669"/>
    <b v="1"/>
    <s v="music/rock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n v="1.0026666666666666"/>
    <s v="US"/>
    <s v="USD"/>
    <n v="1426523752"/>
    <n v="1423935352"/>
    <b v="0"/>
    <x v="297"/>
    <n v="81.739130434782609"/>
    <b v="1"/>
    <s v="music/rock"/>
    <x v="4"/>
    <s v="rock"/>
    <x v="1365"/>
    <d v="2015-03-16T16:35:52"/>
  </r>
  <r>
    <n v="1366"/>
    <s v="Kick It! A Tribute to the A.K.s"/>
    <s v="A musical memorial for Alexi Petersen."/>
    <n v="7500"/>
    <n v="9486.69"/>
    <x v="0"/>
    <n v="1.2648920000000001"/>
    <s v="US"/>
    <s v="USD"/>
    <n v="1417049663"/>
    <n v="1413158063"/>
    <b v="0"/>
    <x v="206"/>
    <n v="64.535306122448986"/>
    <b v="1"/>
    <s v="music/rock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n v="1.1426000000000001"/>
    <s v="US"/>
    <s v="USD"/>
    <n v="1447463050"/>
    <n v="1444867450"/>
    <b v="0"/>
    <x v="240"/>
    <n v="63.477777777777774"/>
    <b v="1"/>
    <s v="music/rock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n v="1.107"/>
    <s v="US"/>
    <s v="USD"/>
    <n v="1434342894"/>
    <n v="1432269294"/>
    <b v="0"/>
    <x v="45"/>
    <n v="63.620689655172413"/>
    <b v="1"/>
    <s v="music/rock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n v="1.0534805315203954"/>
    <s v="US"/>
    <s v="USD"/>
    <n v="1397225746"/>
    <n v="1394633746"/>
    <b v="0"/>
    <x v="298"/>
    <n v="83.967068965517228"/>
    <b v="1"/>
    <s v="music/rock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n v="1.0366666666666666"/>
    <s v="US"/>
    <s v="USD"/>
    <n v="1381881890"/>
    <n v="1380585890"/>
    <b v="0"/>
    <x v="9"/>
    <n v="77.75"/>
    <b v="1"/>
    <s v="music/rock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n v="1.0708672667523933"/>
    <s v="US"/>
    <s v="USD"/>
    <n v="1431022342"/>
    <n v="1428430342"/>
    <b v="0"/>
    <x v="16"/>
    <n v="107.07142857142857"/>
    <b v="1"/>
    <s v="music/rock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n v="1.24"/>
    <s v="US"/>
    <s v="USD"/>
    <n v="1342115132"/>
    <n v="1339523132"/>
    <b v="0"/>
    <x v="38"/>
    <n v="38.75"/>
    <b v="1"/>
    <s v="music/rock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n v="1.0501"/>
    <s v="US"/>
    <s v="USD"/>
    <n v="1483138233"/>
    <n v="1480546233"/>
    <b v="0"/>
    <x v="47"/>
    <n v="201.94230769230768"/>
    <b v="1"/>
    <s v="music/rock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n v="1.8946666666666667"/>
    <s v="US"/>
    <s v="USD"/>
    <n v="1458874388"/>
    <n v="1456285988"/>
    <b v="0"/>
    <x v="36"/>
    <n v="43.060606060606062"/>
    <b v="1"/>
    <s v="music/rock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n v="1.7132499999999999"/>
    <s v="FR"/>
    <s v="EUR"/>
    <n v="1484444119"/>
    <n v="1481852119"/>
    <b v="0"/>
    <x v="280"/>
    <n v="62.871559633027523"/>
    <b v="1"/>
    <s v="music/rock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n v="2.5248648648648651"/>
    <s v="GB"/>
    <s v="GBP"/>
    <n v="1480784606"/>
    <n v="1478189006"/>
    <b v="0"/>
    <x v="129"/>
    <n v="55.607142857142854"/>
    <b v="1"/>
    <s v="music/rock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n v="1.1615384615384616"/>
    <s v="US"/>
    <s v="USD"/>
    <n v="1486095060"/>
    <n v="1484198170"/>
    <b v="0"/>
    <x v="162"/>
    <n v="48.70967741935484"/>
    <b v="1"/>
    <s v="music/rock"/>
    <x v="4"/>
    <s v="rock"/>
    <x v="1377"/>
    <d v="2017-02-03T04:11:00"/>
  </r>
  <r>
    <n v="1378"/>
    <s v="SIX BY SEVEN"/>
    <s v="A psychedelic post rock masterpiece!"/>
    <n v="2000"/>
    <n v="4067"/>
    <x v="0"/>
    <n v="2.0335000000000001"/>
    <s v="GB"/>
    <s v="GBP"/>
    <n v="1470075210"/>
    <n v="1468779210"/>
    <b v="0"/>
    <x v="182"/>
    <n v="30.578947368421051"/>
    <b v="1"/>
    <s v="music/rock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n v="1.1160000000000001"/>
    <s v="US"/>
    <s v="USD"/>
    <n v="1433504876"/>
    <n v="1430912876"/>
    <b v="0"/>
    <x v="299"/>
    <n v="73.907284768211923"/>
    <b v="1"/>
    <s v="music/rock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n v="4.24"/>
    <s v="US"/>
    <s v="USD"/>
    <n v="1433815200"/>
    <n v="1431886706"/>
    <b v="0"/>
    <x v="81"/>
    <n v="21.2"/>
    <b v="1"/>
    <s v="music/rock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n v="1.071"/>
    <s v="US"/>
    <s v="USD"/>
    <n v="1482988125"/>
    <n v="1480396125"/>
    <b v="0"/>
    <x v="196"/>
    <n v="73.356164383561648"/>
    <b v="1"/>
    <s v="music/rock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n v="1.043625"/>
    <s v="US"/>
    <s v="USD"/>
    <n v="1367867536"/>
    <n v="1365275536"/>
    <b v="0"/>
    <x v="265"/>
    <n v="56.412162162162161"/>
    <b v="1"/>
    <s v="music/rock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n v="2.124090909090909"/>
    <s v="CA"/>
    <s v="CAD"/>
    <n v="1482457678"/>
    <n v="1480729678"/>
    <b v="0"/>
    <x v="251"/>
    <n v="50.247311827956992"/>
    <b v="1"/>
    <s v="music/rock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n v="1.2408571428571429"/>
    <s v="US"/>
    <s v="USD"/>
    <n v="1436117922"/>
    <n v="1433525922"/>
    <b v="0"/>
    <x v="287"/>
    <n v="68.936507936507937"/>
    <b v="1"/>
    <s v="music/rock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n v="1.10406125"/>
    <s v="DE"/>
    <s v="EUR"/>
    <n v="1461931860"/>
    <n v="1457109121"/>
    <b v="0"/>
    <x v="179"/>
    <n v="65.914104477611943"/>
    <b v="1"/>
    <s v="music/rock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n v="2.1875"/>
    <s v="US"/>
    <s v="USD"/>
    <n v="1438183889"/>
    <n v="1435591889"/>
    <b v="0"/>
    <x v="25"/>
    <n v="62.5"/>
    <b v="1"/>
    <s v="music/rock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n v="1.36625"/>
    <s v="US"/>
    <s v="USD"/>
    <n v="1433305800"/>
    <n v="1430604395"/>
    <b v="0"/>
    <x v="76"/>
    <n v="70.064102564102569"/>
    <b v="1"/>
    <s v="music/rock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n v="1.348074"/>
    <s v="US"/>
    <s v="USD"/>
    <n v="1476720840"/>
    <n v="1474469117"/>
    <b v="0"/>
    <x v="300"/>
    <n v="60.181874999999998"/>
    <b v="1"/>
    <s v="music/rock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n v="1.454"/>
    <s v="GB"/>
    <s v="GBP"/>
    <n v="1471087957"/>
    <n v="1468495957"/>
    <b v="0"/>
    <x v="69"/>
    <n v="21.382352941176471"/>
    <b v="1"/>
    <s v="music/rock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n v="1.0910714285714285"/>
    <s v="US"/>
    <s v="USD"/>
    <n v="1430154720"/>
    <n v="1427224606"/>
    <b v="0"/>
    <x v="10"/>
    <n v="160.78947368421052"/>
    <b v="1"/>
    <s v="music/rock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n v="1.1020000000000001"/>
    <s v="US"/>
    <s v="USD"/>
    <n v="1440219540"/>
    <n v="1436369818"/>
    <b v="0"/>
    <x v="62"/>
    <n v="42.384615384615387"/>
    <b v="1"/>
    <s v="music/rock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n v="1.1364000000000001"/>
    <s v="US"/>
    <s v="USD"/>
    <n v="1456976586"/>
    <n v="1454298186"/>
    <b v="0"/>
    <x v="201"/>
    <n v="27.317307692307693"/>
    <b v="1"/>
    <s v="music/rock"/>
    <x v="4"/>
    <s v="rock"/>
    <x v="1392"/>
    <d v="2016-03-03T03:43:06"/>
  </r>
  <r>
    <n v="1393"/>
    <s v="WolfHunt | Social Commentary Rock Project"/>
    <s v="Rock n' Roll tales of our times"/>
    <n v="10000"/>
    <n v="10235"/>
    <x v="0"/>
    <n v="1.0235000000000001"/>
    <s v="US"/>
    <s v="USD"/>
    <n v="1470068523"/>
    <n v="1467476523"/>
    <b v="0"/>
    <x v="47"/>
    <n v="196.82692307692307"/>
    <b v="1"/>
    <s v="music/rock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n v="1.2213333333333334"/>
    <s v="US"/>
    <s v="USD"/>
    <n v="1488337200"/>
    <n v="1484623726"/>
    <b v="0"/>
    <x v="57"/>
    <n v="53.882352941176471"/>
    <b v="1"/>
    <s v="music/rock"/>
    <x v="4"/>
    <s v="rock"/>
    <x v="1394"/>
    <d v="2017-03-01T03:00:00"/>
  </r>
  <r>
    <n v="1395"/>
    <s v="Quiet Oaks Full Length Album"/>
    <s v="Help Quiet Oaks record their debut album!!!"/>
    <n v="3500"/>
    <n v="3916"/>
    <x v="0"/>
    <n v="1.1188571428571428"/>
    <s v="US"/>
    <s v="USD"/>
    <n v="1484430481"/>
    <n v="1481838481"/>
    <b v="0"/>
    <x v="141"/>
    <n v="47.756097560975611"/>
    <b v="1"/>
    <s v="music/rock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n v="1.073"/>
    <s v="US"/>
    <s v="USD"/>
    <n v="1423871882"/>
    <n v="1421279882"/>
    <b v="0"/>
    <x v="196"/>
    <n v="88.191780821917803"/>
    <b v="1"/>
    <s v="music/rock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n v="1.1385000000000001"/>
    <s v="US"/>
    <s v="USD"/>
    <n v="1477603140"/>
    <n v="1475013710"/>
    <b v="0"/>
    <x v="150"/>
    <n v="72.056962025316452"/>
    <b v="1"/>
    <s v="music/rock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n v="1.0968181818181819"/>
    <s v="US"/>
    <s v="USD"/>
    <n v="1467752334"/>
    <n v="1465160334"/>
    <b v="0"/>
    <x v="71"/>
    <n v="74.246153846153845"/>
    <b v="1"/>
    <s v="music/rock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n v="1.2614444444444444"/>
    <s v="US"/>
    <s v="USD"/>
    <n v="1412640373"/>
    <n v="1410048373"/>
    <b v="0"/>
    <x v="192"/>
    <n v="61.701086956521742"/>
    <b v="1"/>
    <s v="music/rock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n v="1.6742857142857144"/>
    <s v="GB"/>
    <s v="GBP"/>
    <n v="1465709400"/>
    <n v="1462695073"/>
    <b v="0"/>
    <x v="69"/>
    <n v="17.235294117647058"/>
    <b v="1"/>
    <s v="music/rock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n v="4.9652000000000003"/>
    <s v="US"/>
    <s v="USD"/>
    <n v="1369612474"/>
    <n v="1367798074"/>
    <b v="0"/>
    <x v="301"/>
    <n v="51.720833333333331"/>
    <b v="1"/>
    <s v="music/rock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n v="1.0915999999999999"/>
    <s v="GB"/>
    <s v="GBP"/>
    <n v="1430439411"/>
    <n v="1425259011"/>
    <b v="0"/>
    <x v="116"/>
    <n v="24.150442477876105"/>
    <b v="1"/>
    <s v="music/rock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n v="1.0257499999999999"/>
    <s v="US"/>
    <s v="USD"/>
    <n v="1374802235"/>
    <n v="1372210235"/>
    <b v="0"/>
    <x v="36"/>
    <n v="62.166666666666664"/>
    <b v="1"/>
    <s v="music/rock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n v="1.6620689655172414E-2"/>
    <s v="GB"/>
    <s v="GBP"/>
    <n v="1424607285"/>
    <n v="1422447285"/>
    <b v="1"/>
    <x v="81"/>
    <n v="48.2"/>
    <b v="0"/>
    <s v="publishing/translations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n v="4.1999999999999997E-3"/>
    <s v="US"/>
    <s v="USD"/>
    <n v="1417195201"/>
    <n v="1414599601"/>
    <b v="1"/>
    <x v="57"/>
    <n v="6.1764705882352944"/>
    <b v="0"/>
    <s v="publishing/translations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n v="1.25E-3"/>
    <s v="IT"/>
    <s v="EUR"/>
    <n v="1449914400"/>
    <n v="1445336607"/>
    <b v="0"/>
    <x v="83"/>
    <n v="5"/>
    <b v="0"/>
    <s v="publishing/translations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n v="5.0000000000000001E-3"/>
    <s v="US"/>
    <s v="USD"/>
    <n v="1407847978"/>
    <n v="1405687978"/>
    <b v="0"/>
    <x v="84"/>
    <n v="7.5"/>
    <b v="0"/>
    <s v="publishing/translations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n v="7.1999999999999995E-2"/>
    <s v="GB"/>
    <s v="GBP"/>
    <n v="1447451756"/>
    <n v="1444856156"/>
    <b v="0"/>
    <x v="79"/>
    <n v="12"/>
    <b v="0"/>
    <s v="publishing/translations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n v="0"/>
    <s v="US"/>
    <s v="USD"/>
    <n v="1420085535"/>
    <n v="1414897935"/>
    <b v="0"/>
    <x v="78"/>
    <e v="#DIV/0!"/>
    <b v="0"/>
    <s v="publishing/translations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n v="1.6666666666666666E-4"/>
    <s v="IT"/>
    <s v="EUR"/>
    <n v="1464939520"/>
    <n v="1461051520"/>
    <b v="0"/>
    <x v="29"/>
    <n v="1"/>
    <b v="0"/>
    <s v="publishing/translations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n v="2.3333333333333335E-3"/>
    <s v="GB"/>
    <s v="GBP"/>
    <n v="1423185900"/>
    <n v="1420766700"/>
    <b v="0"/>
    <x v="83"/>
    <n v="2.3333333333333335"/>
    <b v="0"/>
    <s v="publishing/translations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n v="4.5714285714285714E-2"/>
    <s v="US"/>
    <s v="USD"/>
    <n v="1417656699"/>
    <n v="1415064699"/>
    <b v="0"/>
    <x v="62"/>
    <n v="24.615384615384617"/>
    <b v="0"/>
    <s v="publishing/translations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n v="0.05"/>
    <s v="IT"/>
    <s v="EUR"/>
    <n v="1455964170"/>
    <n v="1450780170"/>
    <b v="0"/>
    <x v="29"/>
    <n v="100"/>
    <b v="0"/>
    <s v="publishing/translations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n v="2E-3"/>
    <s v="US"/>
    <s v="USD"/>
    <n v="1483423467"/>
    <n v="1480831467"/>
    <b v="0"/>
    <x v="29"/>
    <n v="1"/>
    <b v="0"/>
    <s v="publishing/translations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n v="0.18181818181818182"/>
    <s v="US"/>
    <s v="USD"/>
    <n v="1439741591"/>
    <n v="1436285591"/>
    <b v="0"/>
    <x v="82"/>
    <n v="88.888888888888886"/>
    <b v="0"/>
    <s v="publishing/translations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n v="0"/>
    <s v="US"/>
    <s v="USD"/>
    <n v="1448147619"/>
    <n v="1445552019"/>
    <b v="0"/>
    <x v="78"/>
    <e v="#DIV/0!"/>
    <b v="0"/>
    <s v="publishing/translations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n v="1.2222222222222223E-2"/>
    <s v="US"/>
    <s v="USD"/>
    <n v="1442315460"/>
    <n v="1439696174"/>
    <b v="0"/>
    <x v="84"/>
    <n v="27.5"/>
    <b v="0"/>
    <s v="publishing/translations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n v="2E-3"/>
    <s v="ES"/>
    <s v="EUR"/>
    <n v="1456397834"/>
    <n v="1453805834"/>
    <b v="0"/>
    <x v="29"/>
    <n v="6"/>
    <b v="0"/>
    <s v="publishing/translations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n v="7.0634920634920634E-2"/>
    <s v="US"/>
    <s v="USD"/>
    <n v="1476010619"/>
    <n v="1473418619"/>
    <b v="0"/>
    <x v="73"/>
    <n v="44.5"/>
    <b v="0"/>
    <s v="publishing/translations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n v="2.7272727272727271E-2"/>
    <s v="US"/>
    <s v="USD"/>
    <n v="1467129686"/>
    <n v="1464969686"/>
    <b v="0"/>
    <x v="83"/>
    <n v="1"/>
    <b v="0"/>
    <s v="publishing/translations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n v="1E-3"/>
    <s v="SE"/>
    <s v="SEK"/>
    <n v="1423432709"/>
    <n v="1420840709"/>
    <b v="0"/>
    <x v="84"/>
    <n v="100"/>
    <b v="0"/>
    <s v="publishing/translations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n v="1.0399999999999999E-3"/>
    <s v="NZ"/>
    <s v="NZD"/>
    <n v="1474436704"/>
    <n v="1471844704"/>
    <b v="0"/>
    <x v="84"/>
    <n v="13"/>
    <b v="0"/>
    <s v="publishing/translations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n v="3.3333333333333335E-3"/>
    <s v="AU"/>
    <s v="AUD"/>
    <n v="1451637531"/>
    <n v="1449045531"/>
    <b v="0"/>
    <x v="29"/>
    <n v="100"/>
    <b v="0"/>
    <s v="publishing/translations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n v="0.2036"/>
    <s v="US"/>
    <s v="USD"/>
    <n v="1479233602"/>
    <n v="1478106802"/>
    <b v="0"/>
    <x v="25"/>
    <n v="109.07142857142857"/>
    <b v="0"/>
    <s v="publishing/translations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n v="0"/>
    <s v="US"/>
    <s v="USD"/>
    <n v="1430276959"/>
    <n v="1427684959"/>
    <b v="0"/>
    <x v="78"/>
    <e v="#DIV/0!"/>
    <b v="0"/>
    <s v="publishing/translations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n v="0"/>
    <s v="DE"/>
    <s v="EUR"/>
    <n v="1440408120"/>
    <n v="1435224120"/>
    <b v="0"/>
    <x v="78"/>
    <e v="#DIV/0!"/>
    <b v="0"/>
    <s v="publishing/translations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n v="8.3799999999999999E-2"/>
    <s v="DE"/>
    <s v="EUR"/>
    <n v="1474230385"/>
    <n v="1471638385"/>
    <b v="0"/>
    <x v="80"/>
    <n v="104.75"/>
    <b v="0"/>
    <s v="publishing/translations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n v="4.4999999999999998E-2"/>
    <s v="ES"/>
    <s v="EUR"/>
    <n v="1459584417"/>
    <n v="1456996017"/>
    <b v="0"/>
    <x v="83"/>
    <n v="15"/>
    <b v="0"/>
    <s v="publishing/translations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n v="0"/>
    <s v="US"/>
    <s v="USD"/>
    <n v="1428629242"/>
    <n v="1426037242"/>
    <b v="0"/>
    <x v="78"/>
    <e v="#DIV/0!"/>
    <b v="0"/>
    <s v="publishing/translations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n v="8.0600000000000005E-2"/>
    <s v="US"/>
    <s v="USD"/>
    <n v="1419017488"/>
    <n v="1416339088"/>
    <b v="0"/>
    <x v="81"/>
    <n v="80.599999999999994"/>
    <b v="0"/>
    <s v="publishing/translations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n v="0.31947058823529412"/>
    <s v="US"/>
    <s v="USD"/>
    <n v="1448517816"/>
    <n v="1445922216"/>
    <b v="0"/>
    <x v="5"/>
    <n v="115.55319148936171"/>
    <b v="0"/>
    <s v="publishing/translations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n v="0"/>
    <s v="US"/>
    <s v="USD"/>
    <n v="1437417828"/>
    <n v="1434825828"/>
    <b v="0"/>
    <x v="78"/>
    <e v="#DIV/0!"/>
    <b v="0"/>
    <s v="publishing/translations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n v="6.7083333333333328E-2"/>
    <s v="IT"/>
    <s v="EUR"/>
    <n v="1481367600"/>
    <n v="1477839675"/>
    <b v="0"/>
    <x v="73"/>
    <n v="80.5"/>
    <b v="0"/>
    <s v="publishing/translations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n v="9.987804878048781E-2"/>
    <s v="DK"/>
    <s v="DKK"/>
    <n v="1433775600"/>
    <n v="1431973478"/>
    <b v="0"/>
    <x v="202"/>
    <n v="744.5454545454545"/>
    <b v="0"/>
    <s v="publishing/translations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n v="1E-3"/>
    <s v="IT"/>
    <s v="EUR"/>
    <n v="1444589020"/>
    <n v="1441997020"/>
    <b v="0"/>
    <x v="84"/>
    <n v="7.5"/>
    <b v="0"/>
    <s v="publishing/translations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n v="7.7000000000000002E-3"/>
    <s v="DE"/>
    <s v="EUR"/>
    <n v="1456043057"/>
    <n v="1453451057"/>
    <b v="0"/>
    <x v="84"/>
    <n v="38.5"/>
    <b v="0"/>
    <s v="publishing/translations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n v="0.26900000000000002"/>
    <s v="US"/>
    <s v="USD"/>
    <n v="1405227540"/>
    <n v="1402058739"/>
    <b v="0"/>
    <x v="19"/>
    <n v="36.68181818181818"/>
    <b v="0"/>
    <s v="publishing/translations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n v="0.03"/>
    <s v="DK"/>
    <s v="DKK"/>
    <n v="1461765300"/>
    <n v="1459198499"/>
    <b v="0"/>
    <x v="22"/>
    <n v="75"/>
    <b v="0"/>
    <s v="publishing/translations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n v="6.6055045871559637E-2"/>
    <s v="CA"/>
    <s v="CAD"/>
    <n v="1425758101"/>
    <n v="1423166101"/>
    <b v="0"/>
    <x v="79"/>
    <n v="30"/>
    <b v="0"/>
    <s v="publishing/translations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n v="7.6923076923076926E-5"/>
    <s v="IT"/>
    <s v="EUR"/>
    <n v="1464285463"/>
    <n v="1461693463"/>
    <b v="0"/>
    <x v="29"/>
    <n v="1"/>
    <b v="0"/>
    <s v="publishing/translations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n v="1.1222222222222222E-2"/>
    <s v="GB"/>
    <s v="GBP"/>
    <n v="1441995769"/>
    <n v="1436811769"/>
    <b v="0"/>
    <x v="83"/>
    <n v="673.33333333333337"/>
    <b v="0"/>
    <s v="publishing/translations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n v="0"/>
    <s v="US"/>
    <s v="USD"/>
    <n v="1464190158"/>
    <n v="1461598158"/>
    <b v="0"/>
    <x v="78"/>
    <e v="#DIV/0!"/>
    <b v="0"/>
    <s v="publishing/translations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n v="0"/>
    <s v="FR"/>
    <s v="EUR"/>
    <n v="1483395209"/>
    <n v="1480803209"/>
    <b v="0"/>
    <x v="78"/>
    <e v="#DIV/0!"/>
    <b v="0"/>
    <s v="publishing/translations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n v="0"/>
    <s v="DE"/>
    <s v="EUR"/>
    <n v="1442091462"/>
    <n v="1436907462"/>
    <b v="0"/>
    <x v="78"/>
    <e v="#DIV/0!"/>
    <b v="0"/>
    <s v="publishing/translations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n v="0"/>
    <s v="DE"/>
    <s v="EUR"/>
    <n v="1434286855"/>
    <n v="1431694855"/>
    <b v="0"/>
    <x v="78"/>
    <e v="#DIV/0!"/>
    <b v="0"/>
    <s v="publishing/translations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n v="0"/>
    <s v="IT"/>
    <s v="EUR"/>
    <n v="1461235478"/>
    <n v="1459507478"/>
    <b v="0"/>
    <x v="78"/>
    <e v="#DIV/0!"/>
    <b v="0"/>
    <s v="publishing/translations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n v="1.4999999999999999E-4"/>
    <s v="US"/>
    <s v="USD"/>
    <n v="1467999134"/>
    <n v="1465407134"/>
    <b v="0"/>
    <x v="83"/>
    <n v="25"/>
    <b v="0"/>
    <s v="publishing/translations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n v="0"/>
    <s v="AU"/>
    <s v="AUD"/>
    <n v="1432272300"/>
    <n v="1429655318"/>
    <b v="0"/>
    <x v="78"/>
    <e v="#DIV/0!"/>
    <b v="0"/>
    <s v="publishing/translations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n v="0"/>
    <s v="US"/>
    <s v="USD"/>
    <n v="1431286105"/>
    <n v="1427138905"/>
    <b v="0"/>
    <x v="78"/>
    <e v="#DIV/0!"/>
    <b v="0"/>
    <s v="publishing/translations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n v="1.0000000000000001E-5"/>
    <s v="US"/>
    <s v="USD"/>
    <n v="1455941197"/>
    <n v="1453349197"/>
    <b v="0"/>
    <x v="29"/>
    <n v="1"/>
    <b v="0"/>
    <s v="publishing/translations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n v="1.0554089709762533E-4"/>
    <s v="US"/>
    <s v="USD"/>
    <n v="1416355259"/>
    <n v="1413759659"/>
    <b v="0"/>
    <x v="84"/>
    <n v="1"/>
    <b v="0"/>
    <s v="publishing/translations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n v="0"/>
    <s v="US"/>
    <s v="USD"/>
    <n v="1406566363"/>
    <n v="1403974363"/>
    <b v="0"/>
    <x v="78"/>
    <e v="#DIV/0!"/>
    <b v="0"/>
    <s v="publishing/translations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n v="0"/>
    <s v="FR"/>
    <s v="EUR"/>
    <n v="1492270947"/>
    <n v="1488386547"/>
    <b v="0"/>
    <x v="78"/>
    <e v="#DIV/0!"/>
    <b v="0"/>
    <s v="publishing/translations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n v="8.5714285714285719E-3"/>
    <s v="ES"/>
    <s v="EUR"/>
    <n v="1461535140"/>
    <n v="1459716480"/>
    <b v="0"/>
    <x v="29"/>
    <n v="15"/>
    <b v="0"/>
    <s v="publishing/translations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n v="0.105"/>
    <s v="US"/>
    <s v="USD"/>
    <n v="1409924340"/>
    <n v="1405181320"/>
    <b v="0"/>
    <x v="63"/>
    <n v="225"/>
    <b v="0"/>
    <s v="publishing/translations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n v="2.9000000000000001E-2"/>
    <s v="IT"/>
    <s v="EUR"/>
    <n v="1483459365"/>
    <n v="1480867365"/>
    <b v="0"/>
    <x v="83"/>
    <n v="48.333333333333336"/>
    <b v="0"/>
    <s v="publishing/translations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n v="0"/>
    <s v="US"/>
    <s v="USD"/>
    <n v="1447281044"/>
    <n v="1444685444"/>
    <b v="0"/>
    <x v="78"/>
    <e v="#DIV/0!"/>
    <b v="0"/>
    <s v="publishing/translations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n v="0"/>
    <s v="US"/>
    <s v="USD"/>
    <n v="1407729600"/>
    <n v="1405097760"/>
    <b v="0"/>
    <x v="78"/>
    <e v="#DIV/0!"/>
    <b v="0"/>
    <s v="publishing/translations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n v="0"/>
    <s v="DK"/>
    <s v="DKK"/>
    <n v="1449077100"/>
    <n v="1446612896"/>
    <b v="0"/>
    <x v="78"/>
    <e v="#DIV/0!"/>
    <b v="0"/>
    <s v="publishing/translations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n v="0"/>
    <s v="US"/>
    <s v="USD"/>
    <n v="1417391100"/>
    <n v="1412371898"/>
    <b v="0"/>
    <x v="78"/>
    <e v="#DIV/0!"/>
    <b v="0"/>
    <s v="publishing/translations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n v="1.012446"/>
    <s v="US"/>
    <s v="USD"/>
    <n v="1413849600"/>
    <n v="1410967754"/>
    <b v="1"/>
    <x v="158"/>
    <n v="44.66673529411765"/>
    <b v="1"/>
    <s v="publishing/radio &amp; podcasts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n v="1.085175"/>
    <s v="US"/>
    <s v="USD"/>
    <n v="1365609271"/>
    <n v="1363017271"/>
    <b v="1"/>
    <x v="3"/>
    <n v="28.937999999999999"/>
    <b v="1"/>
    <s v="publishing/radio &amp; podcasts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n v="1.4766666666666666"/>
    <s v="US"/>
    <s v="USD"/>
    <n v="1365367938"/>
    <n v="1361483538"/>
    <b v="1"/>
    <x v="20"/>
    <n v="35.44"/>
    <b v="1"/>
    <s v="publishing/radio &amp; podcasts"/>
    <x v="3"/>
    <s v="radio &amp; podcasts"/>
    <x v="1463"/>
    <d v="2013-04-07T20:52:18"/>
  </r>
  <r>
    <n v="1464"/>
    <s v="Science Studio"/>
    <s v="The Best Science Media on the Web"/>
    <n v="5000"/>
    <n v="8160"/>
    <x v="0"/>
    <n v="1.6319999999999999"/>
    <s v="US"/>
    <s v="USD"/>
    <n v="1361029958"/>
    <n v="1358437958"/>
    <b v="1"/>
    <x v="302"/>
    <n v="34.871794871794869"/>
    <b v="1"/>
    <s v="publishing/radio &amp; podcasts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n v="4.5641449999999999"/>
    <s v="US"/>
    <s v="USD"/>
    <n v="1332385200"/>
    <n v="1329759452"/>
    <b v="1"/>
    <x v="303"/>
    <n v="52.622732513451197"/>
    <b v="1"/>
    <s v="publishing/radio &amp; podcasts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n v="1.0787731249999999"/>
    <s v="US"/>
    <s v="USD"/>
    <n v="1452574800"/>
    <n v="1449029266"/>
    <b v="1"/>
    <x v="290"/>
    <n v="69.598266129032254"/>
    <b v="1"/>
    <s v="publishing/radio &amp; podcasts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n v="1.1508"/>
    <s v="US"/>
    <s v="USD"/>
    <n v="1332699285"/>
    <n v="1327518885"/>
    <b v="1"/>
    <x v="304"/>
    <n v="76.72"/>
    <b v="1"/>
    <s v="publishing/radio &amp; podcasts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n v="1.0236842105263158"/>
    <s v="US"/>
    <s v="USD"/>
    <n v="1307838049"/>
    <n v="1302654049"/>
    <b v="1"/>
    <x v="305"/>
    <n v="33.191126279863482"/>
    <b v="1"/>
    <s v="publishing/radio &amp; podcasts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n v="1.0842485875706214"/>
    <s v="US"/>
    <s v="USD"/>
    <n v="1360938109"/>
    <n v="1358346109"/>
    <b v="1"/>
    <x v="306"/>
    <n v="149.46417445482865"/>
    <b v="1"/>
    <s v="publishing/radio &amp; podcasts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n v="1.2513333333333334"/>
    <s v="US"/>
    <s v="USD"/>
    <n v="1356724263"/>
    <n v="1354909863"/>
    <b v="1"/>
    <x v="75"/>
    <n v="23.172839506172838"/>
    <b v="1"/>
    <s v="publishing/radio &amp; podcasts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n v="1.03840625"/>
    <s v="US"/>
    <s v="USD"/>
    <n v="1428620334"/>
    <n v="1426028334"/>
    <b v="1"/>
    <x v="307"/>
    <n v="96.877551020408163"/>
    <b v="1"/>
    <s v="publishing/radio &amp; podcasts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n v="1.3870400000000001"/>
    <s v="US"/>
    <s v="USD"/>
    <n v="1381928503"/>
    <n v="1379336503"/>
    <b v="1"/>
    <x v="226"/>
    <n v="103.20238095238095"/>
    <b v="1"/>
    <s v="publishing/radio &amp; podcasts"/>
    <x v="3"/>
    <s v="radio &amp; podcasts"/>
    <x v="1472"/>
    <d v="2013-10-16T13:01:43"/>
  </r>
  <r>
    <n v="1473"/>
    <s v="ONE LOVES ONLY FORM"/>
    <s v="Public Radio Project"/>
    <n v="1500"/>
    <n v="1807.74"/>
    <x v="0"/>
    <n v="1.20516"/>
    <s v="US"/>
    <s v="USD"/>
    <n v="1330644639"/>
    <n v="1328052639"/>
    <b v="1"/>
    <x v="5"/>
    <n v="38.462553191489363"/>
    <b v="1"/>
    <s v="publishing/radio &amp; podcasts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n v="1.1226666666666667"/>
    <s v="US"/>
    <s v="USD"/>
    <n v="1379093292"/>
    <n v="1376501292"/>
    <b v="1"/>
    <x v="88"/>
    <n v="44.315789473684212"/>
    <b v="1"/>
    <s v="publishing/radio &amp; podcasts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n v="1.8866966666666667"/>
    <s v="US"/>
    <s v="USD"/>
    <n v="1419051540"/>
    <n v="1416244863"/>
    <b v="1"/>
    <x v="308"/>
    <n v="64.173356009070289"/>
    <b v="1"/>
    <s v="publishing/radio &amp; podcasts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n v="6.6155466666666669"/>
    <s v="US"/>
    <s v="USD"/>
    <n v="1315616422"/>
    <n v="1313024422"/>
    <b v="1"/>
    <x v="309"/>
    <n v="43.333275109170302"/>
    <b v="1"/>
    <s v="publishing/radio &amp; podcasts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n v="1.1131"/>
    <s v="US"/>
    <s v="USD"/>
    <n v="1324609200"/>
    <n v="1319467604"/>
    <b v="1"/>
    <x v="232"/>
    <n v="90.495934959349597"/>
    <b v="1"/>
    <s v="publishing/radio &amp; podcasts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n v="11.8161422"/>
    <s v="US"/>
    <s v="USD"/>
    <n v="1368564913"/>
    <n v="1367355313"/>
    <b v="1"/>
    <x v="310"/>
    <n v="29.187190495010373"/>
    <b v="1"/>
    <s v="publishing/radio &amp; podcasts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n v="1.37375"/>
    <s v="US"/>
    <s v="USD"/>
    <n v="1399694340"/>
    <n v="1398448389"/>
    <b v="1"/>
    <x v="26"/>
    <n v="30.95774647887324"/>
    <b v="1"/>
    <s v="publishing/radio &amp; podcasts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n v="1.170404"/>
    <s v="US"/>
    <s v="USD"/>
    <n v="1374858000"/>
    <n v="1373408699"/>
    <b v="1"/>
    <x v="311"/>
    <n v="92.157795275590544"/>
    <b v="1"/>
    <s v="publishing/radio &amp; podcasts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n v="2.1000000000000001E-2"/>
    <s v="CA"/>
    <s v="CAD"/>
    <n v="1383430145"/>
    <n v="1380838145"/>
    <b v="0"/>
    <x v="79"/>
    <n v="17.5"/>
    <b v="0"/>
    <s v="publishing/fiction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n v="1E-3"/>
    <s v="US"/>
    <s v="USD"/>
    <n v="1347004260"/>
    <n v="1345062936"/>
    <b v="0"/>
    <x v="29"/>
    <n v="5"/>
    <b v="0"/>
    <s v="publishing/fiction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n v="7.1428571428571426E-3"/>
    <s v="US"/>
    <s v="USD"/>
    <n v="1469162275"/>
    <n v="1467002275"/>
    <b v="0"/>
    <x v="84"/>
    <n v="25"/>
    <b v="0"/>
    <s v="publishing/fiction"/>
    <x v="3"/>
    <s v="fiction"/>
    <x v="1483"/>
    <d v="2016-07-22T04:37:55"/>
  </r>
  <r>
    <n v="1484"/>
    <s v="a book called filtered down thru the stars"/>
    <s v="The mussings of an old wizard"/>
    <n v="2000"/>
    <n v="0"/>
    <x v="2"/>
    <n v="0"/>
    <s v="US"/>
    <s v="USD"/>
    <n v="1342882260"/>
    <n v="1337834963"/>
    <b v="0"/>
    <x v="78"/>
    <e v="#DIV/0!"/>
    <b v="0"/>
    <s v="publishing/fiction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n v="2.2388059701492536E-2"/>
    <s v="US"/>
    <s v="USD"/>
    <n v="1434827173"/>
    <n v="1430939173"/>
    <b v="0"/>
    <x v="83"/>
    <n v="50"/>
    <b v="0"/>
    <s v="publishing/fiction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n v="2.3999999999999998E-3"/>
    <s v="US"/>
    <s v="USD"/>
    <n v="1425009761"/>
    <n v="1422417761"/>
    <b v="0"/>
    <x v="83"/>
    <n v="16"/>
    <b v="0"/>
    <s v="publishing/fiction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n v="0"/>
    <s v="US"/>
    <s v="USD"/>
    <n v="1470175271"/>
    <n v="1467583271"/>
    <b v="0"/>
    <x v="78"/>
    <e v="#DIV/0!"/>
    <b v="0"/>
    <s v="publishing/fiction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n v="2.4E-2"/>
    <s v="AU"/>
    <s v="AUD"/>
    <n v="1388928660"/>
    <n v="1386336660"/>
    <b v="0"/>
    <x v="79"/>
    <n v="60"/>
    <b v="0"/>
    <s v="publishing/fiction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n v="0"/>
    <s v="US"/>
    <s v="USD"/>
    <n v="1352994052"/>
    <n v="1350398452"/>
    <b v="0"/>
    <x v="78"/>
    <e v="#DIV/0!"/>
    <b v="0"/>
    <s v="publishing/fiction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n v="0.30862068965517242"/>
    <s v="US"/>
    <s v="USD"/>
    <n v="1380720474"/>
    <n v="1378214874"/>
    <b v="0"/>
    <x v="10"/>
    <n v="47.10526315789474"/>
    <b v="0"/>
    <s v="publishing/fiction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n v="8.3333333333333329E-2"/>
    <s v="US"/>
    <s v="USD"/>
    <n v="1424014680"/>
    <n v="1418922443"/>
    <b v="0"/>
    <x v="29"/>
    <n v="100"/>
    <b v="0"/>
    <s v="publishing/fiction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n v="7.4999999999999997E-3"/>
    <s v="US"/>
    <s v="USD"/>
    <n v="1308431646"/>
    <n v="1305839646"/>
    <b v="0"/>
    <x v="84"/>
    <n v="15"/>
    <b v="0"/>
    <s v="publishing/fiction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n v="0"/>
    <s v="US"/>
    <s v="USD"/>
    <n v="1371415675"/>
    <n v="1368823675"/>
    <b v="0"/>
    <x v="78"/>
    <e v="#DIV/0!"/>
    <b v="0"/>
    <s v="publishing/fiction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n v="8.8999999999999996E-2"/>
    <s v="US"/>
    <s v="USD"/>
    <n v="1428075480"/>
    <n v="1425489613"/>
    <b v="0"/>
    <x v="202"/>
    <n v="40.454545454545453"/>
    <b v="0"/>
    <s v="publishing/fiction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n v="0"/>
    <s v="US"/>
    <s v="USD"/>
    <n v="1314471431"/>
    <n v="1311879431"/>
    <b v="0"/>
    <x v="78"/>
    <e v="#DIV/0!"/>
    <b v="0"/>
    <s v="publishing/fiction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n v="0"/>
    <s v="US"/>
    <s v="USD"/>
    <n v="1410866659"/>
    <n v="1405682659"/>
    <b v="0"/>
    <x v="78"/>
    <e v="#DIV/0!"/>
    <b v="0"/>
    <s v="publishing/fiction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n v="6.666666666666667E-5"/>
    <s v="US"/>
    <s v="USD"/>
    <n v="1375299780"/>
    <n v="1371655522"/>
    <b v="0"/>
    <x v="29"/>
    <n v="1"/>
    <b v="0"/>
    <s v="publishing/fiction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n v="1.9E-2"/>
    <s v="US"/>
    <s v="USD"/>
    <n v="1409787378"/>
    <n v="1405899378"/>
    <b v="0"/>
    <x v="83"/>
    <n v="19"/>
    <b v="0"/>
    <s v="publishing/fiction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n v="2.5000000000000001E-3"/>
    <s v="US"/>
    <s v="USD"/>
    <n v="1470355833"/>
    <n v="1465171833"/>
    <b v="0"/>
    <x v="29"/>
    <n v="5"/>
    <b v="0"/>
    <s v="publishing/fiction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n v="0.25035714285714283"/>
    <s v="US"/>
    <s v="USD"/>
    <n v="1367444557"/>
    <n v="1364852557"/>
    <b v="0"/>
    <x v="41"/>
    <n v="46.733333333333334"/>
    <b v="0"/>
    <s v="publishing/fiction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n v="1.6633076923076924"/>
    <s v="CA"/>
    <s v="CAD"/>
    <n v="1436364023"/>
    <n v="1433772023"/>
    <b v="1"/>
    <x v="312"/>
    <n v="97.731073446327684"/>
    <b v="1"/>
    <s v="photography/photobooks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n v="1.0144545454545455"/>
    <s v="GB"/>
    <s v="GBP"/>
    <n v="1458943200"/>
    <n v="1456491680"/>
    <b v="1"/>
    <x v="313"/>
    <n v="67.835866261398181"/>
    <b v="1"/>
    <s v="photography/photobooks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n v="1.0789146666666667"/>
    <s v="BE"/>
    <s v="EUR"/>
    <n v="1477210801"/>
    <n v="1472026801"/>
    <b v="1"/>
    <x v="26"/>
    <n v="56.98492957746479"/>
    <b v="1"/>
    <s v="photography/photobooks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n v="2.7793846153846156"/>
    <s v="GB"/>
    <s v="GBP"/>
    <n v="1402389180"/>
    <n v="1399996024"/>
    <b v="1"/>
    <x v="314"/>
    <n v="67.159851301115239"/>
    <b v="1"/>
    <s v="photography/photobooks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n v="1.0358125"/>
    <s v="DE"/>
    <s v="EUR"/>
    <n v="1458676860"/>
    <n v="1455446303"/>
    <b v="1"/>
    <x v="315"/>
    <n v="48.037681159420288"/>
    <b v="1"/>
    <s v="photography/photobooks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n v="1.1140000000000001"/>
    <s v="GB"/>
    <s v="GBP"/>
    <n v="1406227904"/>
    <n v="1403635904"/>
    <b v="1"/>
    <x v="68"/>
    <n v="38.860465116279073"/>
    <b v="1"/>
    <s v="photography/photobooks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n v="2.15"/>
    <s v="US"/>
    <s v="USD"/>
    <n v="1273911000"/>
    <n v="1268822909"/>
    <b v="1"/>
    <x v="51"/>
    <n v="78.181818181818187"/>
    <b v="1"/>
    <s v="photography/photobooks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n v="1.1076216216216217"/>
    <s v="US"/>
    <s v="USD"/>
    <n v="1403880281"/>
    <n v="1401201881"/>
    <b v="1"/>
    <x v="263"/>
    <n v="97.113744075829388"/>
    <b v="1"/>
    <s v="photography/photobooks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n v="1.2364125714285714"/>
    <s v="DE"/>
    <s v="EUR"/>
    <n v="1487113140"/>
    <n v="1484570885"/>
    <b v="1"/>
    <x v="193"/>
    <n v="110.39397959183674"/>
    <b v="1"/>
    <s v="photography/photobooks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n v="1.0103500000000001"/>
    <s v="GB"/>
    <s v="GBP"/>
    <n v="1405761278"/>
    <n v="1403169278"/>
    <b v="1"/>
    <x v="316"/>
    <n v="39.91506172839506"/>
    <b v="1"/>
    <s v="photography/photobooks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n v="1.1179285714285714"/>
    <s v="US"/>
    <s v="USD"/>
    <n v="1447858804"/>
    <n v="1445263204"/>
    <b v="1"/>
    <x v="190"/>
    <n v="75.975728155339809"/>
    <b v="1"/>
    <s v="photography/photobooks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n v="5.5877142857142861"/>
    <s v="US"/>
    <s v="USD"/>
    <n v="1486311939"/>
    <n v="1483719939"/>
    <b v="1"/>
    <x v="317"/>
    <n v="58.379104477611939"/>
    <b v="1"/>
    <s v="photography/photobooks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n v="1.5001875"/>
    <s v="GB"/>
    <s v="GBP"/>
    <n v="1405523866"/>
    <n v="1402931866"/>
    <b v="1"/>
    <x v="224"/>
    <n v="55.82093023255814"/>
    <b v="1"/>
    <s v="photography/photobooks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n v="1.0647599999999999"/>
    <s v="US"/>
    <s v="USD"/>
    <n v="1443363640"/>
    <n v="1439907640"/>
    <b v="1"/>
    <x v="282"/>
    <n v="151.24431818181819"/>
    <b v="1"/>
    <s v="photography/photobooks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n v="1.57189"/>
    <s v="NO"/>
    <s v="NOK"/>
    <n v="1458104697"/>
    <n v="1455516297"/>
    <b v="1"/>
    <x v="160"/>
    <n v="849.67027027027029"/>
    <b v="1"/>
    <s v="photography/photobooks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n v="1.0865882352941176"/>
    <s v="US"/>
    <s v="USD"/>
    <n v="1475762400"/>
    <n v="1473160292"/>
    <b v="1"/>
    <x v="318"/>
    <n v="159.24137931034483"/>
    <b v="1"/>
    <s v="photography/photobooks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n v="1.6197999999999999"/>
    <s v="US"/>
    <s v="USD"/>
    <n v="1417845600"/>
    <n v="1415194553"/>
    <b v="1"/>
    <x v="319"/>
    <n v="39.507317073170732"/>
    <b v="1"/>
    <s v="photography/photobooks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n v="2.0536666666666665"/>
    <s v="US"/>
    <s v="USD"/>
    <n v="1401565252"/>
    <n v="1398973252"/>
    <b v="1"/>
    <x v="163"/>
    <n v="130.52966101694915"/>
    <b v="1"/>
    <s v="photography/photobooks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n v="1.033638888888889"/>
    <s v="US"/>
    <s v="USD"/>
    <n v="1403301540"/>
    <n v="1400867283"/>
    <b v="1"/>
    <x v="108"/>
    <n v="64.156896551724131"/>
    <b v="1"/>
    <s v="photography/photobooks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n v="1.0347222222222223"/>
    <s v="US"/>
    <s v="USD"/>
    <n v="1418961600"/>
    <n v="1415824513"/>
    <b v="1"/>
    <x v="157"/>
    <n v="111.52694610778443"/>
    <b v="1"/>
    <s v="photography/photobooks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n v="1.0681333333333334"/>
    <s v="US"/>
    <s v="USD"/>
    <n v="1465272091"/>
    <n v="1462248091"/>
    <b v="1"/>
    <x v="97"/>
    <n v="170.44680851063831"/>
    <b v="1"/>
    <s v="photography/photobooks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n v="1.3896574712643677"/>
    <s v="US"/>
    <s v="USD"/>
    <n v="1413575739"/>
    <n v="1410983739"/>
    <b v="1"/>
    <x v="320"/>
    <n v="133.7391592920354"/>
    <b v="1"/>
    <s v="photography/photobooks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n v="1.2484324324324325"/>
    <s v="US"/>
    <s v="USD"/>
    <n v="1419292800"/>
    <n v="1416592916"/>
    <b v="1"/>
    <x v="198"/>
    <n v="95.834024896265561"/>
    <b v="1"/>
    <s v="photography/photobooks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n v="2.0699999999999998"/>
    <s v="SE"/>
    <s v="SEK"/>
    <n v="1487592090"/>
    <n v="1485000090"/>
    <b v="1"/>
    <x v="33"/>
    <n v="221.78571428571428"/>
    <b v="1"/>
    <s v="photography/photobooks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n v="1.7400576923076922"/>
    <s v="US"/>
    <s v="USD"/>
    <n v="1471539138"/>
    <n v="1468947138"/>
    <b v="1"/>
    <x v="205"/>
    <n v="32.315357142857138"/>
    <b v="1"/>
    <s v="photography/photobooks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n v="1.2032608695652174"/>
    <s v="US"/>
    <s v="USD"/>
    <n v="1453185447"/>
    <n v="1448951847"/>
    <b v="1"/>
    <x v="321"/>
    <n v="98.839285714285708"/>
    <b v="1"/>
    <s v="photography/photobooks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n v="1.1044428571428573"/>
    <s v="US"/>
    <s v="USD"/>
    <n v="1489497886"/>
    <n v="1487082286"/>
    <b v="1"/>
    <x v="16"/>
    <n v="55.222142857142863"/>
    <b v="1"/>
    <s v="photography/photobooks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n v="2.8156666666666665"/>
    <s v="US"/>
    <s v="USD"/>
    <n v="1485907200"/>
    <n v="1483292122"/>
    <b v="1"/>
    <x v="322"/>
    <n v="52.793750000000003"/>
    <b v="1"/>
    <s v="photography/photobooks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n v="1.0067894736842105"/>
    <s v="US"/>
    <s v="USD"/>
    <n v="1426773920"/>
    <n v="1424185520"/>
    <b v="1"/>
    <x v="261"/>
    <n v="135.66666666666666"/>
    <b v="1"/>
    <s v="photography/photobooks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n v="1.3482571428571428"/>
    <s v="US"/>
    <s v="USD"/>
    <n v="1445624695"/>
    <n v="1443464695"/>
    <b v="1"/>
    <x v="323"/>
    <n v="53.991990846681922"/>
    <b v="1"/>
    <s v="photography/photobooks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n v="1.7595744680851064"/>
    <s v="US"/>
    <s v="USD"/>
    <n v="1417402800"/>
    <n v="1414610126"/>
    <b v="1"/>
    <x v="196"/>
    <n v="56.643835616438359"/>
    <b v="1"/>
    <s v="photography/photobooks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n v="4.8402000000000003"/>
    <s v="AU"/>
    <s v="AUD"/>
    <n v="1455548400"/>
    <n v="1453461865"/>
    <b v="1"/>
    <x v="324"/>
    <n v="82.316326530612244"/>
    <b v="1"/>
    <s v="photography/photobooks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n v="1.4514"/>
    <s v="US"/>
    <s v="USD"/>
    <n v="1462161540"/>
    <n v="1457913777"/>
    <b v="1"/>
    <x v="325"/>
    <n v="88.26081081081081"/>
    <b v="1"/>
    <s v="photography/photobooks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n v="4.1773333333333333"/>
    <s v="US"/>
    <s v="USD"/>
    <n v="1441383062"/>
    <n v="1438791062"/>
    <b v="1"/>
    <x v="232"/>
    <n v="84.905149051490511"/>
    <b v="1"/>
    <s v="photography/photobooks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n v="1.3242499999999999"/>
    <s v="US"/>
    <s v="USD"/>
    <n v="1464040800"/>
    <n v="1461527631"/>
    <b v="1"/>
    <x v="238"/>
    <n v="48.154545454545456"/>
    <b v="1"/>
    <s v="photography/photobooks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n v="2.5030841666666666"/>
    <s v="US"/>
    <s v="USD"/>
    <n v="1440702910"/>
    <n v="1438110910"/>
    <b v="1"/>
    <x v="326"/>
    <n v="66.015406593406595"/>
    <b v="1"/>
    <s v="photography/photobooks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n v="1.7989999999999999"/>
    <s v="DE"/>
    <s v="EUR"/>
    <n v="1470506400"/>
    <n v="1467358427"/>
    <b v="1"/>
    <x v="291"/>
    <n v="96.375"/>
    <b v="1"/>
    <s v="photography/photobooks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n v="1.0262857142857142"/>
    <s v="US"/>
    <s v="USD"/>
    <n v="1421952370"/>
    <n v="1418064370"/>
    <b v="1"/>
    <x v="67"/>
    <n v="156.17391304347825"/>
    <b v="1"/>
    <s v="photography/photobooks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n v="1.359861"/>
    <s v="US"/>
    <s v="USD"/>
    <n v="1483481019"/>
    <n v="1480629819"/>
    <b v="0"/>
    <x v="4"/>
    <n v="95.764859154929582"/>
    <b v="1"/>
    <s v="photography/photobooks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n v="1.1786666666666668"/>
    <s v="US"/>
    <s v="USD"/>
    <n v="1416964500"/>
    <n v="1414368616"/>
    <b v="1"/>
    <x v="15"/>
    <n v="180.40816326530611"/>
    <b v="1"/>
    <s v="photography/photobooks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n v="3.3333333333333332E-4"/>
    <s v="US"/>
    <s v="USD"/>
    <n v="1420045538"/>
    <n v="1417453538"/>
    <b v="0"/>
    <x v="84"/>
    <n v="3"/>
    <b v="0"/>
    <s v="photography/nature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n v="0.04"/>
    <s v="CA"/>
    <s v="CAD"/>
    <n v="1435708500"/>
    <n v="1434412500"/>
    <b v="0"/>
    <x v="29"/>
    <n v="20"/>
    <b v="0"/>
    <s v="photography/nature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n v="4.4444444444444444E-3"/>
    <s v="US"/>
    <s v="USD"/>
    <n v="1416662034"/>
    <n v="1414066434"/>
    <b v="0"/>
    <x v="29"/>
    <n v="10"/>
    <b v="0"/>
    <s v="photography/nature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n v="0"/>
    <s v="US"/>
    <s v="USD"/>
    <n v="1427847480"/>
    <n v="1424222024"/>
    <b v="0"/>
    <x v="78"/>
    <e v="#DIV/0!"/>
    <b v="0"/>
    <s v="photography/nature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n v="3.3333333333333332E-4"/>
    <s v="US"/>
    <s v="USD"/>
    <n v="1425330960"/>
    <n v="1422393234"/>
    <b v="0"/>
    <x v="29"/>
    <n v="1"/>
    <b v="0"/>
    <s v="photography/nature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n v="0.28899999999999998"/>
    <s v="GB"/>
    <s v="GBP"/>
    <n v="1410930399"/>
    <n v="1405746399"/>
    <b v="0"/>
    <x v="202"/>
    <n v="26.272727272727273"/>
    <b v="0"/>
    <s v="photography/nature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n v="0"/>
    <s v="US"/>
    <s v="USD"/>
    <n v="1487844882"/>
    <n v="1487240082"/>
    <b v="0"/>
    <x v="78"/>
    <e v="#DIV/0!"/>
    <b v="0"/>
    <s v="photography/nature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n v="8.5714285714285715E-2"/>
    <s v="US"/>
    <s v="USD"/>
    <n v="1447020620"/>
    <n v="1444425020"/>
    <b v="0"/>
    <x v="29"/>
    <n v="60"/>
    <b v="0"/>
    <s v="photography/nature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n v="0.34"/>
    <s v="US"/>
    <s v="USD"/>
    <n v="1446524159"/>
    <n v="1443928559"/>
    <b v="0"/>
    <x v="79"/>
    <n v="28.333333333333332"/>
    <b v="0"/>
    <s v="photography/nature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n v="0.13466666666666666"/>
    <s v="GB"/>
    <s v="GBP"/>
    <n v="1463050034"/>
    <n v="1460458034"/>
    <b v="0"/>
    <x v="63"/>
    <n v="14.428571428571429"/>
    <b v="0"/>
    <s v="photography/nature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n v="0"/>
    <s v="US"/>
    <s v="USD"/>
    <n v="1432756039"/>
    <n v="1430164039"/>
    <b v="0"/>
    <x v="78"/>
    <e v="#DIV/0!"/>
    <b v="0"/>
    <s v="photography/nature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n v="0.49186046511627907"/>
    <s v="US"/>
    <s v="USD"/>
    <n v="1412135940"/>
    <n v="1410366708"/>
    <b v="0"/>
    <x v="38"/>
    <n v="132.1875"/>
    <b v="0"/>
    <s v="photography/nature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n v="0"/>
    <s v="US"/>
    <s v="USD"/>
    <n v="1441176447"/>
    <n v="1438584447"/>
    <b v="0"/>
    <x v="78"/>
    <e v="#DIV/0!"/>
    <b v="0"/>
    <s v="photography/nature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n v="0"/>
    <s v="AU"/>
    <s v="AUD"/>
    <n v="1438495390"/>
    <n v="1435903390"/>
    <b v="0"/>
    <x v="78"/>
    <e v="#DIV/0!"/>
    <b v="0"/>
    <s v="photography/nature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n v="0"/>
    <s v="US"/>
    <s v="USD"/>
    <n v="1442509200"/>
    <n v="1440513832"/>
    <b v="0"/>
    <x v="78"/>
    <e v="#DIV/0!"/>
    <b v="0"/>
    <s v="photography/nature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n v="0.45133333333333331"/>
    <s v="CA"/>
    <s v="CAD"/>
    <n v="1467603624"/>
    <n v="1465011624"/>
    <b v="0"/>
    <x v="8"/>
    <n v="56.416666666666664"/>
    <b v="0"/>
    <s v="photography/nature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n v="0.04"/>
    <s v="US"/>
    <s v="USD"/>
    <n v="1411227633"/>
    <n v="1408549233"/>
    <b v="0"/>
    <x v="29"/>
    <n v="100"/>
    <b v="0"/>
    <s v="photography/nature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n v="4.6666666666666669E-2"/>
    <s v="GB"/>
    <s v="GBP"/>
    <n v="1440763920"/>
    <n v="1435656759"/>
    <b v="0"/>
    <x v="83"/>
    <n v="11.666666666666666"/>
    <b v="0"/>
    <s v="photography/nature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n v="3.3333333333333335E-3"/>
    <s v="US"/>
    <s v="USD"/>
    <n v="1430270199"/>
    <n v="1428974199"/>
    <b v="0"/>
    <x v="29"/>
    <n v="50"/>
    <b v="0"/>
    <s v="photography/nature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n v="3.7600000000000001E-2"/>
    <s v="US"/>
    <s v="USD"/>
    <n v="1415842193"/>
    <n v="1414110593"/>
    <b v="0"/>
    <x v="80"/>
    <n v="23.5"/>
    <b v="0"/>
    <s v="photography/nature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n v="6.7000000000000002E-3"/>
    <s v="US"/>
    <s v="USD"/>
    <n v="1383789603"/>
    <n v="1381194003"/>
    <b v="0"/>
    <x v="29"/>
    <n v="67"/>
    <b v="0"/>
    <s v="publishing/art books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n v="0"/>
    <s v="US"/>
    <s v="USD"/>
    <n v="1259715000"/>
    <n v="1253712916"/>
    <b v="0"/>
    <x v="78"/>
    <e v="#DIV/0!"/>
    <b v="0"/>
    <s v="publishing/art books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n v="1.4166666666666666E-2"/>
    <s v="GB"/>
    <s v="GBP"/>
    <n v="1394815751"/>
    <n v="1389635351"/>
    <b v="0"/>
    <x v="84"/>
    <n v="42.5"/>
    <b v="0"/>
    <s v="publishing/art books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n v="1E-3"/>
    <s v="US"/>
    <s v="USD"/>
    <n v="1432843500"/>
    <n v="1430124509"/>
    <b v="0"/>
    <x v="29"/>
    <n v="10"/>
    <b v="0"/>
    <s v="publishing/art books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n v="2.5000000000000001E-2"/>
    <s v="US"/>
    <s v="USD"/>
    <n v="1307554261"/>
    <n v="1304962261"/>
    <b v="0"/>
    <x v="29"/>
    <n v="100"/>
    <b v="0"/>
    <s v="publishing/art books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n v="0.21249999999999999"/>
    <s v="US"/>
    <s v="USD"/>
    <n v="1469656800"/>
    <n v="1467151204"/>
    <b v="0"/>
    <x v="211"/>
    <n v="108.05084745762711"/>
    <b v="0"/>
    <s v="publishing/art books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n v="4.1176470588235294E-2"/>
    <s v="US"/>
    <s v="USD"/>
    <n v="1392595200"/>
    <n v="1391293745"/>
    <b v="0"/>
    <x v="62"/>
    <n v="26.923076923076923"/>
    <b v="0"/>
    <s v="publishing/art books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n v="0.13639999999999999"/>
    <s v="US"/>
    <s v="USD"/>
    <n v="1419384585"/>
    <n v="1416360585"/>
    <b v="0"/>
    <x v="19"/>
    <n v="155"/>
    <b v="0"/>
    <s v="publishing/art books"/>
    <x v="3"/>
    <s v="art books"/>
    <x v="1568"/>
    <d v="2014-12-24T01:29:45"/>
  </r>
  <r>
    <n v="1569"/>
    <s v="to be removed (Canceled)"/>
    <s v="to be removed"/>
    <n v="30000"/>
    <n v="0"/>
    <x v="1"/>
    <n v="0"/>
    <s v="US"/>
    <s v="USD"/>
    <n v="1369498714"/>
    <n v="1366906714"/>
    <b v="0"/>
    <x v="78"/>
    <e v="#DIV/0!"/>
    <b v="0"/>
    <s v="publishing/art books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n v="0.41399999999999998"/>
    <s v="US"/>
    <s v="USD"/>
    <n v="1460140282"/>
    <n v="1457551882"/>
    <b v="0"/>
    <x v="47"/>
    <n v="47.769230769230766"/>
    <b v="0"/>
    <s v="publishing/art books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n v="6.6115702479338841E-3"/>
    <s v="GB"/>
    <s v="GBP"/>
    <n v="1434738483"/>
    <n v="1432146483"/>
    <b v="0"/>
    <x v="80"/>
    <n v="20"/>
    <b v="0"/>
    <s v="publishing/art books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n v="0.05"/>
    <s v="GB"/>
    <s v="GBP"/>
    <n v="1456703940"/>
    <n v="1454546859"/>
    <b v="0"/>
    <x v="83"/>
    <n v="41.666666666666664"/>
    <b v="0"/>
    <s v="publishing/art books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n v="2.4777777777777777E-2"/>
    <s v="CA"/>
    <s v="CAD"/>
    <n v="1491019140"/>
    <n v="1487548802"/>
    <b v="0"/>
    <x v="83"/>
    <n v="74.333333333333329"/>
    <b v="0"/>
    <s v="publishing/art books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n v="5.0599999999999999E-2"/>
    <s v="US"/>
    <s v="USD"/>
    <n v="1424211329"/>
    <n v="1421187329"/>
    <b v="0"/>
    <x v="79"/>
    <n v="84.333333333333329"/>
    <b v="0"/>
    <s v="publishing/art books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n v="0.2291"/>
    <s v="US"/>
    <s v="USD"/>
    <n v="1404909296"/>
    <n v="1402317296"/>
    <b v="0"/>
    <x v="2"/>
    <n v="65.457142857142856"/>
    <b v="0"/>
    <s v="publishing/art books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n v="0.13"/>
    <s v="US"/>
    <s v="USD"/>
    <n v="1435698368"/>
    <n v="1431810368"/>
    <b v="0"/>
    <x v="73"/>
    <n v="65"/>
    <b v="0"/>
    <s v="publishing/art books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n v="5.4999999999999997E-3"/>
    <s v="US"/>
    <s v="USD"/>
    <n v="1343161248"/>
    <n v="1337977248"/>
    <b v="0"/>
    <x v="84"/>
    <n v="27.5"/>
    <b v="0"/>
    <s v="publishing/art books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n v="0.10806536636794939"/>
    <s v="US"/>
    <s v="USD"/>
    <n v="1283392800"/>
    <n v="1281317691"/>
    <b v="0"/>
    <x v="80"/>
    <n v="51.25"/>
    <b v="0"/>
    <s v="publishing/art books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n v="8.4008400840084006E-3"/>
    <s v="US"/>
    <s v="USD"/>
    <n v="1377734091"/>
    <n v="1374882891"/>
    <b v="0"/>
    <x v="84"/>
    <n v="14"/>
    <b v="0"/>
    <s v="publishing/art books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n v="0"/>
    <s v="US"/>
    <s v="USD"/>
    <n v="1337562726"/>
    <n v="1332378726"/>
    <b v="0"/>
    <x v="78"/>
    <e v="#DIV/0!"/>
    <b v="0"/>
    <s v="publishing/art books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n v="5.0000000000000001E-3"/>
    <s v="GB"/>
    <s v="GBP"/>
    <n v="1450521990"/>
    <n v="1447757190"/>
    <b v="0"/>
    <x v="29"/>
    <n v="5"/>
    <b v="0"/>
    <s v="photography/places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n v="9.2999999999999999E-2"/>
    <s v="US"/>
    <s v="USD"/>
    <n v="1445894400"/>
    <n v="1440961053"/>
    <b v="0"/>
    <x v="83"/>
    <n v="31"/>
    <b v="0"/>
    <s v="photography/places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n v="7.5000000000000002E-4"/>
    <s v="GB"/>
    <s v="GBP"/>
    <n v="1411681391"/>
    <n v="1409089391"/>
    <b v="0"/>
    <x v="29"/>
    <n v="15"/>
    <b v="0"/>
    <s v="photography/places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n v="0"/>
    <s v="US"/>
    <s v="USD"/>
    <n v="1401464101"/>
    <n v="1400600101"/>
    <b v="0"/>
    <x v="78"/>
    <e v="#DIV/0!"/>
    <b v="0"/>
    <s v="photography/places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n v="0.79"/>
    <s v="CA"/>
    <s v="CAD"/>
    <n v="1482663600"/>
    <n v="1480800568"/>
    <b v="0"/>
    <x v="8"/>
    <n v="131.66666666666666"/>
    <b v="0"/>
    <s v="photography/places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n v="0"/>
    <s v="US"/>
    <s v="USD"/>
    <n v="1428197422"/>
    <n v="1425609022"/>
    <b v="0"/>
    <x v="78"/>
    <e v="#DIV/0!"/>
    <b v="0"/>
    <s v="photography/places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n v="1.3333333333333334E-4"/>
    <s v="US"/>
    <s v="USD"/>
    <n v="1418510965"/>
    <n v="1415918965"/>
    <b v="0"/>
    <x v="29"/>
    <n v="1"/>
    <b v="0"/>
    <s v="photography/places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n v="0"/>
    <s v="US"/>
    <s v="USD"/>
    <n v="1422735120"/>
    <n v="1420091999"/>
    <b v="0"/>
    <x v="78"/>
    <e v="#DIV/0!"/>
    <b v="0"/>
    <s v="photography/places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n v="0"/>
    <s v="US"/>
    <s v="USD"/>
    <n v="1444433886"/>
    <n v="1441841886"/>
    <b v="0"/>
    <x v="78"/>
    <e v="#DIV/0!"/>
    <b v="0"/>
    <s v="photography/places"/>
    <x v="8"/>
    <s v="places"/>
    <x v="1589"/>
    <d v="2015-10-09T23:38:06"/>
  </r>
  <r>
    <n v="1590"/>
    <s v="An Italian Adventure"/>
    <s v="Discover Italy through photography."/>
    <n v="60000"/>
    <n v="1020"/>
    <x v="2"/>
    <n v="1.7000000000000001E-2"/>
    <s v="IT"/>
    <s v="EUR"/>
    <n v="1443040464"/>
    <n v="1440448464"/>
    <b v="0"/>
    <x v="84"/>
    <n v="510"/>
    <b v="0"/>
    <s v="photography/places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n v="0.29228571428571426"/>
    <s v="GB"/>
    <s v="GBP"/>
    <n v="1459700741"/>
    <n v="1457112341"/>
    <b v="0"/>
    <x v="297"/>
    <n v="44.478260869565219"/>
    <b v="0"/>
    <s v="photography/places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n v="0"/>
    <s v="US"/>
    <s v="USD"/>
    <n v="1427503485"/>
    <n v="1423619085"/>
    <b v="0"/>
    <x v="78"/>
    <e v="#DIV/0!"/>
    <b v="0"/>
    <s v="photography/places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n v="1.3636363636363637E-4"/>
    <s v="US"/>
    <s v="USD"/>
    <n v="1425154655"/>
    <n v="1422562655"/>
    <b v="0"/>
    <x v="83"/>
    <n v="1"/>
    <b v="0"/>
    <s v="photography/places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n v="0.20499999999999999"/>
    <s v="US"/>
    <s v="USD"/>
    <n v="1463329260"/>
    <n v="1458147982"/>
    <b v="0"/>
    <x v="73"/>
    <n v="20.5"/>
    <b v="0"/>
    <s v="photography/places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n v="2.8E-3"/>
    <s v="US"/>
    <s v="USD"/>
    <n v="1403122380"/>
    <n v="1400634728"/>
    <b v="0"/>
    <x v="63"/>
    <n v="40"/>
    <b v="0"/>
    <s v="photography/places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n v="2.3076923076923078E-2"/>
    <s v="GB"/>
    <s v="GBP"/>
    <n v="1418469569"/>
    <n v="1414577969"/>
    <b v="0"/>
    <x v="83"/>
    <n v="25"/>
    <b v="0"/>
    <s v="photography/places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n v="0"/>
    <s v="US"/>
    <s v="USD"/>
    <n v="1474360197"/>
    <n v="1471768197"/>
    <b v="0"/>
    <x v="78"/>
    <e v="#DIV/0!"/>
    <b v="0"/>
    <s v="photography/places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n v="1.25E-3"/>
    <s v="US"/>
    <s v="USD"/>
    <n v="1437926458"/>
    <n v="1432742458"/>
    <b v="0"/>
    <x v="29"/>
    <n v="1"/>
    <b v="0"/>
    <s v="photography/places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n v="0"/>
    <s v="GB"/>
    <s v="GBP"/>
    <n v="1460116576"/>
    <n v="1457528176"/>
    <b v="0"/>
    <x v="78"/>
    <e v="#DIV/0!"/>
    <b v="0"/>
    <s v="photography/places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n v="7.3400000000000007E-2"/>
    <s v="US"/>
    <s v="USD"/>
    <n v="1405401060"/>
    <n v="1401585752"/>
    <b v="0"/>
    <x v="82"/>
    <n v="40.777777777777779"/>
    <b v="0"/>
    <s v="photography/places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n v="1.082492"/>
    <s v="US"/>
    <s v="USD"/>
    <n v="1304561633"/>
    <n v="1301969633"/>
    <b v="0"/>
    <x v="66"/>
    <n v="48.325535714285714"/>
    <b v="1"/>
    <s v="music/rock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n v="1.0016666666666667"/>
    <s v="US"/>
    <s v="USD"/>
    <n v="1318633200"/>
    <n v="1314947317"/>
    <b v="0"/>
    <x v="58"/>
    <n v="46.953125"/>
    <b v="1"/>
    <s v="music/rock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n v="1.0003299999999999"/>
    <s v="US"/>
    <s v="USD"/>
    <n v="1327723459"/>
    <n v="1322539459"/>
    <b v="0"/>
    <x v="209"/>
    <n v="66.688666666666663"/>
    <b v="1"/>
    <s v="music/rock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n v="1.2210714285714286"/>
    <s v="US"/>
    <s v="USD"/>
    <n v="1332011835"/>
    <n v="1328559435"/>
    <b v="0"/>
    <x v="16"/>
    <n v="48.842857142857142"/>
    <b v="1"/>
    <s v="music/rock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n v="1.0069333333333335"/>
    <s v="US"/>
    <s v="USD"/>
    <n v="1312182000"/>
    <n v="1311380313"/>
    <b v="0"/>
    <x v="34"/>
    <n v="137.30909090909091"/>
    <b v="1"/>
    <s v="music/rock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n v="1.01004125"/>
    <s v="US"/>
    <s v="USD"/>
    <n v="1300930838"/>
    <n v="1293158438"/>
    <b v="0"/>
    <x v="297"/>
    <n v="87.829673913043479"/>
    <b v="1"/>
    <s v="music/rock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n v="1.4511000000000001"/>
    <s v="US"/>
    <s v="USD"/>
    <n v="1339701851"/>
    <n v="1337887451"/>
    <b v="0"/>
    <x v="242"/>
    <n v="70.785365853658533"/>
    <b v="1"/>
    <s v="music/rock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n v="1.0125"/>
    <s v="US"/>
    <s v="USD"/>
    <n v="1388553960"/>
    <n v="1385754986"/>
    <b v="0"/>
    <x v="23"/>
    <n v="52.826086956521742"/>
    <b v="1"/>
    <s v="music/rock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n v="1.1833333333333333"/>
    <s v="US"/>
    <s v="USD"/>
    <n v="1320220800"/>
    <n v="1315612909"/>
    <b v="0"/>
    <x v="80"/>
    <n v="443.75"/>
    <b v="1"/>
    <s v="music/rock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n v="2.7185000000000001"/>
    <s v="US"/>
    <s v="USD"/>
    <n v="1355609510"/>
    <n v="1353017510"/>
    <b v="0"/>
    <x v="300"/>
    <n v="48.544642857142854"/>
    <b v="1"/>
    <s v="music/rock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n v="1.25125"/>
    <s v="US"/>
    <s v="USD"/>
    <n v="1370390432"/>
    <n v="1368576032"/>
    <b v="0"/>
    <x v="74"/>
    <n v="37.074074074074076"/>
    <b v="1"/>
    <s v="music/rock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n v="1.1000000000000001"/>
    <s v="US"/>
    <s v="USD"/>
    <n v="1357160384"/>
    <n v="1354568384"/>
    <b v="0"/>
    <x v="202"/>
    <n v="50"/>
    <b v="1"/>
    <s v="music/rock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n v="1.0149999999999999"/>
    <s v="US"/>
    <s v="USD"/>
    <n v="1342921202"/>
    <n v="1340329202"/>
    <b v="0"/>
    <x v="55"/>
    <n v="39.03846153846154"/>
    <b v="1"/>
    <s v="music/rock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n v="1.0269999999999999"/>
    <s v="US"/>
    <s v="USD"/>
    <n v="1407085200"/>
    <n v="1401924769"/>
    <b v="0"/>
    <x v="99"/>
    <n v="66.688311688311686"/>
    <b v="1"/>
    <s v="music/rock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n v="1.1412500000000001"/>
    <s v="US"/>
    <s v="USD"/>
    <n v="1323742396"/>
    <n v="1319850796"/>
    <b v="0"/>
    <x v="327"/>
    <n v="67.132352941176464"/>
    <b v="1"/>
    <s v="music/rock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n v="1.042"/>
    <s v="US"/>
    <s v="USD"/>
    <n v="1353621600"/>
    <n v="1350061821"/>
    <b v="0"/>
    <x v="328"/>
    <n v="66.369426751592357"/>
    <b v="1"/>
    <s v="music/rock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n v="1.4585714285714286"/>
    <s v="US"/>
    <s v="USD"/>
    <n v="1383332400"/>
    <n v="1380470188"/>
    <b v="0"/>
    <x v="150"/>
    <n v="64.620253164556956"/>
    <b v="1"/>
    <s v="music/rock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n v="1.0506666666666666"/>
    <s v="US"/>
    <s v="USD"/>
    <n v="1362757335"/>
    <n v="1359301335"/>
    <b v="0"/>
    <x v="74"/>
    <n v="58.370370370370374"/>
    <b v="1"/>
    <s v="music/rock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n v="1.3333333333333333"/>
    <s v="US"/>
    <s v="USD"/>
    <n v="1410755286"/>
    <n v="1408940886"/>
    <b v="0"/>
    <x v="23"/>
    <n v="86.956521739130437"/>
    <b v="1"/>
    <s v="music/rock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n v="1.1299999999999999"/>
    <s v="US"/>
    <s v="USD"/>
    <n v="1361606940"/>
    <n v="1361002140"/>
    <b v="0"/>
    <x v="57"/>
    <n v="66.470588235294116"/>
    <b v="1"/>
    <s v="music/rock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n v="1.212"/>
    <s v="US"/>
    <s v="USD"/>
    <n v="1338177540"/>
    <n v="1333550015"/>
    <b v="0"/>
    <x v="77"/>
    <n v="163.78378378378378"/>
    <b v="1"/>
    <s v="music/rock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n v="1.0172463768115942"/>
    <s v="US"/>
    <s v="USD"/>
    <n v="1418803140"/>
    <n v="1415343874"/>
    <b v="0"/>
    <x v="71"/>
    <n v="107.98461538461538"/>
    <b v="1"/>
    <s v="music/rock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n v="1.0106666666666666"/>
    <s v="GB"/>
    <s v="GBP"/>
    <n v="1377621089"/>
    <n v="1372437089"/>
    <b v="0"/>
    <x v="59"/>
    <n v="42.111111111111114"/>
    <b v="1"/>
    <s v="music/rock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n v="1.18"/>
    <s v="US"/>
    <s v="USD"/>
    <n v="1357721335"/>
    <n v="1354265335"/>
    <b v="0"/>
    <x v="20"/>
    <n v="47.2"/>
    <b v="1"/>
    <s v="music/rock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n v="1.5533333333333332"/>
    <s v="US"/>
    <s v="USD"/>
    <n v="1347382053"/>
    <n v="1344962853"/>
    <b v="0"/>
    <x v="201"/>
    <n v="112.01923076923077"/>
    <b v="1"/>
    <s v="music/rock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n v="1.0118750000000001"/>
    <s v="US"/>
    <s v="USD"/>
    <n v="1385932867"/>
    <n v="1383337267"/>
    <b v="0"/>
    <x v="52"/>
    <n v="74.953703703703709"/>
    <b v="1"/>
    <s v="music/rock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n v="1.17"/>
    <s v="US"/>
    <s v="USD"/>
    <n v="1353905940"/>
    <n v="1351011489"/>
    <b v="0"/>
    <x v="44"/>
    <n v="61.578947368421055"/>
    <b v="1"/>
    <s v="music/rock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n v="1.00925"/>
    <s v="US"/>
    <s v="USD"/>
    <n v="1403026882"/>
    <n v="1400175682"/>
    <b v="0"/>
    <x v="106"/>
    <n v="45.875"/>
    <b v="1"/>
    <s v="music/rock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n v="1.0366666666666666"/>
    <s v="US"/>
    <s v="USD"/>
    <n v="1392929333"/>
    <n v="1389041333"/>
    <b v="0"/>
    <x v="141"/>
    <n v="75.853658536585371"/>
    <b v="1"/>
    <s v="music/rock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n v="2.6524999999999999"/>
    <s v="US"/>
    <s v="USD"/>
    <n v="1330671540"/>
    <n v="1328040375"/>
    <b v="0"/>
    <x v="149"/>
    <n v="84.206349206349202"/>
    <b v="1"/>
    <s v="music/rock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n v="1.5590999999999999"/>
    <s v="US"/>
    <s v="USD"/>
    <n v="1350074261"/>
    <n v="1347482261"/>
    <b v="0"/>
    <x v="182"/>
    <n v="117.22556390977444"/>
    <b v="1"/>
    <s v="music/rock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n v="1.0162500000000001"/>
    <s v="US"/>
    <s v="USD"/>
    <n v="1316851854"/>
    <n v="1311667854"/>
    <b v="0"/>
    <x v="5"/>
    <n v="86.489361702127653"/>
    <b v="1"/>
    <s v="music/rock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n v="1"/>
    <s v="US"/>
    <s v="USD"/>
    <n v="1326690000"/>
    <n v="1324329156"/>
    <b v="0"/>
    <x v="6"/>
    <n v="172.41379310344828"/>
    <b v="1"/>
    <s v="music/rock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n v="1.0049999999999999"/>
    <s v="US"/>
    <s v="USD"/>
    <n v="1306994340"/>
    <n v="1303706001"/>
    <b v="0"/>
    <x v="58"/>
    <n v="62.8125"/>
    <b v="1"/>
    <s v="music/rock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n v="1.2529999999999999"/>
    <s v="US"/>
    <s v="USD"/>
    <n v="1468270261"/>
    <n v="1463086261"/>
    <b v="0"/>
    <x v="77"/>
    <n v="67.729729729729726"/>
    <b v="1"/>
    <s v="music/rock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n v="1.0355555555555556"/>
    <s v="US"/>
    <s v="USD"/>
    <n v="1307851200"/>
    <n v="1304129088"/>
    <b v="0"/>
    <x v="45"/>
    <n v="53.5632183908046"/>
    <b v="1"/>
    <s v="music/rock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n v="1.038"/>
    <s v="US"/>
    <s v="USD"/>
    <n v="1262302740"/>
    <n v="1257444140"/>
    <b v="0"/>
    <x v="41"/>
    <n v="34.6"/>
    <b v="1"/>
    <s v="music/rock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n v="1.05"/>
    <s v="US"/>
    <s v="USD"/>
    <n v="1362086700"/>
    <n v="1358180968"/>
    <b v="0"/>
    <x v="74"/>
    <n v="38.888888888888886"/>
    <b v="1"/>
    <s v="music/rock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n v="1"/>
    <s v="US"/>
    <s v="USD"/>
    <n v="1330789165"/>
    <n v="1328197165"/>
    <b v="0"/>
    <x v="10"/>
    <n v="94.736842105263165"/>
    <b v="1"/>
    <s v="music/rock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n v="1.6986000000000001"/>
    <s v="US"/>
    <s v="USD"/>
    <n v="1280800740"/>
    <n v="1279603955"/>
    <b v="0"/>
    <x v="57"/>
    <n v="39.967058823529413"/>
    <b v="1"/>
    <s v="music/rock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n v="1.014"/>
    <s v="US"/>
    <s v="USD"/>
    <n v="1418998744"/>
    <n v="1416406744"/>
    <b v="0"/>
    <x v="55"/>
    <n v="97.5"/>
    <b v="1"/>
    <s v="music/pop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n v="1"/>
    <s v="US"/>
    <s v="USD"/>
    <n v="1308011727"/>
    <n v="1306283727"/>
    <b v="0"/>
    <x v="33"/>
    <n v="42.857142857142854"/>
    <b v="1"/>
    <s v="music/pop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n v="1.2470000000000001"/>
    <s v="US"/>
    <s v="USD"/>
    <n v="1348516012"/>
    <n v="1345924012"/>
    <b v="0"/>
    <x v="77"/>
    <n v="168.51351351351352"/>
    <b v="1"/>
    <s v="music/pop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n v="1.095"/>
    <s v="US"/>
    <s v="USD"/>
    <n v="1353551160"/>
    <n v="1348363560"/>
    <b v="0"/>
    <x v="130"/>
    <n v="85.546875"/>
    <b v="1"/>
    <s v="music/pop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n v="1.1080000000000001"/>
    <s v="US"/>
    <s v="USD"/>
    <n v="1379515740"/>
    <n v="1378306140"/>
    <b v="0"/>
    <x v="73"/>
    <n v="554"/>
    <b v="1"/>
    <s v="music/pop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n v="1.1020000000000001"/>
    <s v="GB"/>
    <s v="GBP"/>
    <n v="1408039860"/>
    <n v="1405248503"/>
    <b v="0"/>
    <x v="183"/>
    <n v="26.554216867469879"/>
    <b v="1"/>
    <s v="music/pop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n v="1.0471999999999999"/>
    <s v="US"/>
    <s v="USD"/>
    <n v="1339235377"/>
    <n v="1336643377"/>
    <b v="0"/>
    <x v="67"/>
    <n v="113.82608695652173"/>
    <b v="1"/>
    <s v="music/pop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n v="1.2526086956521738"/>
    <s v="US"/>
    <s v="USD"/>
    <n v="1300636482"/>
    <n v="1298048082"/>
    <b v="0"/>
    <x v="240"/>
    <n v="32.011111111111113"/>
    <b v="1"/>
    <s v="music/pop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n v="1.0058763157894737"/>
    <s v="US"/>
    <s v="USD"/>
    <n v="1400862355"/>
    <n v="1396974355"/>
    <b v="0"/>
    <x v="75"/>
    <n v="47.189259259259259"/>
    <b v="1"/>
    <s v="music/pop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n v="1.4155"/>
    <s v="US"/>
    <s v="USD"/>
    <n v="1381314437"/>
    <n v="1378722437"/>
    <b v="0"/>
    <x v="58"/>
    <n v="88.46875"/>
    <b v="1"/>
    <s v="music/pop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n v="1.0075000000000001"/>
    <s v="US"/>
    <s v="USD"/>
    <n v="1303801140"/>
    <n v="1300916220"/>
    <b v="0"/>
    <x v="9"/>
    <n v="100.75"/>
    <b v="1"/>
    <s v="music/pop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n v="1.0066666666666666"/>
    <s v="US"/>
    <s v="USD"/>
    <n v="1385297393"/>
    <n v="1382701793"/>
    <b v="0"/>
    <x v="16"/>
    <n v="64.714285714285708"/>
    <b v="1"/>
    <s v="music/pop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n v="1.7423040000000001"/>
    <s v="US"/>
    <s v="USD"/>
    <n v="1303675296"/>
    <n v="1300996896"/>
    <b v="0"/>
    <x v="129"/>
    <n v="51.854285714285716"/>
    <b v="1"/>
    <s v="music/pop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n v="1.199090909090909"/>
    <s v="US"/>
    <s v="USD"/>
    <n v="1334784160"/>
    <n v="1332192160"/>
    <b v="0"/>
    <x v="69"/>
    <n v="38.794117647058826"/>
    <b v="1"/>
    <s v="music/pop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n v="1.4286666666666668"/>
    <s v="US"/>
    <s v="USD"/>
    <n v="1333648820"/>
    <n v="1331060420"/>
    <b v="0"/>
    <x v="53"/>
    <n v="44.645833333333336"/>
    <b v="1"/>
    <s v="music/pop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n v="1.0033493333333334"/>
    <s v="US"/>
    <s v="USD"/>
    <n v="1355437052"/>
    <n v="1352845052"/>
    <b v="0"/>
    <x v="53"/>
    <n v="156.77333333333334"/>
    <b v="1"/>
    <s v="music/pop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n v="1.0493380000000001"/>
    <s v="US"/>
    <s v="USD"/>
    <n v="1337885168"/>
    <n v="1335293168"/>
    <b v="0"/>
    <x v="170"/>
    <n v="118.70339366515837"/>
    <b v="1"/>
    <s v="music/pop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n v="1.3223333333333334"/>
    <s v="US"/>
    <s v="USD"/>
    <n v="1355840400"/>
    <n v="1352524767"/>
    <b v="0"/>
    <x v="329"/>
    <n v="74.149532710280369"/>
    <b v="1"/>
    <s v="music/pop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n v="1.1279999999999999"/>
    <s v="GB"/>
    <s v="GBP"/>
    <n v="1387281600"/>
    <n v="1384811721"/>
    <b v="0"/>
    <x v="43"/>
    <n v="12.533333333333333"/>
    <b v="1"/>
    <s v="music/pop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n v="12.5375"/>
    <s v="IT"/>
    <s v="EUR"/>
    <n v="1462053540"/>
    <n v="1459355950"/>
    <b v="0"/>
    <x v="17"/>
    <n v="27.861111111111111"/>
    <b v="1"/>
    <s v="music/pop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n v="1.0250632911392406"/>
    <s v="AT"/>
    <s v="EUR"/>
    <n v="1453064400"/>
    <n v="1449359831"/>
    <b v="0"/>
    <x v="21"/>
    <n v="80.178217821782184"/>
    <b v="1"/>
    <s v="music/pop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n v="1.026375"/>
    <s v="US"/>
    <s v="USD"/>
    <n v="1325310336"/>
    <n v="1320122736"/>
    <b v="0"/>
    <x v="95"/>
    <n v="132.43548387096774"/>
    <b v="1"/>
    <s v="music/pop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n v="1.08"/>
    <s v="US"/>
    <s v="USD"/>
    <n v="1422750707"/>
    <n v="1420158707"/>
    <b v="0"/>
    <x v="58"/>
    <n v="33.75"/>
    <b v="1"/>
    <s v="music/pop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n v="1.2240879999999998"/>
    <s v="US"/>
    <s v="USD"/>
    <n v="1331870340"/>
    <n v="1328033818"/>
    <b v="0"/>
    <x v="30"/>
    <n v="34.384494382022467"/>
    <b v="1"/>
    <s v="music/pop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n v="1.1945714285714286"/>
    <s v="US"/>
    <s v="USD"/>
    <n v="1298343600"/>
    <n v="1295624113"/>
    <b v="0"/>
    <x v="251"/>
    <n v="44.956989247311824"/>
    <b v="1"/>
    <s v="music/pop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n v="1.6088"/>
    <s v="US"/>
    <s v="USD"/>
    <n v="1364447073"/>
    <n v="1361858673"/>
    <b v="0"/>
    <x v="15"/>
    <n v="41.04081632653061"/>
    <b v="1"/>
    <s v="music/pop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n v="1.2685294117647059"/>
    <s v="US"/>
    <s v="USD"/>
    <n v="1394521140"/>
    <n v="1392169298"/>
    <b v="0"/>
    <x v="141"/>
    <n v="52.597560975609753"/>
    <b v="1"/>
    <s v="music/pop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n v="1.026375"/>
    <s v="US"/>
    <s v="USD"/>
    <n v="1322454939"/>
    <n v="1319859339"/>
    <b v="0"/>
    <x v="318"/>
    <n v="70.784482758620683"/>
    <b v="1"/>
    <s v="music/pop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n v="1.3975"/>
    <s v="US"/>
    <s v="USD"/>
    <n v="1464729276"/>
    <n v="1459545276"/>
    <b v="0"/>
    <x v="47"/>
    <n v="53.75"/>
    <b v="1"/>
    <s v="music/pop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n v="1.026"/>
    <s v="US"/>
    <s v="USD"/>
    <n v="1278302400"/>
    <n v="1273961999"/>
    <b v="0"/>
    <x v="23"/>
    <n v="44.608695652173914"/>
    <b v="1"/>
    <s v="music/pop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n v="1.0067349999999999"/>
    <s v="US"/>
    <s v="USD"/>
    <n v="1470056614"/>
    <n v="1467464614"/>
    <b v="0"/>
    <x v="99"/>
    <n v="26.148961038961041"/>
    <b v="1"/>
    <s v="music/pop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n v="1.1294117647058823"/>
    <s v="US"/>
    <s v="USD"/>
    <n v="1338824730"/>
    <n v="1336232730"/>
    <b v="0"/>
    <x v="72"/>
    <n v="39.183673469387756"/>
    <b v="1"/>
    <s v="music/pop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n v="1.2809523809523808"/>
    <s v="US"/>
    <s v="USD"/>
    <n v="1425675892"/>
    <n v="1423083892"/>
    <b v="0"/>
    <x v="211"/>
    <n v="45.593220338983052"/>
    <b v="1"/>
    <s v="music/pop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n v="2.0169999999999999"/>
    <s v="US"/>
    <s v="USD"/>
    <n v="1471503540"/>
    <n v="1468852306"/>
    <b v="0"/>
    <x v="116"/>
    <n v="89.247787610619469"/>
    <b v="1"/>
    <s v="music/pop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n v="1.37416"/>
    <s v="US"/>
    <s v="USD"/>
    <n v="1318802580"/>
    <n v="1316194540"/>
    <b v="0"/>
    <x v="69"/>
    <n v="40.416470588235299"/>
    <b v="1"/>
    <s v="music/pop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n v="1.1533333333333333"/>
    <s v="US"/>
    <s v="USD"/>
    <n v="1334980740"/>
    <n v="1330968347"/>
    <b v="0"/>
    <x v="288"/>
    <n v="82.38095238095238"/>
    <b v="1"/>
    <s v="music/pop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n v="1.1166666666666667"/>
    <s v="ES"/>
    <s v="EUR"/>
    <n v="1460786340"/>
    <n v="1455615976"/>
    <b v="0"/>
    <x v="288"/>
    <n v="159.52380952380952"/>
    <b v="1"/>
    <s v="music/pop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n v="1.1839999999999999"/>
    <s v="US"/>
    <s v="USD"/>
    <n v="1391718671"/>
    <n v="1390509071"/>
    <b v="0"/>
    <x v="72"/>
    <n v="36.244897959183675"/>
    <b v="1"/>
    <s v="music/pop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n v="1.75"/>
    <s v="US"/>
    <s v="USD"/>
    <n v="1311298745"/>
    <n v="1309311545"/>
    <b v="0"/>
    <x v="66"/>
    <n v="62.5"/>
    <b v="1"/>
    <s v="music/pop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n v="1.175"/>
    <s v="US"/>
    <s v="USD"/>
    <n v="1405188667"/>
    <n v="1402596667"/>
    <b v="0"/>
    <x v="20"/>
    <n v="47"/>
    <b v="1"/>
    <s v="music/pop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n v="1.0142212307692309"/>
    <s v="US"/>
    <s v="USD"/>
    <n v="1490752800"/>
    <n v="1486522484"/>
    <b v="0"/>
    <x v="330"/>
    <n v="74.575090497737563"/>
    <b v="0"/>
    <s v="music/faith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n v="0"/>
    <s v="US"/>
    <s v="USD"/>
    <n v="1492142860"/>
    <n v="1486962460"/>
    <b v="0"/>
    <x v="78"/>
    <e v="#DIV/0!"/>
    <b v="0"/>
    <s v="music/faith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n v="0.21714285714285714"/>
    <s v="FR"/>
    <s v="EUR"/>
    <n v="1491590738"/>
    <n v="1489517138"/>
    <b v="0"/>
    <x v="73"/>
    <n v="76"/>
    <b v="0"/>
    <s v="music/faith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n v="1.0912500000000001"/>
    <s v="US"/>
    <s v="USD"/>
    <n v="1489775641"/>
    <n v="1487360041"/>
    <b v="0"/>
    <x v="21"/>
    <n v="86.43564356435644"/>
    <b v="0"/>
    <s v="music/faith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n v="1.0285714285714285"/>
    <s v="US"/>
    <s v="USD"/>
    <n v="1490331623"/>
    <n v="1487743223"/>
    <b v="0"/>
    <x v="41"/>
    <n v="24"/>
    <b v="0"/>
    <s v="music/faith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n v="3.5999999999999999E-3"/>
    <s v="CA"/>
    <s v="CAD"/>
    <n v="1493320519"/>
    <n v="1488140119"/>
    <b v="0"/>
    <x v="29"/>
    <n v="18"/>
    <b v="0"/>
    <s v="music/faith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n v="0.3125"/>
    <s v="US"/>
    <s v="USD"/>
    <n v="1491855300"/>
    <n v="1488935245"/>
    <b v="0"/>
    <x v="70"/>
    <n v="80.128205128205124"/>
    <b v="0"/>
    <s v="music/faith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n v="0.443"/>
    <s v="US"/>
    <s v="USD"/>
    <n v="1491738594"/>
    <n v="1489150194"/>
    <b v="0"/>
    <x v="63"/>
    <n v="253.14285714285714"/>
    <b v="0"/>
    <s v="music/faith"/>
    <x v="4"/>
    <s v="faith"/>
    <x v="1688"/>
    <d v="2017-04-09T11:49:54"/>
  </r>
  <r>
    <n v="1689"/>
    <s v="Fly Away"/>
    <s v="Praising the Living God in the second half of life."/>
    <n v="2400"/>
    <n v="2400"/>
    <x v="3"/>
    <n v="1"/>
    <s v="US"/>
    <s v="USD"/>
    <n v="1489700230"/>
    <n v="1487111830"/>
    <b v="0"/>
    <x v="25"/>
    <n v="171.42857142857142"/>
    <b v="0"/>
    <s v="music/faith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n v="0.254"/>
    <s v="US"/>
    <s v="USD"/>
    <n v="1491470442"/>
    <n v="1488882042"/>
    <b v="0"/>
    <x v="202"/>
    <n v="57.727272727272727"/>
    <b v="0"/>
    <s v="music/faith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n v="0.33473333333333333"/>
    <s v="US"/>
    <s v="USD"/>
    <n v="1491181200"/>
    <n v="1488387008"/>
    <b v="0"/>
    <x v="44"/>
    <n v="264.26315789473682"/>
    <b v="0"/>
    <s v="music/faith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n v="0.47799999999999998"/>
    <s v="US"/>
    <s v="USD"/>
    <n v="1490572740"/>
    <n v="1487734667"/>
    <b v="0"/>
    <x v="41"/>
    <n v="159.33333333333334"/>
    <b v="0"/>
    <s v="music/faith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n v="9.3333333333333338E-2"/>
    <s v="GB"/>
    <s v="GBP"/>
    <n v="1491768000"/>
    <n v="1489097112"/>
    <b v="0"/>
    <x v="22"/>
    <n v="35"/>
    <b v="0"/>
    <s v="music/faith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n v="5.0000000000000001E-4"/>
    <s v="US"/>
    <s v="USD"/>
    <n v="1490589360"/>
    <n v="1488038674"/>
    <b v="0"/>
    <x v="29"/>
    <n v="5"/>
    <b v="0"/>
    <s v="music/faith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n v="0.11708333333333333"/>
    <s v="US"/>
    <s v="USD"/>
    <n v="1491786000"/>
    <n v="1488847514"/>
    <b v="0"/>
    <x v="23"/>
    <n v="61.086956521739133"/>
    <b v="0"/>
    <s v="music/faith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n v="0"/>
    <s v="US"/>
    <s v="USD"/>
    <n v="1491007211"/>
    <n v="1488418811"/>
    <b v="0"/>
    <x v="78"/>
    <e v="#DIV/0!"/>
    <b v="0"/>
    <s v="music/faith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n v="0.20208000000000001"/>
    <s v="US"/>
    <s v="USD"/>
    <n v="1491781648"/>
    <n v="1489193248"/>
    <b v="0"/>
    <x v="19"/>
    <n v="114.81818181818181"/>
    <b v="0"/>
    <s v="music/faith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n v="0"/>
    <s v="US"/>
    <s v="USD"/>
    <n v="1490499180"/>
    <n v="1488430760"/>
    <b v="0"/>
    <x v="78"/>
    <e v="#DIV/0!"/>
    <b v="0"/>
    <s v="music/faith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n v="4.2311459353574929E-2"/>
    <s v="US"/>
    <s v="USD"/>
    <n v="1491943445"/>
    <n v="1489351445"/>
    <b v="0"/>
    <x v="80"/>
    <n v="54"/>
    <b v="0"/>
    <s v="music/faith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n v="0.2606"/>
    <s v="US"/>
    <s v="USD"/>
    <n v="1491019200"/>
    <n v="1488418990"/>
    <b v="0"/>
    <x v="1"/>
    <n v="65.974683544303801"/>
    <b v="0"/>
    <s v="music/faith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n v="1.9801980198019802E-3"/>
    <s v="US"/>
    <s v="USD"/>
    <n v="1421337405"/>
    <n v="1418745405"/>
    <b v="0"/>
    <x v="84"/>
    <n v="5"/>
    <b v="0"/>
    <s v="music/faith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n v="6.0606060606060605E-5"/>
    <s v="US"/>
    <s v="USD"/>
    <n v="1427745150"/>
    <n v="1425156750"/>
    <b v="0"/>
    <x v="29"/>
    <n v="1"/>
    <b v="0"/>
    <s v="music/faith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n v="1.0200000000000001E-2"/>
    <s v="US"/>
    <s v="USD"/>
    <n v="1441003537"/>
    <n v="1435819537"/>
    <b v="0"/>
    <x v="84"/>
    <n v="25.5"/>
    <b v="0"/>
    <s v="music/faith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n v="0.65100000000000002"/>
    <s v="US"/>
    <s v="USD"/>
    <n v="1424056873"/>
    <n v="1421464873"/>
    <b v="0"/>
    <x v="202"/>
    <n v="118.36363636363636"/>
    <b v="0"/>
    <s v="music/faith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n v="0"/>
    <s v="US"/>
    <s v="USD"/>
    <n v="1441814400"/>
    <n v="1440807846"/>
    <b v="0"/>
    <x v="78"/>
    <e v="#DIV/0!"/>
    <b v="0"/>
    <s v="music/faith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n v="0"/>
    <s v="DE"/>
    <s v="EUR"/>
    <n v="1440314472"/>
    <n v="1435130472"/>
    <b v="0"/>
    <x v="78"/>
    <e v="#DIV/0!"/>
    <b v="0"/>
    <s v="music/faith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n v="9.74E-2"/>
    <s v="US"/>
    <s v="USD"/>
    <n v="1459181895"/>
    <n v="1456593495"/>
    <b v="0"/>
    <x v="82"/>
    <n v="54.111111111111114"/>
    <b v="0"/>
    <s v="music/faith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n v="0"/>
    <s v="US"/>
    <s v="USD"/>
    <n v="1462135706"/>
    <n v="1458679706"/>
    <b v="0"/>
    <x v="78"/>
    <e v="#DIV/0!"/>
    <b v="0"/>
    <s v="music/faith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n v="4.8571428571428571E-2"/>
    <s v="US"/>
    <s v="USD"/>
    <n v="1409513940"/>
    <n v="1405949514"/>
    <b v="0"/>
    <x v="80"/>
    <n v="21.25"/>
    <b v="0"/>
    <s v="music/faith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n v="6.7999999999999996E-3"/>
    <s v="DE"/>
    <s v="EUR"/>
    <n v="1453122000"/>
    <n v="1449151888"/>
    <b v="0"/>
    <x v="29"/>
    <n v="34"/>
    <b v="0"/>
    <s v="music/faith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n v="0.105"/>
    <s v="US"/>
    <s v="USD"/>
    <n v="1409585434"/>
    <n v="1406907034"/>
    <b v="0"/>
    <x v="84"/>
    <n v="525"/>
    <b v="0"/>
    <s v="music/faith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n v="0"/>
    <s v="US"/>
    <s v="USD"/>
    <n v="1435701353"/>
    <n v="1430517353"/>
    <b v="0"/>
    <x v="78"/>
    <e v="#DIV/0!"/>
    <b v="0"/>
    <s v="music/faith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n v="1.6666666666666666E-2"/>
    <s v="US"/>
    <s v="USD"/>
    <n v="1412536412"/>
    <n v="1409944412"/>
    <b v="0"/>
    <x v="29"/>
    <n v="50"/>
    <b v="0"/>
    <s v="music/faith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n v="7.868E-2"/>
    <s v="US"/>
    <s v="USD"/>
    <n v="1430517761"/>
    <n v="1427925761"/>
    <b v="0"/>
    <x v="57"/>
    <n v="115.70588235294117"/>
    <b v="0"/>
    <s v="music/faith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n v="2.2000000000000001E-3"/>
    <s v="US"/>
    <s v="USD"/>
    <n v="1427772120"/>
    <n v="1425186785"/>
    <b v="0"/>
    <x v="84"/>
    <n v="5.5"/>
    <b v="0"/>
    <s v="music/faith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n v="7.4999999999999997E-2"/>
    <s v="US"/>
    <s v="USD"/>
    <n v="1481295099"/>
    <n v="1477835499"/>
    <b v="0"/>
    <x v="83"/>
    <n v="50"/>
    <b v="0"/>
    <s v="music/faith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n v="0.42725880551301687"/>
    <s v="US"/>
    <s v="USD"/>
    <n v="1461211200"/>
    <n v="1459467238"/>
    <b v="0"/>
    <x v="14"/>
    <n v="34.024390243902438"/>
    <b v="0"/>
    <s v="music/faith"/>
    <x v="4"/>
    <s v="faith"/>
    <x v="1717"/>
    <d v="2016-04-21T04:00:00"/>
  </r>
  <r>
    <n v="1718"/>
    <s v="The Prodigal Son"/>
    <s v="A melody for the galaxy."/>
    <n v="35000"/>
    <n v="75"/>
    <x v="2"/>
    <n v="2.142857142857143E-3"/>
    <s v="US"/>
    <s v="USD"/>
    <n v="1463201940"/>
    <n v="1459435149"/>
    <b v="0"/>
    <x v="84"/>
    <n v="37.5"/>
    <b v="0"/>
    <s v="music/faith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n v="8.7500000000000008E-3"/>
    <s v="US"/>
    <s v="USD"/>
    <n v="1410958191"/>
    <n v="1408366191"/>
    <b v="0"/>
    <x v="83"/>
    <n v="11.666666666666666"/>
    <b v="0"/>
    <s v="music/faith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n v="5.6250000000000001E-2"/>
    <s v="US"/>
    <s v="USD"/>
    <n v="1415562471"/>
    <n v="1412966871"/>
    <b v="0"/>
    <x v="22"/>
    <n v="28.125"/>
    <b v="0"/>
    <s v="music/faith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n v="0"/>
    <s v="US"/>
    <s v="USD"/>
    <n v="1449831863"/>
    <n v="1447239863"/>
    <b v="0"/>
    <x v="78"/>
    <e v="#DIV/0!"/>
    <b v="0"/>
    <s v="music/faith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n v="3.4722222222222224E-4"/>
    <s v="US"/>
    <s v="USD"/>
    <n v="1459642200"/>
    <n v="1456441429"/>
    <b v="0"/>
    <x v="29"/>
    <n v="1"/>
    <b v="0"/>
    <s v="music/faith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n v="6.5000000000000002E-2"/>
    <s v="US"/>
    <s v="USD"/>
    <n v="1435730400"/>
    <n v="1430855315"/>
    <b v="0"/>
    <x v="83"/>
    <n v="216.66666666666666"/>
    <b v="0"/>
    <s v="music/faith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n v="5.8333333333333336E-3"/>
    <s v="US"/>
    <s v="USD"/>
    <n v="1414707762"/>
    <n v="1412115762"/>
    <b v="0"/>
    <x v="80"/>
    <n v="8.75"/>
    <b v="0"/>
    <s v="music/faith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n v="0.10181818181818182"/>
    <s v="US"/>
    <s v="USD"/>
    <n v="1408922049"/>
    <n v="1406330049"/>
    <b v="0"/>
    <x v="82"/>
    <n v="62.222222222222221"/>
    <b v="0"/>
    <s v="music/faith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n v="0.33784615384615385"/>
    <s v="US"/>
    <s v="USD"/>
    <n v="1403906664"/>
    <n v="1401401064"/>
    <b v="0"/>
    <x v="38"/>
    <n v="137.25"/>
    <b v="0"/>
    <s v="music/faith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n v="3.3333333333333332E-4"/>
    <s v="GB"/>
    <s v="GBP"/>
    <n v="1428231600"/>
    <n v="1423520177"/>
    <b v="0"/>
    <x v="29"/>
    <n v="1"/>
    <b v="0"/>
    <s v="music/faith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n v="0.68400000000000005"/>
    <s v="US"/>
    <s v="USD"/>
    <n v="1445439674"/>
    <n v="1442847674"/>
    <b v="0"/>
    <x v="63"/>
    <n v="122.14285714285714"/>
    <b v="0"/>
    <s v="music/faith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n v="0"/>
    <s v="US"/>
    <s v="USD"/>
    <n v="1465521306"/>
    <n v="1460337306"/>
    <b v="0"/>
    <x v="78"/>
    <e v="#DIV/0!"/>
    <b v="0"/>
    <s v="music/faith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n v="0"/>
    <s v="US"/>
    <s v="USD"/>
    <n v="1445738783"/>
    <n v="1443146783"/>
    <b v="0"/>
    <x v="78"/>
    <e v="#DIV/0!"/>
    <b v="0"/>
    <s v="music/faith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n v="0"/>
    <s v="US"/>
    <s v="USD"/>
    <n v="1434034800"/>
    <n v="1432849552"/>
    <b v="0"/>
    <x v="78"/>
    <e v="#DIV/0!"/>
    <b v="0"/>
    <s v="music/faith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n v="0"/>
    <s v="US"/>
    <s v="USD"/>
    <n v="1452920400"/>
    <n v="1447777481"/>
    <b v="0"/>
    <x v="78"/>
    <e v="#DIV/0!"/>
    <b v="0"/>
    <s v="music/faith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n v="0"/>
    <s v="US"/>
    <s v="USD"/>
    <n v="1473802200"/>
    <n v="1472746374"/>
    <b v="0"/>
    <x v="78"/>
    <e v="#DIV/0!"/>
    <b v="0"/>
    <s v="music/faith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n v="2.2222222222222223E-4"/>
    <s v="US"/>
    <s v="USD"/>
    <n v="1431046356"/>
    <n v="1428454356"/>
    <b v="0"/>
    <x v="29"/>
    <n v="1"/>
    <b v="0"/>
    <s v="music/faith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n v="0.11"/>
    <s v="US"/>
    <s v="USD"/>
    <n v="1470598345"/>
    <n v="1468006345"/>
    <b v="0"/>
    <x v="84"/>
    <n v="55"/>
    <b v="0"/>
    <s v="music/faith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n v="7.3333333333333332E-3"/>
    <s v="US"/>
    <s v="USD"/>
    <n v="1447018833"/>
    <n v="1444423233"/>
    <b v="0"/>
    <x v="29"/>
    <n v="22"/>
    <b v="0"/>
    <s v="music/faith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n v="0.21249999999999999"/>
    <s v="US"/>
    <s v="USD"/>
    <n v="1437432392"/>
    <n v="1434840392"/>
    <b v="0"/>
    <x v="41"/>
    <n v="56.666666666666664"/>
    <b v="0"/>
    <s v="music/faith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n v="4.0000000000000001E-3"/>
    <s v="US"/>
    <s v="USD"/>
    <n v="1412283542"/>
    <n v="1409691542"/>
    <b v="0"/>
    <x v="29"/>
    <n v="20"/>
    <b v="0"/>
    <s v="music/faith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n v="1E-3"/>
    <s v="US"/>
    <s v="USD"/>
    <n v="1462391932"/>
    <n v="1457297932"/>
    <b v="0"/>
    <x v="29"/>
    <n v="1"/>
    <b v="0"/>
    <s v="music/faith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n v="0"/>
    <s v="US"/>
    <s v="USD"/>
    <n v="1437075422"/>
    <n v="1434483422"/>
    <b v="0"/>
    <x v="78"/>
    <e v="#DIV/0!"/>
    <b v="0"/>
    <s v="music/faith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n v="1.1083333333333334"/>
    <s v="GB"/>
    <s v="GBP"/>
    <n v="1433948671"/>
    <n v="1430060671"/>
    <b v="0"/>
    <x v="47"/>
    <n v="25.576923076923077"/>
    <b v="1"/>
    <s v="photography/photobooks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n v="1.0874999999999999"/>
    <s v="US"/>
    <s v="USD"/>
    <n v="1483822800"/>
    <n v="1481058170"/>
    <b v="0"/>
    <x v="69"/>
    <n v="63.970588235294116"/>
    <b v="1"/>
    <s v="photography/photobooks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n v="1.0041666666666667"/>
    <s v="US"/>
    <s v="USD"/>
    <n v="1472270340"/>
    <n v="1470348775"/>
    <b v="0"/>
    <x v="85"/>
    <n v="89.925373134328353"/>
    <b v="1"/>
    <s v="photography/photobooks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n v="1.1845454545454546"/>
    <s v="GB"/>
    <s v="GBP"/>
    <n v="1425821477"/>
    <n v="1421937077"/>
    <b v="0"/>
    <x v="16"/>
    <n v="93.071428571428569"/>
    <b v="1"/>
    <s v="photography/photobooks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n v="1.1401428571428571"/>
    <s v="US"/>
    <s v="USD"/>
    <n v="1482372000"/>
    <n v="1479276838"/>
    <b v="0"/>
    <x v="30"/>
    <n v="89.674157303370791"/>
    <b v="1"/>
    <s v="photography/photobooks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n v="1.4810000000000001"/>
    <s v="US"/>
    <s v="USD"/>
    <n v="1479952800"/>
    <n v="1477368867"/>
    <b v="0"/>
    <x v="329"/>
    <n v="207.61682242990653"/>
    <b v="1"/>
    <s v="photography/photobooks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n v="1.0495555555555556"/>
    <s v="GB"/>
    <s v="GBP"/>
    <n v="1447426800"/>
    <n v="1444904830"/>
    <b v="0"/>
    <x v="180"/>
    <n v="59.408805031446541"/>
    <b v="1"/>
    <s v="photography/photobooks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n v="1.29948"/>
    <s v="CA"/>
    <s v="CAD"/>
    <n v="1441234143"/>
    <n v="1438642143"/>
    <b v="0"/>
    <x v="331"/>
    <n v="358.97237569060775"/>
    <b v="1"/>
    <s v="photography/photobooks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n v="1.2348756218905472"/>
    <s v="LU"/>
    <s v="EUR"/>
    <n v="1488394800"/>
    <n v="1485213921"/>
    <b v="0"/>
    <x v="132"/>
    <n v="94.736641221374043"/>
    <b v="1"/>
    <s v="photography/photobooks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n v="2.0162"/>
    <s v="US"/>
    <s v="USD"/>
    <n v="1461096304"/>
    <n v="1458936304"/>
    <b v="0"/>
    <x v="207"/>
    <n v="80.647999999999996"/>
    <b v="1"/>
    <s v="photography/photobooks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n v="1.0289999999999999"/>
    <s v="US"/>
    <s v="USD"/>
    <n v="1426787123"/>
    <n v="1424198723"/>
    <b v="0"/>
    <x v="42"/>
    <n v="168.68852459016392"/>
    <b v="1"/>
    <s v="photography/photobooks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n v="2.6016666666666666"/>
    <s v="GB"/>
    <s v="GBP"/>
    <n v="1476425082"/>
    <n v="1473833082"/>
    <b v="0"/>
    <x v="240"/>
    <n v="34.68888888888889"/>
    <b v="1"/>
    <s v="photography/photobooks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n v="1.08"/>
    <s v="DK"/>
    <s v="DKK"/>
    <n v="1458579568"/>
    <n v="1455991168"/>
    <b v="0"/>
    <x v="2"/>
    <n v="462.85714285714283"/>
    <b v="1"/>
    <s v="photography/photobooks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n v="1.1052941176470588"/>
    <s v="CA"/>
    <s v="CAD"/>
    <n v="1428091353"/>
    <n v="1425502953"/>
    <b v="0"/>
    <x v="240"/>
    <n v="104.38888888888889"/>
    <b v="1"/>
    <s v="photography/photobooks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n v="1.2"/>
    <s v="US"/>
    <s v="USD"/>
    <n v="1444071361"/>
    <n v="1441479361"/>
    <b v="0"/>
    <x v="80"/>
    <n v="7.5"/>
    <b v="1"/>
    <s v="photography/photobooks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n v="1.0282909090909091"/>
    <s v="US"/>
    <s v="USD"/>
    <n v="1472443269"/>
    <n v="1468987269"/>
    <b v="0"/>
    <x v="148"/>
    <n v="47.13"/>
    <b v="1"/>
    <s v="photography/photobooks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n v="1.1599999999999999"/>
    <s v="US"/>
    <s v="USD"/>
    <n v="1485631740"/>
    <n v="1483041083"/>
    <b v="0"/>
    <x v="25"/>
    <n v="414.28571428571428"/>
    <b v="1"/>
    <s v="photography/photobooks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n v="1.147"/>
    <s v="US"/>
    <s v="USD"/>
    <n v="1468536992"/>
    <n v="1463352992"/>
    <b v="0"/>
    <x v="74"/>
    <n v="42.481481481481481"/>
    <b v="1"/>
    <s v="photography/photobooks"/>
    <x v="8"/>
    <s v="photobooks"/>
    <x v="1758"/>
    <d v="2016-07-14T22:56:32"/>
  </r>
  <r>
    <n v="1759"/>
    <s v="Death Valley"/>
    <s v="Death Valley will be the first photo book of Andi State"/>
    <n v="5000"/>
    <n v="5330"/>
    <x v="0"/>
    <n v="1.0660000000000001"/>
    <s v="US"/>
    <s v="USD"/>
    <n v="1427309629"/>
    <n v="1425585229"/>
    <b v="0"/>
    <x v="72"/>
    <n v="108.77551020408163"/>
    <b v="1"/>
    <s v="photography/photobooks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n v="1.6544000000000001"/>
    <s v="US"/>
    <s v="USD"/>
    <n v="1456416513"/>
    <n v="1454688513"/>
    <b v="0"/>
    <x v="332"/>
    <n v="81.098039215686271"/>
    <b v="1"/>
    <s v="photography/photobooks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n v="1.55"/>
    <s v="GB"/>
    <s v="GBP"/>
    <n v="1442065060"/>
    <n v="1437745060"/>
    <b v="0"/>
    <x v="83"/>
    <n v="51.666666666666664"/>
    <b v="1"/>
    <s v="photography/photobooks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n v="8.85"/>
    <s v="US"/>
    <s v="USD"/>
    <n v="1457739245"/>
    <n v="1455147245"/>
    <b v="0"/>
    <x v="20"/>
    <n v="35.4"/>
    <b v="1"/>
    <s v="photography/photobooks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n v="1.0190833333333333"/>
    <s v="US"/>
    <s v="USD"/>
    <n v="1477255840"/>
    <n v="1474663840"/>
    <b v="0"/>
    <x v="115"/>
    <n v="103.63559322033899"/>
    <b v="1"/>
    <s v="photography/photobooks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n v="0.19600000000000001"/>
    <s v="GB"/>
    <s v="GBP"/>
    <n v="1407065979"/>
    <n v="1404560379"/>
    <b v="1"/>
    <x v="70"/>
    <n v="55.282051282051285"/>
    <b v="0"/>
    <s v="photography/photobooks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n v="0.59467839999999994"/>
    <s v="US"/>
    <s v="USD"/>
    <n v="1407972712"/>
    <n v="1405380712"/>
    <b v="1"/>
    <x v="273"/>
    <n v="72.16970873786407"/>
    <b v="0"/>
    <s v="photography/photobooks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n v="0"/>
    <s v="AU"/>
    <s v="AUD"/>
    <n v="1408999088"/>
    <n v="1407184688"/>
    <b v="1"/>
    <x v="78"/>
    <e v="#DIV/0!"/>
    <b v="0"/>
    <s v="photography/photobooks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n v="0.4572"/>
    <s v="US"/>
    <s v="USD"/>
    <n v="1407080884"/>
    <n v="1404488884"/>
    <b v="1"/>
    <x v="70"/>
    <n v="58.615384615384613"/>
    <b v="0"/>
    <s v="photography/photobooks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n v="3.7400000000000003E-2"/>
    <s v="US"/>
    <s v="USD"/>
    <n v="1411824444"/>
    <n v="1406640444"/>
    <b v="1"/>
    <x v="41"/>
    <n v="12.466666666666667"/>
    <b v="0"/>
    <s v="photography/photobooks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n v="2.7025E-2"/>
    <s v="US"/>
    <s v="USD"/>
    <n v="1421177959"/>
    <n v="1418585959"/>
    <b v="1"/>
    <x v="19"/>
    <n v="49.136363636363633"/>
    <b v="0"/>
    <s v="photography/photobooks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n v="0.56514285714285717"/>
    <s v="US"/>
    <s v="USD"/>
    <n v="1413312194"/>
    <n v="1410288194"/>
    <b v="1"/>
    <x v="297"/>
    <n v="150.5"/>
    <b v="0"/>
    <s v="photography/photobooks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n v="0.21309523809523809"/>
    <s v="GB"/>
    <s v="GBP"/>
    <n v="1414107040"/>
    <n v="1411515040"/>
    <b v="1"/>
    <x v="20"/>
    <n v="35.799999999999997"/>
    <b v="0"/>
    <s v="photography/photobooks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n v="0.156"/>
    <s v="GB"/>
    <s v="GBP"/>
    <n v="1404666836"/>
    <n v="1399482836"/>
    <b v="1"/>
    <x v="10"/>
    <n v="45.157894736842103"/>
    <b v="0"/>
    <s v="photography/photobooks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n v="6.2566666666666673E-2"/>
    <s v="US"/>
    <s v="USD"/>
    <n v="1421691298"/>
    <n v="1417803298"/>
    <b v="1"/>
    <x v="10"/>
    <n v="98.78947368421052"/>
    <b v="0"/>
    <s v="photography/photobooks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n v="0.4592"/>
    <s v="US"/>
    <s v="USD"/>
    <n v="1417273140"/>
    <n v="1413609292"/>
    <b v="1"/>
    <x v="62"/>
    <n v="88.307692307692307"/>
    <b v="0"/>
    <s v="photography/photobooks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n v="0.65101538461538466"/>
    <s v="US"/>
    <s v="USD"/>
    <n v="1414193160"/>
    <n v="1410305160"/>
    <b v="1"/>
    <x v="204"/>
    <n v="170.62903225806451"/>
    <b v="0"/>
    <s v="photography/photobooks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n v="6.7000000000000004E-2"/>
    <s v="GB"/>
    <s v="GBP"/>
    <n v="1414623471"/>
    <n v="1411513071"/>
    <b v="1"/>
    <x v="80"/>
    <n v="83.75"/>
    <b v="0"/>
    <s v="photography/photobooks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n v="0.135625"/>
    <s v="NL"/>
    <s v="EUR"/>
    <n v="1424421253"/>
    <n v="1421829253"/>
    <b v="1"/>
    <x v="73"/>
    <n v="65.099999999999994"/>
    <b v="0"/>
    <s v="photography/photobooks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n v="1.9900000000000001E-2"/>
    <s v="US"/>
    <s v="USD"/>
    <n v="1427485395"/>
    <n v="1423600995"/>
    <b v="1"/>
    <x v="41"/>
    <n v="66.333333333333329"/>
    <b v="0"/>
    <s v="photography/photobooks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n v="0.36236363636363639"/>
    <s v="US"/>
    <s v="USD"/>
    <n v="1472834180"/>
    <n v="1470242180"/>
    <b v="1"/>
    <x v="44"/>
    <n v="104.89473684210526"/>
    <b v="0"/>
    <s v="photography/photobooks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n v="0.39743333333333336"/>
    <s v="US"/>
    <s v="USD"/>
    <n v="1467469510"/>
    <n v="1462285510"/>
    <b v="1"/>
    <x v="215"/>
    <n v="78.440789473684205"/>
    <b v="0"/>
    <s v="photography/photobooks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n v="0.25763636363636366"/>
    <s v="US"/>
    <s v="USD"/>
    <n v="1473950945"/>
    <n v="1471272545"/>
    <b v="1"/>
    <x v="54"/>
    <n v="59.041666666666664"/>
    <b v="0"/>
    <s v="photography/photobooks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n v="0.15491428571428573"/>
    <s v="US"/>
    <s v="USD"/>
    <n v="1456062489"/>
    <n v="1453211289"/>
    <b v="1"/>
    <x v="88"/>
    <n v="71.34210526315789"/>
    <b v="0"/>
    <s v="photography/photobooks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n v="0.236925"/>
    <s v="US"/>
    <s v="USD"/>
    <n v="1432248478"/>
    <n v="1429656478"/>
    <b v="1"/>
    <x v="333"/>
    <n v="51.227027027027027"/>
    <b v="0"/>
    <s v="photography/photobooks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n v="0.39760000000000001"/>
    <s v="US"/>
    <s v="USD"/>
    <n v="1422674700"/>
    <n v="1419954240"/>
    <b v="1"/>
    <x v="51"/>
    <n v="60.242424242424242"/>
    <b v="0"/>
    <s v="photography/photobooks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n v="0.20220833333333332"/>
    <s v="US"/>
    <s v="USD"/>
    <n v="1413417600"/>
    <n v="1410750855"/>
    <b v="1"/>
    <x v="52"/>
    <n v="44.935185185185183"/>
    <b v="0"/>
    <s v="photography/photobooks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n v="0.47631578947368419"/>
    <s v="NL"/>
    <s v="EUR"/>
    <n v="1418649177"/>
    <n v="1416057177"/>
    <b v="1"/>
    <x v="60"/>
    <n v="31.206896551724139"/>
    <b v="0"/>
    <s v="photography/photobooks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n v="0.15329999999999999"/>
    <s v="US"/>
    <s v="USD"/>
    <n v="1428158637"/>
    <n v="1425570237"/>
    <b v="1"/>
    <x v="54"/>
    <n v="63.875"/>
    <b v="0"/>
    <s v="photography/photobooks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n v="1.3818181818181818E-2"/>
    <s v="GB"/>
    <s v="GBP"/>
    <n v="1414795542"/>
    <n v="1412203542"/>
    <b v="1"/>
    <x v="80"/>
    <n v="19"/>
    <b v="0"/>
    <s v="photography/photobooks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n v="5.0000000000000001E-3"/>
    <s v="US"/>
    <s v="USD"/>
    <n v="1421042403"/>
    <n v="1415858403"/>
    <b v="1"/>
    <x v="80"/>
    <n v="10"/>
    <b v="0"/>
    <s v="photography/photobooks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n v="4.9575757575757579E-2"/>
    <s v="US"/>
    <s v="USD"/>
    <n v="1423152678"/>
    <n v="1420560678"/>
    <b v="1"/>
    <x v="41"/>
    <n v="109.06666666666666"/>
    <b v="0"/>
    <s v="photography/photobooks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n v="3.5666666666666666E-2"/>
    <s v="GB"/>
    <s v="GBP"/>
    <n v="1422553565"/>
    <n v="1417369565"/>
    <b v="1"/>
    <x v="80"/>
    <n v="26.75"/>
    <b v="0"/>
    <s v="photography/photobooks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n v="0.61124000000000001"/>
    <s v="US"/>
    <s v="USD"/>
    <n v="1439189940"/>
    <n v="1435970682"/>
    <b v="1"/>
    <x v="237"/>
    <n v="109.93525179856115"/>
    <b v="0"/>
    <s v="photography/photobooks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n v="1.3333333333333334E-2"/>
    <s v="AU"/>
    <s v="AUD"/>
    <n v="1417127040"/>
    <n v="1414531440"/>
    <b v="1"/>
    <x v="84"/>
    <n v="20"/>
    <b v="0"/>
    <s v="photography/photobooks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n v="0.11077777777777778"/>
    <s v="US"/>
    <s v="USD"/>
    <n v="1423660422"/>
    <n v="1420636422"/>
    <b v="1"/>
    <x v="59"/>
    <n v="55.388888888888886"/>
    <b v="0"/>
    <s v="photography/photobooks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n v="0.38735714285714284"/>
    <s v="DE"/>
    <s v="EUR"/>
    <n v="1476460800"/>
    <n v="1473922541"/>
    <b v="1"/>
    <x v="75"/>
    <n v="133.90123456790124"/>
    <b v="0"/>
    <s v="photography/photobooks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n v="0.22052631578947368"/>
    <s v="GB"/>
    <s v="GBP"/>
    <n v="1469356366"/>
    <n v="1464172366"/>
    <b v="1"/>
    <x v="48"/>
    <n v="48.720930232558139"/>
    <b v="0"/>
    <s v="photography/photobooks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n v="0.67549999999999999"/>
    <s v="US"/>
    <s v="USD"/>
    <n v="1481809189"/>
    <n v="1479217189"/>
    <b v="1"/>
    <x v="205"/>
    <n v="48.25"/>
    <b v="0"/>
    <s v="photography/photobooks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n v="0.136375"/>
    <s v="US"/>
    <s v="USD"/>
    <n v="1454572233"/>
    <n v="1449388233"/>
    <b v="1"/>
    <x v="77"/>
    <n v="58.972972972972975"/>
    <b v="0"/>
    <s v="photography/photobooks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n v="1.7457500000000001E-2"/>
    <s v="GB"/>
    <s v="GBP"/>
    <n v="1415740408"/>
    <n v="1414008808"/>
    <b v="1"/>
    <x v="79"/>
    <n v="11.638333333333334"/>
    <b v="0"/>
    <s v="photography/photobooks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n v="0.20449632511889321"/>
    <s v="GB"/>
    <s v="GBP"/>
    <n v="1476109970"/>
    <n v="1473517970"/>
    <b v="1"/>
    <x v="116"/>
    <n v="83.716814159292042"/>
    <b v="0"/>
    <s v="photography/photobooks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n v="0.13852941176470587"/>
    <s v="GB"/>
    <s v="GBP"/>
    <n v="1450181400"/>
    <n v="1447429868"/>
    <b v="1"/>
    <x v="77"/>
    <n v="63.648648648648646"/>
    <b v="0"/>
    <s v="photography/photobooks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n v="0.48485714285714288"/>
    <s v="DE"/>
    <s v="EUR"/>
    <n v="1435442340"/>
    <n v="1433416830"/>
    <b v="1"/>
    <x v="59"/>
    <n v="94.277777777777771"/>
    <b v="0"/>
    <s v="photography/photobooks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n v="0.308"/>
    <s v="US"/>
    <s v="USD"/>
    <n v="1423878182"/>
    <n v="1421199782"/>
    <b v="1"/>
    <x v="11"/>
    <n v="71.86666666666666"/>
    <b v="0"/>
    <s v="photography/photobooks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n v="0.35174193548387095"/>
    <s v="US"/>
    <s v="USD"/>
    <n v="1447521404"/>
    <n v="1444061804"/>
    <b v="1"/>
    <x v="47"/>
    <n v="104.84615384615384"/>
    <b v="0"/>
    <s v="photography/photobooks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n v="0.36404444444444445"/>
    <s v="DE"/>
    <s v="EUR"/>
    <n v="1443808800"/>
    <n v="1441048658"/>
    <b v="1"/>
    <x v="259"/>
    <n v="67.139344262295083"/>
    <b v="0"/>
    <s v="photography/photobooks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n v="2.955E-2"/>
    <s v="GB"/>
    <s v="GBP"/>
    <n v="1412090349"/>
    <n v="1409066349"/>
    <b v="1"/>
    <x v="22"/>
    <n v="73.875"/>
    <b v="0"/>
    <s v="photography/photobooks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n v="0.1106"/>
    <s v="US"/>
    <s v="USD"/>
    <n v="1411868313"/>
    <n v="1409276313"/>
    <b v="1"/>
    <x v="22"/>
    <n v="69.125"/>
    <b v="0"/>
    <s v="photography/photobooks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n v="0.41407142857142859"/>
    <s v="US"/>
    <s v="USD"/>
    <n v="1486830030"/>
    <n v="1483806030"/>
    <b v="1"/>
    <x v="93"/>
    <n v="120.77083333333333"/>
    <b v="0"/>
    <s v="photography/photobooks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n v="0.10857142857142857"/>
    <s v="CA"/>
    <s v="CAD"/>
    <n v="1425246439"/>
    <n v="1422222439"/>
    <b v="1"/>
    <x v="82"/>
    <n v="42.222222222222221"/>
    <b v="0"/>
    <s v="photography/photobooks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n v="3.3333333333333333E-2"/>
    <s v="US"/>
    <s v="USD"/>
    <n v="1408657826"/>
    <n v="1407621026"/>
    <b v="0"/>
    <x v="84"/>
    <n v="7.5"/>
    <b v="0"/>
    <s v="photography/photobooks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n v="7.407407407407407E-4"/>
    <s v="US"/>
    <s v="USD"/>
    <n v="1414123200"/>
    <n v="1408962270"/>
    <b v="0"/>
    <x v="55"/>
    <n v="1.5384615384615385"/>
    <b v="0"/>
    <s v="photography/photobooks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n v="0.13307692307692306"/>
    <s v="GB"/>
    <s v="GBP"/>
    <n v="1467531536"/>
    <n v="1464939536"/>
    <b v="0"/>
    <x v="23"/>
    <n v="37.608695652173914"/>
    <b v="0"/>
    <s v="photography/photobooks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n v="0"/>
    <s v="GB"/>
    <s v="GBP"/>
    <n v="1407532812"/>
    <n v="1404940812"/>
    <b v="0"/>
    <x v="78"/>
    <e v="#DIV/0!"/>
    <b v="0"/>
    <s v="photography/photobooks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n v="0.49183333333333334"/>
    <s v="GB"/>
    <s v="GBP"/>
    <n v="1425108736"/>
    <n v="1422516736"/>
    <b v="0"/>
    <x v="205"/>
    <n v="42.157142857142858"/>
    <b v="0"/>
    <s v="photography/photobooks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n v="0"/>
    <s v="US"/>
    <s v="USD"/>
    <n v="1435787137"/>
    <n v="1434577537"/>
    <b v="0"/>
    <x v="78"/>
    <e v="#DIV/0!"/>
    <b v="0"/>
    <s v="photography/photobooks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n v="2.036E-2"/>
    <s v="CH"/>
    <s v="CHF"/>
    <n v="1469473200"/>
    <n v="1467061303"/>
    <b v="0"/>
    <x v="79"/>
    <n v="84.833333333333329"/>
    <b v="0"/>
    <s v="photography/photobooks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n v="0.52327777777777773"/>
    <s v="US"/>
    <s v="USD"/>
    <n v="1485759540"/>
    <n v="1480607607"/>
    <b v="0"/>
    <x v="61"/>
    <n v="94.19"/>
    <b v="0"/>
    <s v="photography/photobooks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n v="0"/>
    <s v="US"/>
    <s v="USD"/>
    <n v="1428035850"/>
    <n v="1425447450"/>
    <b v="0"/>
    <x v="78"/>
    <e v="#DIV/0!"/>
    <b v="0"/>
    <s v="photography/photobooks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n v="2.0833333333333332E-2"/>
    <s v="US"/>
    <s v="USD"/>
    <n v="1406743396"/>
    <n v="1404151396"/>
    <b v="0"/>
    <x v="80"/>
    <n v="6.25"/>
    <b v="0"/>
    <s v="photography/photobooks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n v="6.565384615384616E-2"/>
    <s v="US"/>
    <s v="USD"/>
    <n v="1427850090"/>
    <n v="1425261690"/>
    <b v="0"/>
    <x v="22"/>
    <n v="213.375"/>
    <b v="0"/>
    <s v="photography/photobooks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n v="1.3489"/>
    <s v="US"/>
    <s v="USD"/>
    <n v="1330760367"/>
    <n v="1326872367"/>
    <b v="0"/>
    <x v="7"/>
    <n v="59.162280701754383"/>
    <b v="1"/>
    <s v="music/rock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n v="1"/>
    <s v="CA"/>
    <s v="CAD"/>
    <n v="1391194860"/>
    <n v="1388084862"/>
    <b v="0"/>
    <x v="202"/>
    <n v="27.272727272727273"/>
    <b v="1"/>
    <s v="music/rock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n v="1.1585714285714286"/>
    <s v="US"/>
    <s v="USD"/>
    <n v="1351095976"/>
    <n v="1348503976"/>
    <b v="0"/>
    <x v="51"/>
    <n v="24.575757575757574"/>
    <b v="1"/>
    <s v="music/rock"/>
    <x v="4"/>
    <s v="rock"/>
    <x v="1823"/>
    <d v="2012-10-24T16:26:16"/>
  </r>
  <r>
    <n v="1824"/>
    <s v="Tin Man's Broken Wisdom Fund"/>
    <s v="cd fund raiser"/>
    <n v="3000"/>
    <n v="3002"/>
    <x v="0"/>
    <n v="1.0006666666666666"/>
    <s v="US"/>
    <s v="USD"/>
    <n v="1389146880"/>
    <n v="1387403967"/>
    <b v="0"/>
    <x v="244"/>
    <n v="75.05"/>
    <b v="1"/>
    <s v="music/rock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n v="1.0505"/>
    <s v="US"/>
    <s v="USD"/>
    <n v="1373572903"/>
    <n v="1371585703"/>
    <b v="0"/>
    <x v="133"/>
    <n v="42.02"/>
    <b v="1"/>
    <s v="music/rock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n v="1.01"/>
    <s v="US"/>
    <s v="USD"/>
    <n v="1392675017"/>
    <n v="1390083017"/>
    <b v="0"/>
    <x v="44"/>
    <n v="53.157894736842103"/>
    <b v="1"/>
    <s v="music/rock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n v="1.0066250000000001"/>
    <s v="US"/>
    <s v="USD"/>
    <n v="1299138561"/>
    <n v="1294818561"/>
    <b v="0"/>
    <x v="93"/>
    <n v="83.885416666666671"/>
    <b v="1"/>
    <s v="music/rock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n v="1.0016"/>
    <s v="US"/>
    <s v="USD"/>
    <n v="1399672800"/>
    <n v="1396906530"/>
    <b v="0"/>
    <x v="53"/>
    <n v="417.33333333333331"/>
    <b v="1"/>
    <s v="music/rock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n v="1.6668333333333334"/>
    <s v="US"/>
    <s v="USD"/>
    <n v="1295647200"/>
    <n v="1291428371"/>
    <b v="0"/>
    <x v="51"/>
    <n v="75.765151515151516"/>
    <b v="1"/>
    <s v="music/rock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n v="1.0153333333333334"/>
    <s v="US"/>
    <s v="USD"/>
    <n v="1393259107"/>
    <n v="1390667107"/>
    <b v="0"/>
    <x v="334"/>
    <n v="67.389380530973455"/>
    <b v="1"/>
    <s v="music/rock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n v="1.03"/>
    <s v="US"/>
    <s v="USD"/>
    <n v="1336866863"/>
    <n v="1335570863"/>
    <b v="0"/>
    <x v="25"/>
    <n v="73.571428571428569"/>
    <b v="1"/>
    <s v="music/rock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n v="1.4285714285714286"/>
    <s v="US"/>
    <s v="USD"/>
    <n v="1299243427"/>
    <n v="1296651427"/>
    <b v="0"/>
    <x v="9"/>
    <n v="25"/>
    <b v="1"/>
    <s v="music/rock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n v="2.625"/>
    <s v="US"/>
    <s v="USD"/>
    <n v="1362211140"/>
    <n v="1359421403"/>
    <b v="0"/>
    <x v="20"/>
    <n v="42"/>
    <b v="1"/>
    <s v="music/rock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n v="1.1805000000000001"/>
    <s v="US"/>
    <s v="USD"/>
    <n v="1422140895"/>
    <n v="1418684895"/>
    <b v="0"/>
    <x v="240"/>
    <n v="131.16666666666666"/>
    <b v="1"/>
    <s v="music/rock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n v="1.04"/>
    <s v="GB"/>
    <s v="GBP"/>
    <n v="1459439471"/>
    <n v="1456851071"/>
    <b v="0"/>
    <x v="202"/>
    <n v="47.272727272727273"/>
    <b v="1"/>
    <s v="music/rock"/>
    <x v="4"/>
    <s v="rock"/>
    <x v="1835"/>
    <d v="2016-03-31T15:51:11"/>
  </r>
  <r>
    <n v="1836"/>
    <s v="KICKSTART OUR &lt;+3"/>
    <s v="Help fund our 2013 Sound &amp; Lighting Touring rig!"/>
    <n v="5000"/>
    <n v="10017"/>
    <x v="0"/>
    <n v="2.0034000000000001"/>
    <s v="US"/>
    <s v="USD"/>
    <n v="1361129129"/>
    <n v="1359660329"/>
    <b v="0"/>
    <x v="165"/>
    <n v="182.12727272727273"/>
    <b v="1"/>
    <s v="music/rock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n v="3.0683333333333334"/>
    <s v="US"/>
    <s v="USD"/>
    <n v="1332029335"/>
    <n v="1326848935"/>
    <b v="0"/>
    <x v="209"/>
    <n v="61.366666666666667"/>
    <b v="1"/>
    <s v="music/rock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n v="1.00149"/>
    <s v="US"/>
    <s v="USD"/>
    <n v="1317438000"/>
    <n v="1314989557"/>
    <b v="0"/>
    <x v="33"/>
    <n v="35.767499999999998"/>
    <b v="1"/>
    <s v="music/rock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n v="2.0529999999999999"/>
    <s v="US"/>
    <s v="USD"/>
    <n v="1475342382"/>
    <n v="1472750382"/>
    <b v="0"/>
    <x v="43"/>
    <n v="45.62222222222222"/>
    <b v="1"/>
    <s v="music/rock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n v="1.0888888888888888"/>
    <s v="US"/>
    <s v="USD"/>
    <n v="1367902740"/>
    <n v="1366251510"/>
    <b v="0"/>
    <x v="62"/>
    <n v="75.384615384615387"/>
    <b v="1"/>
    <s v="music/rock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n v="1.0175000000000001"/>
    <s v="US"/>
    <s v="USD"/>
    <n v="1400561940"/>
    <n v="1397679445"/>
    <b v="0"/>
    <x v="244"/>
    <n v="50.875"/>
    <b v="1"/>
    <s v="music/rock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n v="1.2524999999999999"/>
    <s v="US"/>
    <s v="USD"/>
    <n v="1425275940"/>
    <n v="1422371381"/>
    <b v="0"/>
    <x v="64"/>
    <n v="119.28571428571429"/>
    <b v="1"/>
    <s v="music/rock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n v="1.2400610000000001"/>
    <s v="US"/>
    <s v="USD"/>
    <n v="1298245954"/>
    <n v="1295653954"/>
    <b v="0"/>
    <x v="179"/>
    <n v="92.541865671641801"/>
    <b v="1"/>
    <s v="music/rock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n v="1.014"/>
    <s v="US"/>
    <s v="USD"/>
    <n v="1307761200"/>
    <n v="1304464914"/>
    <b v="0"/>
    <x v="9"/>
    <n v="76.05"/>
    <b v="1"/>
    <s v="music/rock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n v="1"/>
    <s v="US"/>
    <s v="USD"/>
    <n v="1466139300"/>
    <n v="1464854398"/>
    <b v="0"/>
    <x v="10"/>
    <n v="52.631578947368418"/>
    <b v="1"/>
    <s v="music/rock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n v="1.3792666666666666"/>
    <s v="US"/>
    <s v="USD"/>
    <n v="1355585777"/>
    <n v="1352993777"/>
    <b v="0"/>
    <x v="335"/>
    <n v="98.990430622009569"/>
    <b v="1"/>
    <s v="music/rock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n v="1.2088000000000001"/>
    <s v="US"/>
    <s v="USD"/>
    <n v="1429594832"/>
    <n v="1427780432"/>
    <b v="0"/>
    <x v="44"/>
    <n v="79.526315789473685"/>
    <b v="1"/>
    <s v="music/rock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n v="1.0736666666666668"/>
    <s v="US"/>
    <s v="USD"/>
    <n v="1312095540"/>
    <n v="1306608888"/>
    <b v="0"/>
    <x v="54"/>
    <n v="134.20833333333334"/>
    <b v="1"/>
    <s v="music/rock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n v="1.0033333333333334"/>
    <s v="US"/>
    <s v="USD"/>
    <n v="1350505059"/>
    <n v="1347913059"/>
    <b v="0"/>
    <x v="22"/>
    <n v="37.625"/>
    <b v="1"/>
    <s v="music/rock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n v="1.0152222222222222"/>
    <s v="US"/>
    <s v="USD"/>
    <n v="1405033300"/>
    <n v="1402441300"/>
    <b v="0"/>
    <x v="122"/>
    <n v="51.044692737430168"/>
    <b v="1"/>
    <s v="music/rock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n v="1.0007692307692309"/>
    <s v="US"/>
    <s v="USD"/>
    <n v="1406509200"/>
    <n v="1404769538"/>
    <b v="0"/>
    <x v="55"/>
    <n v="50.03846153846154"/>
    <b v="1"/>
    <s v="music/rock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n v="1.1696666666666666"/>
    <s v="US"/>
    <s v="USD"/>
    <n v="1429920000"/>
    <n v="1426703452"/>
    <b v="0"/>
    <x v="132"/>
    <n v="133.93129770992365"/>
    <b v="1"/>
    <s v="music/rock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n v="1.01875"/>
    <s v="US"/>
    <s v="USD"/>
    <n v="1352860017"/>
    <n v="1348536417"/>
    <b v="0"/>
    <x v="25"/>
    <n v="58.214285714285715"/>
    <b v="1"/>
    <s v="music/rock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n v="1.0212366666666666"/>
    <s v="US"/>
    <s v="USD"/>
    <n v="1369355437"/>
    <n v="1366763437"/>
    <b v="0"/>
    <x v="49"/>
    <n v="88.037643678160919"/>
    <b v="1"/>
    <s v="music/rock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n v="1.5405897142857143"/>
    <s v="CA"/>
    <s v="CAD"/>
    <n v="1389012940"/>
    <n v="1385124940"/>
    <b v="0"/>
    <x v="277"/>
    <n v="70.576753926701571"/>
    <b v="1"/>
    <s v="music/rock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n v="1.0125"/>
    <s v="US"/>
    <s v="USD"/>
    <n v="1405715472"/>
    <n v="1403901072"/>
    <b v="0"/>
    <x v="44"/>
    <n v="53.289473684210527"/>
    <b v="1"/>
    <s v="music/rock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n v="1"/>
    <s v="US"/>
    <s v="USD"/>
    <n v="1410546413"/>
    <n v="1407954413"/>
    <b v="0"/>
    <x v="19"/>
    <n v="136.36363636363637"/>
    <b v="1"/>
    <s v="music/rock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n v="1.0874800874800874"/>
    <s v="US"/>
    <s v="USD"/>
    <n v="1324014521"/>
    <n v="1318826921"/>
    <b v="0"/>
    <x v="184"/>
    <n v="40.547315436241611"/>
    <b v="1"/>
    <s v="music/rock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n v="1.3183333333333334"/>
    <s v="US"/>
    <s v="USD"/>
    <n v="1316716129"/>
    <n v="1314124129"/>
    <b v="0"/>
    <x v="66"/>
    <n v="70.625"/>
    <b v="1"/>
    <s v="music/rock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n v="1.3346666666666667"/>
    <s v="US"/>
    <s v="USD"/>
    <n v="1391706084"/>
    <n v="1389891684"/>
    <b v="0"/>
    <x v="10"/>
    <n v="52.684210526315788"/>
    <b v="1"/>
    <s v="music/rock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n v="0"/>
    <s v="GB"/>
    <s v="GBP"/>
    <n v="1422256341"/>
    <n v="1419664341"/>
    <b v="0"/>
    <x v="78"/>
    <e v="#DIV/0!"/>
    <b v="0"/>
    <s v="games/mobile games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n v="8.0833333333333326E-2"/>
    <s v="US"/>
    <s v="USD"/>
    <n v="1488958200"/>
    <n v="1484912974"/>
    <b v="0"/>
    <x v="38"/>
    <n v="90.9375"/>
    <b v="0"/>
    <s v="games/mobile games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n v="4.0000000000000001E-3"/>
    <s v="US"/>
    <s v="USD"/>
    <n v="1402600085"/>
    <n v="1400008085"/>
    <b v="0"/>
    <x v="84"/>
    <n v="5"/>
    <b v="0"/>
    <s v="games/mobile games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n v="0.42892307692307691"/>
    <s v="US"/>
    <s v="USD"/>
    <n v="1399223500"/>
    <n v="1396631500"/>
    <b v="0"/>
    <x v="53"/>
    <n v="58.083333333333336"/>
    <b v="0"/>
    <s v="games/mobile games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n v="3.6363636363636364E-5"/>
    <s v="GB"/>
    <s v="GBP"/>
    <n v="1478425747"/>
    <n v="1475398147"/>
    <b v="0"/>
    <x v="84"/>
    <n v="2"/>
    <b v="0"/>
    <s v="games/mobile games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n v="5.0000000000000001E-3"/>
    <s v="US"/>
    <s v="USD"/>
    <n v="1488340800"/>
    <n v="1483768497"/>
    <b v="0"/>
    <x v="84"/>
    <n v="62.5"/>
    <b v="0"/>
    <s v="games/mobile games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n v="5.0000000000000001E-4"/>
    <s v="US"/>
    <s v="USD"/>
    <n v="1478383912"/>
    <n v="1475791912"/>
    <b v="0"/>
    <x v="29"/>
    <n v="10"/>
    <b v="0"/>
    <s v="games/mobile games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n v="4.8680000000000001E-2"/>
    <s v="US"/>
    <s v="USD"/>
    <n v="1450166340"/>
    <n v="1448044925"/>
    <b v="0"/>
    <x v="57"/>
    <n v="71.588235294117652"/>
    <b v="0"/>
    <s v="games/mobile games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n v="0"/>
    <s v="US"/>
    <s v="USD"/>
    <n v="1483488249"/>
    <n v="1480896249"/>
    <b v="0"/>
    <x v="78"/>
    <e v="#DIV/0!"/>
    <b v="0"/>
    <s v="games/mobile games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n v="0.10314285714285715"/>
    <s v="US"/>
    <s v="USD"/>
    <n v="1454213820"/>
    <n v="1451723535"/>
    <b v="0"/>
    <x v="202"/>
    <n v="32.81818181818182"/>
    <b v="0"/>
    <s v="games/mobile games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n v="0.7178461538461538"/>
    <s v="US"/>
    <s v="USD"/>
    <n v="1416512901"/>
    <n v="1413053301"/>
    <b v="0"/>
    <x v="195"/>
    <n v="49.11578947368421"/>
    <b v="0"/>
    <s v="games/mobile games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n v="1.06E-2"/>
    <s v="US"/>
    <s v="USD"/>
    <n v="1435633602"/>
    <n v="1433041602"/>
    <b v="0"/>
    <x v="62"/>
    <n v="16.307692307692307"/>
    <b v="0"/>
    <s v="games/mobile games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n v="4.4999999999999997E-3"/>
    <s v="CA"/>
    <s v="CAD"/>
    <n v="1436373900"/>
    <n v="1433861210"/>
    <b v="0"/>
    <x v="84"/>
    <n v="18"/>
    <b v="0"/>
    <s v="games/mobile games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n v="1.6249999999999999E-4"/>
    <s v="US"/>
    <s v="USD"/>
    <n v="1467155733"/>
    <n v="1465427733"/>
    <b v="0"/>
    <x v="84"/>
    <n v="13"/>
    <b v="0"/>
    <s v="games/mobile games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n v="5.1000000000000004E-3"/>
    <s v="US"/>
    <s v="USD"/>
    <n v="1470519308"/>
    <n v="1465335308"/>
    <b v="0"/>
    <x v="83"/>
    <n v="17"/>
    <b v="0"/>
    <s v="games/mobile games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n v="0"/>
    <s v="AU"/>
    <s v="AUD"/>
    <n v="1402901405"/>
    <n v="1400309405"/>
    <b v="0"/>
    <x v="78"/>
    <e v="#DIV/0!"/>
    <b v="0"/>
    <s v="games/mobile games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n v="0"/>
    <s v="US"/>
    <s v="USD"/>
    <n v="1425170525"/>
    <n v="1422664925"/>
    <b v="0"/>
    <x v="78"/>
    <e v="#DIV/0!"/>
    <b v="0"/>
    <s v="games/mobile games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n v="0"/>
    <s v="AU"/>
    <s v="AUD"/>
    <n v="1402618355"/>
    <n v="1400026355"/>
    <b v="0"/>
    <x v="78"/>
    <e v="#DIV/0!"/>
    <b v="0"/>
    <s v="games/mobile games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n v="1.1999999999999999E-3"/>
    <s v="ES"/>
    <s v="EUR"/>
    <n v="1457966129"/>
    <n v="1455377729"/>
    <b v="0"/>
    <x v="84"/>
    <n v="3"/>
    <b v="0"/>
    <s v="games/mobile games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n v="0.20080000000000001"/>
    <s v="GB"/>
    <s v="GBP"/>
    <n v="1459341380"/>
    <n v="1456839380"/>
    <b v="0"/>
    <x v="54"/>
    <n v="41.833333333333336"/>
    <b v="0"/>
    <s v="games/mobile games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n v="1.726845"/>
    <s v="US"/>
    <s v="USD"/>
    <n v="1425955189"/>
    <n v="1423366789"/>
    <b v="0"/>
    <x v="16"/>
    <n v="49.338428571428572"/>
    <b v="1"/>
    <s v="music/indie rock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n v="1.008955223880597"/>
    <s v="US"/>
    <s v="USD"/>
    <n v="1341964080"/>
    <n v="1339109212"/>
    <b v="0"/>
    <x v="75"/>
    <n v="41.728395061728392"/>
    <b v="1"/>
    <s v="music/indie rock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n v="1.0480480480480481"/>
    <s v="US"/>
    <s v="USD"/>
    <n v="1333921508"/>
    <n v="1331333108"/>
    <b v="0"/>
    <x v="58"/>
    <n v="32.71875"/>
    <b v="1"/>
    <s v="music/indie rock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n v="1.351"/>
    <s v="US"/>
    <s v="USD"/>
    <n v="1354017600"/>
    <n v="1350967535"/>
    <b v="0"/>
    <x v="55"/>
    <n v="51.96153846153846"/>
    <b v="1"/>
    <s v="music/indie rock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n v="1.1632786885245903"/>
    <s v="US"/>
    <s v="USD"/>
    <n v="1344636000"/>
    <n v="1341800110"/>
    <b v="0"/>
    <x v="217"/>
    <n v="50.685714285714283"/>
    <b v="1"/>
    <s v="music/indie rock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n v="1.0208333333333333"/>
    <s v="US"/>
    <s v="USD"/>
    <n v="1415832338"/>
    <n v="1413236738"/>
    <b v="0"/>
    <x v="60"/>
    <n v="42.241379310344826"/>
    <b v="1"/>
    <s v="music/indie rock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n v="1.1116666666666666"/>
    <s v="ES"/>
    <s v="EUR"/>
    <n v="1449178200"/>
    <n v="1447614732"/>
    <b v="0"/>
    <x v="22"/>
    <n v="416.875"/>
    <b v="1"/>
    <s v="music/indie rock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n v="1.6608000000000001"/>
    <s v="US"/>
    <s v="USD"/>
    <n v="1275368340"/>
    <n v="1272692732"/>
    <b v="0"/>
    <x v="30"/>
    <n v="46.651685393258425"/>
    <b v="1"/>
    <s v="music/indie rock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n v="1.0660000000000001"/>
    <s v="US"/>
    <s v="USD"/>
    <n v="1363024946"/>
    <n v="1359140546"/>
    <b v="0"/>
    <x v="34"/>
    <n v="48.454545454545453"/>
    <b v="1"/>
    <s v="music/indie rock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n v="1.4458441666666668"/>
    <s v="US"/>
    <s v="USD"/>
    <n v="1355597528"/>
    <n v="1353005528"/>
    <b v="0"/>
    <x v="336"/>
    <n v="70.5289837398374"/>
    <b v="1"/>
    <s v="music/indie rock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n v="1.0555000000000001"/>
    <s v="US"/>
    <s v="USD"/>
    <n v="1279778400"/>
    <n v="1275851354"/>
    <b v="0"/>
    <x v="148"/>
    <n v="87.958333333333329"/>
    <b v="1"/>
    <s v="music/indie rock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n v="1.3660000000000001"/>
    <s v="US"/>
    <s v="USD"/>
    <n v="1307459881"/>
    <n v="1304867881"/>
    <b v="0"/>
    <x v="55"/>
    <n v="26.26923076923077"/>
    <b v="1"/>
    <s v="music/indie rock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n v="1.04"/>
    <s v="US"/>
    <s v="USD"/>
    <n v="1302926340"/>
    <n v="1301524585"/>
    <b v="0"/>
    <x v="43"/>
    <n v="57.777777777777779"/>
    <b v="1"/>
    <s v="music/indie rock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n v="1.145"/>
    <s v="US"/>
    <s v="USD"/>
    <n v="1329082983"/>
    <n v="1326404583"/>
    <b v="0"/>
    <x v="9"/>
    <n v="57.25"/>
    <b v="1"/>
    <s v="music/indie rock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n v="1.0171957671957672"/>
    <s v="US"/>
    <s v="USD"/>
    <n v="1445363722"/>
    <n v="1442771722"/>
    <b v="0"/>
    <x v="5"/>
    <n v="196.34042553191489"/>
    <b v="1"/>
    <s v="music/indie rock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n v="1.2394678492239468"/>
    <s v="US"/>
    <s v="USD"/>
    <n v="1334250165"/>
    <n v="1331658165"/>
    <b v="0"/>
    <x v="62"/>
    <n v="43"/>
    <b v="1"/>
    <s v="music/indie rock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n v="1.0245669291338582"/>
    <s v="US"/>
    <s v="USD"/>
    <n v="1393966800"/>
    <n v="1392040806"/>
    <b v="0"/>
    <x v="275"/>
    <n v="35.551912568306008"/>
    <b v="1"/>
    <s v="music/indie rock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n v="1.4450000000000001"/>
    <s v="US"/>
    <s v="USD"/>
    <n v="1454349600"/>
    <n v="1451277473"/>
    <b v="0"/>
    <x v="64"/>
    <n v="68.80952380952381"/>
    <b v="1"/>
    <s v="music/indie rock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n v="1.3333333333333333"/>
    <s v="US"/>
    <s v="USD"/>
    <n v="1427319366"/>
    <n v="1424730966"/>
    <b v="0"/>
    <x v="288"/>
    <n v="28.571428571428573"/>
    <b v="1"/>
    <s v="music/indie rock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n v="1.0936440000000001"/>
    <s v="US"/>
    <s v="USD"/>
    <n v="1349517540"/>
    <n v="1347137731"/>
    <b v="0"/>
    <x v="241"/>
    <n v="50.631666666666668"/>
    <b v="1"/>
    <s v="music/indie rock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n v="2.696969696969697E-2"/>
    <s v="GB"/>
    <s v="GBP"/>
    <n v="1432299600"/>
    <n v="1429707729"/>
    <b v="0"/>
    <x v="20"/>
    <n v="106.8"/>
    <b v="0"/>
    <s v="technology/gadgets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n v="1.2E-2"/>
    <s v="NL"/>
    <s v="EUR"/>
    <n v="1425495447"/>
    <n v="1422903447"/>
    <b v="0"/>
    <x v="83"/>
    <n v="4"/>
    <b v="0"/>
    <s v="technology/gadgets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n v="0.46600000000000003"/>
    <s v="US"/>
    <s v="USD"/>
    <n v="1485541791"/>
    <n v="1480357791"/>
    <b v="0"/>
    <x v="14"/>
    <n v="34.097560975609753"/>
    <b v="0"/>
    <s v="technology/gadgets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n v="1E-3"/>
    <s v="US"/>
    <s v="USD"/>
    <n v="1451752021"/>
    <n v="1447864021"/>
    <b v="0"/>
    <x v="84"/>
    <n v="25"/>
    <b v="0"/>
    <s v="technology/gadgets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n v="1.6800000000000001E-3"/>
    <s v="US"/>
    <s v="USD"/>
    <n v="1410127994"/>
    <n v="1407535994"/>
    <b v="0"/>
    <x v="80"/>
    <n v="10.5"/>
    <b v="0"/>
    <s v="technology/gadgets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n v="0.42759999999999998"/>
    <s v="US"/>
    <s v="USD"/>
    <n v="1466697983"/>
    <n v="1464105983"/>
    <b v="0"/>
    <x v="221"/>
    <n v="215.95959595959596"/>
    <b v="0"/>
    <s v="technology/gadgets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n v="2.8333333333333335E-3"/>
    <s v="US"/>
    <s v="USD"/>
    <n v="1400853925"/>
    <n v="1399557925"/>
    <b v="0"/>
    <x v="80"/>
    <n v="21.25"/>
    <b v="0"/>
    <s v="technology/gadgets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n v="1.7319999999999999E-2"/>
    <s v="US"/>
    <s v="USD"/>
    <n v="1483048900"/>
    <n v="1480456900"/>
    <b v="0"/>
    <x v="80"/>
    <n v="108.25"/>
    <b v="0"/>
    <s v="technology/gadgets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n v="0.14111428571428572"/>
    <s v="US"/>
    <s v="USD"/>
    <n v="1414059479"/>
    <n v="1411467479"/>
    <b v="0"/>
    <x v="44"/>
    <n v="129.97368421052633"/>
    <b v="0"/>
    <s v="technology/gadgets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n v="0.39395294117647056"/>
    <s v="NL"/>
    <s v="EUR"/>
    <n v="1446331500"/>
    <n v="1442531217"/>
    <b v="0"/>
    <x v="168"/>
    <n v="117.49473684210527"/>
    <b v="0"/>
    <s v="technology/gadgets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n v="2.3529411764705883E-4"/>
    <s v="NZ"/>
    <s v="NZD"/>
    <n v="1407545334"/>
    <n v="1404953334"/>
    <b v="0"/>
    <x v="29"/>
    <n v="10"/>
    <b v="0"/>
    <s v="technology/gadgets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n v="0.59299999999999997"/>
    <s v="US"/>
    <s v="USD"/>
    <n v="1433395560"/>
    <n v="1430803560"/>
    <b v="0"/>
    <x v="288"/>
    <n v="70.595238095238102"/>
    <b v="0"/>
    <s v="technology/gadgets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n v="1.3270833333333334E-2"/>
    <s v="GB"/>
    <s v="GBP"/>
    <n v="1412770578"/>
    <n v="1410178578"/>
    <b v="0"/>
    <x v="55"/>
    <n v="24.5"/>
    <b v="0"/>
    <s v="technology/gadgets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n v="9.0090090090090086E-2"/>
    <s v="US"/>
    <s v="USD"/>
    <n v="1414814340"/>
    <n v="1413519073"/>
    <b v="0"/>
    <x v="84"/>
    <n v="30"/>
    <b v="0"/>
    <s v="technology/gadgets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n v="1.6E-2"/>
    <s v="US"/>
    <s v="USD"/>
    <n v="1409620222"/>
    <n v="1407892222"/>
    <b v="0"/>
    <x v="80"/>
    <n v="2"/>
    <b v="0"/>
    <s v="technology/gadgets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n v="5.1000000000000004E-3"/>
    <s v="US"/>
    <s v="USD"/>
    <n v="1478542375"/>
    <n v="1476378775"/>
    <b v="0"/>
    <x v="79"/>
    <n v="17"/>
    <b v="0"/>
    <s v="technology/gadgets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n v="0.52570512820512816"/>
    <s v="HK"/>
    <s v="HKD"/>
    <n v="1486708133"/>
    <n v="1484116133"/>
    <b v="0"/>
    <x v="16"/>
    <n v="2928.9285714285716"/>
    <b v="0"/>
    <s v="technology/gadgets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n v="1.04E-2"/>
    <s v="US"/>
    <s v="USD"/>
    <n v="1407869851"/>
    <n v="1404845851"/>
    <b v="0"/>
    <x v="82"/>
    <n v="28.888888888888889"/>
    <b v="0"/>
    <s v="technology/gadgets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n v="0.47399999999999998"/>
    <s v="US"/>
    <s v="USD"/>
    <n v="1432069249"/>
    <n v="1429477249"/>
    <b v="0"/>
    <x v="22"/>
    <n v="29.625"/>
    <b v="0"/>
    <s v="technology/gadgets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n v="0.43030000000000002"/>
    <s v="GB"/>
    <s v="GBP"/>
    <n v="1445468400"/>
    <n v="1443042061"/>
    <b v="0"/>
    <x v="217"/>
    <n v="40.980952380952381"/>
    <b v="0"/>
    <s v="technology/gadgets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n v="1.3680000000000001"/>
    <s v="US"/>
    <s v="USD"/>
    <n v="1342243143"/>
    <n v="1339651143"/>
    <b v="0"/>
    <x v="44"/>
    <n v="54"/>
    <b v="1"/>
    <s v="music/indie rock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n v="1.1555"/>
    <s v="US"/>
    <s v="USD"/>
    <n v="1386828507"/>
    <n v="1384236507"/>
    <b v="0"/>
    <x v="31"/>
    <n v="36.109375"/>
    <b v="1"/>
    <s v="music/indie rock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n v="2.4079999999999999"/>
    <s v="US"/>
    <s v="USD"/>
    <n v="1317099540"/>
    <n v="1313612532"/>
    <b v="0"/>
    <x v="62"/>
    <n v="23.153846153846153"/>
    <b v="1"/>
    <s v="music/indie rock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n v="1.1439999999999999"/>
    <s v="US"/>
    <s v="USD"/>
    <n v="1389814380"/>
    <n v="1387390555"/>
    <b v="0"/>
    <x v="51"/>
    <n v="104"/>
    <b v="1"/>
    <s v="music/indie rock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n v="1.1033333333333333"/>
    <s v="US"/>
    <s v="USD"/>
    <n v="1381449600"/>
    <n v="1379540288"/>
    <b v="0"/>
    <x v="47"/>
    <n v="31.826923076923077"/>
    <b v="1"/>
    <s v="music/indie rock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n v="1.9537933333333333"/>
    <s v="US"/>
    <s v="USD"/>
    <n v="1288657560"/>
    <n v="1286319256"/>
    <b v="0"/>
    <x v="329"/>
    <n v="27.3896261682243"/>
    <b v="1"/>
    <s v="music/indie rock"/>
    <x v="4"/>
    <s v="indie rock"/>
    <x v="1926"/>
    <d v="2010-11-02T00:26:00"/>
  </r>
  <r>
    <n v="1927"/>
    <s v="GBS Detroit Presents Hampshire"/>
    <s v="Hampshire is headed to GBS Detroit."/>
    <n v="600"/>
    <n v="620"/>
    <x v="0"/>
    <n v="1.0333333333333334"/>
    <s v="US"/>
    <s v="USD"/>
    <n v="1331182740"/>
    <n v="1329856839"/>
    <b v="0"/>
    <x v="202"/>
    <n v="56.363636363636367"/>
    <b v="1"/>
    <s v="music/indie rock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n v="1.031372549019608"/>
    <s v="US"/>
    <s v="USD"/>
    <n v="1367940794"/>
    <n v="1365348794"/>
    <b v="0"/>
    <x v="69"/>
    <n v="77.352941176470594"/>
    <b v="1"/>
    <s v="music/indie rock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n v="1.003125"/>
    <s v="US"/>
    <s v="USD"/>
    <n v="1309825866"/>
    <n v="1306197066"/>
    <b v="0"/>
    <x v="11"/>
    <n v="42.8"/>
    <b v="1"/>
    <s v="music/indie rock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n v="1.27"/>
    <s v="US"/>
    <s v="USD"/>
    <n v="1373203482"/>
    <n v="1368019482"/>
    <b v="0"/>
    <x v="55"/>
    <n v="48.846153846153847"/>
    <b v="1"/>
    <s v="music/indie rock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n v="1.20601"/>
    <s v="US"/>
    <s v="USD"/>
    <n v="1337657400"/>
    <n v="1336512309"/>
    <b v="0"/>
    <x v="133"/>
    <n v="48.240400000000001"/>
    <b v="1"/>
    <s v="music/indie rock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n v="1.0699047619047619"/>
    <s v="US"/>
    <s v="USD"/>
    <n v="1327433173"/>
    <n v="1325618773"/>
    <b v="0"/>
    <x v="144"/>
    <n v="70.212500000000006"/>
    <b v="1"/>
    <s v="music/indie rock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n v="1.7243333333333333"/>
    <s v="US"/>
    <s v="USD"/>
    <n v="1411787307"/>
    <n v="1409195307"/>
    <b v="0"/>
    <x v="238"/>
    <n v="94.054545454545448"/>
    <b v="1"/>
    <s v="music/indie rock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n v="1.2362"/>
    <s v="US"/>
    <s v="USD"/>
    <n v="1324789200"/>
    <n v="1321649321"/>
    <b v="0"/>
    <x v="99"/>
    <n v="80.272727272727266"/>
    <b v="1"/>
    <s v="music/indie rock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n v="1.0840000000000001"/>
    <s v="US"/>
    <s v="USD"/>
    <n v="1403326740"/>
    <n v="1400106171"/>
    <b v="0"/>
    <x v="133"/>
    <n v="54.2"/>
    <b v="1"/>
    <s v="music/indie rock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n v="1.1652013333333333"/>
    <s v="US"/>
    <s v="USD"/>
    <n v="1323151140"/>
    <n v="1320528070"/>
    <b v="0"/>
    <x v="108"/>
    <n v="60.26903448275862"/>
    <b v="1"/>
    <s v="music/indie rock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n v="1.8724499999999999"/>
    <s v="US"/>
    <s v="USD"/>
    <n v="1339732740"/>
    <n v="1338346281"/>
    <b v="0"/>
    <x v="60"/>
    <n v="38.740344827586206"/>
    <b v="1"/>
    <s v="music/indie rock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n v="1.1593333333333333"/>
    <s v="US"/>
    <s v="USD"/>
    <n v="1372741200"/>
    <n v="1370067231"/>
    <b v="0"/>
    <x v="229"/>
    <n v="152.54385964912279"/>
    <b v="1"/>
    <s v="music/indie rock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n v="1.107"/>
    <s v="US"/>
    <s v="USD"/>
    <n v="1362955108"/>
    <n v="1360366708"/>
    <b v="0"/>
    <x v="93"/>
    <n v="115.3125"/>
    <b v="1"/>
    <s v="music/indie rock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n v="1.7092307692307693"/>
    <s v="US"/>
    <s v="USD"/>
    <n v="1308110340"/>
    <n v="1304770233"/>
    <b v="0"/>
    <x v="162"/>
    <n v="35.838709677419352"/>
    <b v="1"/>
    <s v="music/indie rock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n v="1.2611835600000001"/>
    <s v="US"/>
    <s v="USD"/>
    <n v="1400137131"/>
    <n v="1397545131"/>
    <b v="1"/>
    <x v="337"/>
    <n v="64.570118779438872"/>
    <b v="1"/>
    <s v="technology/hardware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n v="1.3844033333333334"/>
    <s v="US"/>
    <s v="USD"/>
    <n v="1309809140"/>
    <n v="1302033140"/>
    <b v="1"/>
    <x v="195"/>
    <n v="87.436000000000007"/>
    <b v="1"/>
    <s v="technology/hardware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n v="17.052499999999998"/>
    <s v="US"/>
    <s v="USD"/>
    <n v="1470896916"/>
    <n v="1467008916"/>
    <b v="1"/>
    <x v="338"/>
    <n v="68.815577078288939"/>
    <b v="1"/>
    <s v="technology/hardware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n v="7.8805550000000002"/>
    <s v="US"/>
    <s v="USD"/>
    <n v="1398952890"/>
    <n v="1396360890"/>
    <b v="1"/>
    <x v="339"/>
    <n v="176.200223588597"/>
    <b v="1"/>
    <s v="technology/hardware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n v="3.4801799999999998"/>
    <s v="ES"/>
    <s v="EUR"/>
    <n v="1436680958"/>
    <n v="1433224958"/>
    <b v="1"/>
    <x v="340"/>
    <n v="511.79117647058825"/>
    <b v="1"/>
    <s v="technology/hardware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n v="1.4974666666666667"/>
    <s v="US"/>
    <s v="USD"/>
    <n v="1397961361"/>
    <n v="1392780961"/>
    <b v="1"/>
    <x v="16"/>
    <n v="160.44285714285715"/>
    <b v="1"/>
    <s v="technology/hardware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n v="1.0063375000000001"/>
    <s v="US"/>
    <s v="USD"/>
    <n v="1258955940"/>
    <n v="1255730520"/>
    <b v="1"/>
    <x v="23"/>
    <n v="35.003043478260871"/>
    <b v="1"/>
    <s v="technology/hardware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n v="8.0021100000000001"/>
    <s v="US"/>
    <s v="USD"/>
    <n v="1465232520"/>
    <n v="1460557809"/>
    <b v="1"/>
    <x v="341"/>
    <n v="188.50671378091872"/>
    <b v="1"/>
    <s v="technology/hardware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n v="1.0600260000000001"/>
    <s v="GB"/>
    <s v="GBP"/>
    <n v="1404986951"/>
    <n v="1402394951"/>
    <b v="1"/>
    <x v="342"/>
    <n v="56.204984093319197"/>
    <b v="1"/>
    <s v="technology/hardware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n v="2.0051866666666669"/>
    <s v="US"/>
    <s v="USD"/>
    <n v="1303446073"/>
    <n v="1300767673"/>
    <b v="1"/>
    <x v="343"/>
    <n v="51.3054157782516"/>
    <b v="1"/>
    <s v="technology/hardware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n v="2.1244399999999999"/>
    <s v="US"/>
    <s v="USD"/>
    <n v="1478516737"/>
    <n v="1475921137"/>
    <b v="1"/>
    <x v="344"/>
    <n v="127.36450839328538"/>
    <b v="1"/>
    <s v="technology/hardware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n v="1.9847237142857144"/>
    <s v="CA"/>
    <s v="CAD"/>
    <n v="1381934015"/>
    <n v="1378737215"/>
    <b v="1"/>
    <x v="345"/>
    <n v="101.85532258064516"/>
    <b v="1"/>
    <s v="technology/hardware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n v="2.2594666666666665"/>
    <s v="US"/>
    <s v="USD"/>
    <n v="1330657200"/>
    <n v="1328158065"/>
    <b v="1"/>
    <x v="206"/>
    <n v="230.55782312925169"/>
    <b v="1"/>
    <s v="technology/hardware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n v="6.9894800000000004"/>
    <s v="US"/>
    <s v="USD"/>
    <n v="1457758800"/>
    <n v="1453730176"/>
    <b v="1"/>
    <x v="119"/>
    <n v="842.10602409638557"/>
    <b v="1"/>
    <s v="technology/hardware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n v="3.9859528571428569"/>
    <s v="US"/>
    <s v="USD"/>
    <n v="1337799600"/>
    <n v="1334989881"/>
    <b v="1"/>
    <x v="126"/>
    <n v="577.27593103448271"/>
    <b v="1"/>
    <s v="technology/hardware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n v="2.9403333333333332"/>
    <s v="US"/>
    <s v="USD"/>
    <n v="1429391405"/>
    <n v="1425507005"/>
    <b v="1"/>
    <x v="346"/>
    <n v="483.34246575342468"/>
    <b v="1"/>
    <s v="technology/hardware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n v="1.6750470000000002"/>
    <s v="US"/>
    <s v="USD"/>
    <n v="1351304513"/>
    <n v="1348712513"/>
    <b v="1"/>
    <x v="347"/>
    <n v="76.138500000000008"/>
    <b v="1"/>
    <s v="technology/hardware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n v="14.355717142857143"/>
    <s v="US"/>
    <s v="USD"/>
    <n v="1364078561"/>
    <n v="1361490161"/>
    <b v="1"/>
    <x v="348"/>
    <n v="74.107684365781708"/>
    <b v="1"/>
    <s v="technology/hardware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n v="1.5673440000000001"/>
    <s v="US"/>
    <s v="USD"/>
    <n v="1412121600"/>
    <n v="1408565860"/>
    <b v="1"/>
    <x v="349"/>
    <n v="36.965660377358489"/>
    <b v="1"/>
    <s v="technology/hardware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n v="1.1790285714285715"/>
    <s v="SE"/>
    <s v="SEK"/>
    <n v="1419151341"/>
    <n v="1416559341"/>
    <b v="1"/>
    <x v="51"/>
    <n v="2500.969696969697"/>
    <b v="1"/>
    <s v="technology/hardware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n v="11.053811999999999"/>
    <s v="US"/>
    <s v="USD"/>
    <n v="1349495940"/>
    <n v="1346042417"/>
    <b v="1"/>
    <x v="350"/>
    <n v="67.690214329454989"/>
    <b v="1"/>
    <s v="technology/hardware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n v="1.9292499999999999"/>
    <s v="US"/>
    <s v="USD"/>
    <n v="1400006636"/>
    <n v="1397414636"/>
    <b v="1"/>
    <x v="351"/>
    <n v="63.04738562091503"/>
    <b v="1"/>
    <s v="technology/hardware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n v="1.268842105263158"/>
    <s v="GB"/>
    <s v="GBP"/>
    <n v="1410862734"/>
    <n v="1407838734"/>
    <b v="1"/>
    <x v="242"/>
    <n v="117.6"/>
    <b v="1"/>
    <s v="technology/hardware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n v="2.5957748878923765"/>
    <s v="IT"/>
    <s v="EUR"/>
    <n v="1461306772"/>
    <n v="1458714772"/>
    <b v="1"/>
    <x v="352"/>
    <n v="180.75185011709601"/>
    <b v="1"/>
    <s v="technology/hardware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n v="2.6227999999999998"/>
    <s v="US"/>
    <s v="USD"/>
    <n v="1326330000"/>
    <n v="1324433310"/>
    <b v="1"/>
    <x v="273"/>
    <n v="127.32038834951456"/>
    <b v="1"/>
    <s v="technology/hardware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n v="2.0674309000000002"/>
    <s v="US"/>
    <s v="USD"/>
    <n v="1408021098"/>
    <n v="1405429098"/>
    <b v="1"/>
    <x v="353"/>
    <n v="136.6444745538665"/>
    <b v="1"/>
    <s v="technology/hardware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n v="3.7012999999999998"/>
    <s v="US"/>
    <s v="USD"/>
    <n v="1398959729"/>
    <n v="1396367729"/>
    <b v="1"/>
    <x v="316"/>
    <n v="182.78024691358024"/>
    <b v="1"/>
    <s v="technology/hardware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n v="2.8496600000000001"/>
    <s v="US"/>
    <s v="USD"/>
    <n v="1480777515"/>
    <n v="1478095515"/>
    <b v="1"/>
    <x v="354"/>
    <n v="279.37843137254902"/>
    <b v="1"/>
    <s v="technology/hardware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n v="5.7907999999999999"/>
    <s v="GB"/>
    <s v="GBP"/>
    <n v="1470423668"/>
    <n v="1467831668"/>
    <b v="1"/>
    <x v="355"/>
    <n v="61.375728669846318"/>
    <b v="1"/>
    <s v="technology/hardware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n v="11.318"/>
    <s v="US"/>
    <s v="USD"/>
    <n v="1366429101"/>
    <n v="1361248701"/>
    <b v="1"/>
    <x v="356"/>
    <n v="80.727532097004286"/>
    <b v="1"/>
    <s v="technology/hardware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n v="2.6302771750000002"/>
    <s v="US"/>
    <s v="USD"/>
    <n v="1384488000"/>
    <n v="1381752061"/>
    <b v="1"/>
    <x v="357"/>
    <n v="272.35590732591254"/>
    <b v="1"/>
    <s v="technology/hardware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n v="6.7447999999999997"/>
    <s v="US"/>
    <s v="USD"/>
    <n v="1353201444"/>
    <n v="1350605844"/>
    <b v="1"/>
    <x v="146"/>
    <n v="70.848739495798313"/>
    <b v="1"/>
    <s v="technology/hardware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n v="2.5683081313131315"/>
    <s v="US"/>
    <s v="USD"/>
    <n v="1470466800"/>
    <n v="1467134464"/>
    <b v="1"/>
    <x v="358"/>
    <n v="247.94003412969283"/>
    <b v="1"/>
    <s v="technology/hardware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n v="3.7549600000000001"/>
    <s v="GB"/>
    <s v="GBP"/>
    <n v="1376899269"/>
    <n v="1371715269"/>
    <b v="1"/>
    <x v="359"/>
    <n v="186.81393034825871"/>
    <b v="1"/>
    <s v="technology/hardware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n v="2.0870837499999997"/>
    <s v="US"/>
    <s v="USD"/>
    <n v="1362938851"/>
    <n v="1360346851"/>
    <b v="1"/>
    <x v="35"/>
    <n v="131.98948616600788"/>
    <b v="1"/>
    <s v="technology/hardware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n v="3.4660000000000002"/>
    <s v="GB"/>
    <s v="GBP"/>
    <n v="1373751325"/>
    <n v="1371159325"/>
    <b v="1"/>
    <x v="360"/>
    <n v="29.310782241014799"/>
    <b v="1"/>
    <s v="technology/hardware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n v="4.0232999999999999"/>
    <s v="US"/>
    <s v="USD"/>
    <n v="1450511940"/>
    <n v="1446527540"/>
    <b v="1"/>
    <x v="361"/>
    <n v="245.02436053593178"/>
    <b v="1"/>
    <s v="technology/hardware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n v="10.2684514"/>
    <s v="US"/>
    <s v="USD"/>
    <n v="1339484400"/>
    <n v="1336627492"/>
    <b v="1"/>
    <x v="362"/>
    <n v="1323.2540463917526"/>
    <b v="1"/>
    <s v="technology/hardware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n v="1.14901155"/>
    <s v="US"/>
    <s v="USD"/>
    <n v="1447909140"/>
    <n v="1444734146"/>
    <b v="1"/>
    <x v="363"/>
    <n v="282.65966789667897"/>
    <b v="1"/>
    <s v="technology/hardware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n v="3.5482402000000004"/>
    <s v="DE"/>
    <s v="EUR"/>
    <n v="1459684862"/>
    <n v="1456232462"/>
    <b v="1"/>
    <x v="364"/>
    <n v="91.214401028277635"/>
    <b v="1"/>
    <s v="technology/hardware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n v="5.0799999999999998E-2"/>
    <s v="CA"/>
    <s v="CAD"/>
    <n v="1404926665"/>
    <n v="1402334665"/>
    <b v="0"/>
    <x v="8"/>
    <n v="31.75"/>
    <b v="0"/>
    <s v="photography/people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n v="0"/>
    <s v="HK"/>
    <s v="HKD"/>
    <n v="1480863887"/>
    <n v="1478268287"/>
    <b v="0"/>
    <x v="78"/>
    <e v="#DIV/0!"/>
    <b v="0"/>
    <s v="photography/people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n v="4.2999999999999997E-2"/>
    <s v="US"/>
    <s v="USD"/>
    <n v="1472799600"/>
    <n v="1470874618"/>
    <b v="0"/>
    <x v="38"/>
    <n v="88.6875"/>
    <b v="0"/>
    <s v="photography/people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n v="0.21146666666666666"/>
    <s v="US"/>
    <s v="USD"/>
    <n v="1417377481"/>
    <n v="1412189881"/>
    <b v="0"/>
    <x v="63"/>
    <n v="453.14285714285717"/>
    <b v="0"/>
    <s v="photography/people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n v="3.1875000000000001E-2"/>
    <s v="GB"/>
    <s v="GBP"/>
    <n v="1470178800"/>
    <n v="1467650771"/>
    <b v="0"/>
    <x v="80"/>
    <n v="12.75"/>
    <b v="0"/>
    <s v="photography/people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n v="5.0000000000000001E-4"/>
    <s v="GB"/>
    <s v="GBP"/>
    <n v="1457947483"/>
    <n v="1455359083"/>
    <b v="0"/>
    <x v="29"/>
    <n v="1"/>
    <b v="0"/>
    <s v="photography/people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n v="0.42472727272727273"/>
    <s v="GB"/>
    <s v="GBP"/>
    <n v="1425223276"/>
    <n v="1422631276"/>
    <b v="0"/>
    <x v="33"/>
    <n v="83.428571428571431"/>
    <b v="0"/>
    <s v="photography/people"/>
    <x v="8"/>
    <s v="people"/>
    <x v="1987"/>
    <d v="2015-03-01T15:21:16"/>
  </r>
  <r>
    <n v="1988"/>
    <s v="Phillip Michael Photography"/>
    <s v="Expressing art in an image!"/>
    <n v="6000"/>
    <n v="25"/>
    <x v="2"/>
    <n v="4.1666666666666666E-3"/>
    <s v="US"/>
    <s v="USD"/>
    <n v="1440094742"/>
    <n v="1437502742"/>
    <b v="0"/>
    <x v="29"/>
    <n v="25"/>
    <b v="0"/>
    <s v="photography/people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n v="0.01"/>
    <s v="US"/>
    <s v="USD"/>
    <n v="1481473208"/>
    <n v="1478881208"/>
    <b v="0"/>
    <x v="29"/>
    <n v="50"/>
    <b v="0"/>
    <s v="photography/people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n v="0.16966666666666666"/>
    <s v="US"/>
    <s v="USD"/>
    <n v="1455338532"/>
    <n v="1454042532"/>
    <b v="0"/>
    <x v="81"/>
    <n v="101.8"/>
    <b v="0"/>
    <s v="photography/people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n v="7.0000000000000007E-2"/>
    <s v="US"/>
    <s v="USD"/>
    <n v="1435958786"/>
    <n v="1434144386"/>
    <b v="0"/>
    <x v="83"/>
    <n v="46.666666666666664"/>
    <b v="0"/>
    <s v="photography/people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n v="1.3333333333333333E-3"/>
    <s v="US"/>
    <s v="USD"/>
    <n v="1424229991"/>
    <n v="1421637991"/>
    <b v="0"/>
    <x v="84"/>
    <n v="1"/>
    <b v="0"/>
    <s v="photography/people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n v="0"/>
    <s v="GB"/>
    <s v="GBP"/>
    <n v="1450706837"/>
    <n v="1448114837"/>
    <b v="0"/>
    <x v="78"/>
    <e v="#DIV/0!"/>
    <b v="0"/>
    <s v="photography/people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n v="0"/>
    <s v="US"/>
    <s v="USD"/>
    <n v="1481072942"/>
    <n v="1475885342"/>
    <b v="0"/>
    <x v="78"/>
    <e v="#DIV/0!"/>
    <b v="0"/>
    <s v="photography/people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n v="7.8E-2"/>
    <s v="CA"/>
    <s v="CAD"/>
    <n v="1437082736"/>
    <n v="1435354736"/>
    <b v="0"/>
    <x v="83"/>
    <n v="26"/>
    <b v="0"/>
    <s v="photography/people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n v="0"/>
    <s v="US"/>
    <s v="USD"/>
    <n v="1405021211"/>
    <n v="1402429211"/>
    <b v="0"/>
    <x v="78"/>
    <e v="#DIV/0!"/>
    <b v="0"/>
    <s v="photography/people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n v="0"/>
    <s v="US"/>
    <s v="USD"/>
    <n v="1409091612"/>
    <n v="1406499612"/>
    <b v="0"/>
    <x v="78"/>
    <e v="#DIV/0!"/>
    <b v="0"/>
    <s v="photography/people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n v="0.26200000000000001"/>
    <s v="US"/>
    <s v="USD"/>
    <n v="1406861438"/>
    <n v="1402973438"/>
    <b v="0"/>
    <x v="83"/>
    <n v="218.33333333333334"/>
    <b v="0"/>
    <s v="photography/people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n v="7.6129032258064515E-3"/>
    <s v="GB"/>
    <s v="GBP"/>
    <n v="1415882108"/>
    <n v="1413286508"/>
    <b v="0"/>
    <x v="63"/>
    <n v="33.714285714285715"/>
    <b v="0"/>
    <s v="photography/people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n v="0.125"/>
    <s v="CA"/>
    <s v="CAD"/>
    <n v="1452120613"/>
    <n v="1449528613"/>
    <b v="0"/>
    <x v="20"/>
    <n v="25"/>
    <b v="0"/>
    <s v="photography/people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n v="3.8212909090909091"/>
    <s v="DE"/>
    <s v="EUR"/>
    <n v="1434139200"/>
    <n v="1431406916"/>
    <b v="1"/>
    <x v="365"/>
    <n v="128.38790470372632"/>
    <b v="1"/>
    <s v="technology/hardware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n v="2.1679422000000002"/>
    <s v="US"/>
    <s v="USD"/>
    <n v="1485191143"/>
    <n v="1482599143"/>
    <b v="1"/>
    <x v="366"/>
    <n v="78.834261818181815"/>
    <b v="1"/>
    <s v="technology/hardware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n v="3.12"/>
    <s v="US"/>
    <s v="USD"/>
    <n v="1278111600"/>
    <n v="1276830052"/>
    <b v="1"/>
    <x v="57"/>
    <n v="91.764705882352942"/>
    <b v="1"/>
    <s v="technology/hardware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n v="2.3442048"/>
    <s v="US"/>
    <s v="USD"/>
    <n v="1405002663"/>
    <n v="1402410663"/>
    <b v="1"/>
    <x v="178"/>
    <n v="331.10237288135596"/>
    <b v="1"/>
    <s v="technology/hardware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n v="1.236801"/>
    <s v="US"/>
    <s v="USD"/>
    <n v="1381895940"/>
    <n v="1379532618"/>
    <b v="1"/>
    <x v="277"/>
    <n v="194.26193717277485"/>
    <b v="1"/>
    <s v="technology/hardware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n v="2.4784000000000002"/>
    <s v="US"/>
    <s v="USD"/>
    <n v="1417611645"/>
    <n v="1414584045"/>
    <b v="1"/>
    <x v="175"/>
    <n v="408.97689768976898"/>
    <b v="1"/>
    <s v="technology/hardware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n v="1.157092"/>
    <s v="US"/>
    <s v="USD"/>
    <n v="1282622400"/>
    <n v="1276891586"/>
    <b v="1"/>
    <x v="89"/>
    <n v="84.459270072992695"/>
    <b v="1"/>
    <s v="technology/hardware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n v="1.1707484768810599"/>
    <s v="US"/>
    <s v="USD"/>
    <n v="1316442622"/>
    <n v="1312641022"/>
    <b v="1"/>
    <x v="14"/>
    <n v="44.853658536585364"/>
    <b v="1"/>
    <s v="technology/hardware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n v="3.05158"/>
    <s v="DE"/>
    <s v="EUR"/>
    <n v="1479890743"/>
    <n v="1476776743"/>
    <b v="1"/>
    <x v="367"/>
    <n v="383.3643216080402"/>
    <b v="1"/>
    <s v="technology/hardware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n v="3.2005299999999997"/>
    <s v="US"/>
    <s v="USD"/>
    <n v="1471564491"/>
    <n v="1468972491"/>
    <b v="1"/>
    <x v="368"/>
    <n v="55.276856649395505"/>
    <b v="1"/>
    <s v="technology/hardware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n v="8.1956399999999991"/>
    <s v="AT"/>
    <s v="EUR"/>
    <n v="1452553200"/>
    <n v="1449650173"/>
    <b v="1"/>
    <x v="369"/>
    <n v="422.02059732234807"/>
    <b v="1"/>
    <s v="technology/hardware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n v="2.3490000000000002"/>
    <s v="US"/>
    <s v="USD"/>
    <n v="1423165441"/>
    <n v="1420573441"/>
    <b v="1"/>
    <x v="275"/>
    <n v="64.180327868852459"/>
    <b v="1"/>
    <s v="technology/hardware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n v="4.9491375"/>
    <s v="US"/>
    <s v="USD"/>
    <n v="1468019014"/>
    <n v="1462835014"/>
    <b v="1"/>
    <x v="370"/>
    <n v="173.57781674704077"/>
    <b v="1"/>
    <s v="technology/hardware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n v="78.137822333333332"/>
    <s v="US"/>
    <s v="USD"/>
    <n v="1364184539"/>
    <n v="1361250539"/>
    <b v="1"/>
    <x v="371"/>
    <n v="88.601680840609291"/>
    <b v="1"/>
    <s v="technology/hardware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n v="1.1300013888888889"/>
    <s v="US"/>
    <s v="USD"/>
    <n v="1315602163"/>
    <n v="1313010163"/>
    <b v="1"/>
    <x v="372"/>
    <n v="50.222283950617282"/>
    <b v="1"/>
    <s v="technology/hardware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n v="9.2154220000000002"/>
    <s v="US"/>
    <s v="USD"/>
    <n v="1362863299"/>
    <n v="1360271299"/>
    <b v="1"/>
    <x v="373"/>
    <n v="192.38876826722338"/>
    <b v="1"/>
    <s v="technology/hardware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n v="1.2510239999999999"/>
    <s v="US"/>
    <s v="USD"/>
    <n v="1332561600"/>
    <n v="1329873755"/>
    <b v="1"/>
    <x v="374"/>
    <n v="73.416901408450698"/>
    <b v="1"/>
    <s v="technology/hardware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n v="1.0224343076923077"/>
    <s v="IE"/>
    <s v="EUR"/>
    <n v="1439455609"/>
    <n v="1436863609"/>
    <b v="1"/>
    <x v="375"/>
    <n v="147.68495555555555"/>
    <b v="1"/>
    <s v="technology/hardware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n v="4.8490975000000001"/>
    <s v="US"/>
    <s v="USD"/>
    <n v="1474563621"/>
    <n v="1471971621"/>
    <b v="1"/>
    <x v="376"/>
    <n v="108.96848314606741"/>
    <b v="1"/>
    <s v="technology/hardware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n v="1.9233333333333333"/>
    <s v="US"/>
    <s v="USD"/>
    <n v="1400108640"/>
    <n v="1396923624"/>
    <b v="1"/>
    <x v="259"/>
    <n v="23.647540983606557"/>
    <b v="1"/>
    <s v="technology/hardware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n v="2.8109999999999999"/>
    <s v="US"/>
    <s v="USD"/>
    <n v="1411522897"/>
    <n v="1407634897"/>
    <b v="1"/>
    <x v="195"/>
    <n v="147.94736842105263"/>
    <b v="1"/>
    <s v="technology/hardware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n v="1.2513700000000001"/>
    <s v="US"/>
    <s v="USD"/>
    <n v="1465652372"/>
    <n v="1463060372"/>
    <b v="1"/>
    <x v="166"/>
    <n v="385.03692307692307"/>
    <b v="1"/>
    <s v="technology/hardware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n v="1.61459"/>
    <s v="US"/>
    <s v="USD"/>
    <n v="1434017153"/>
    <n v="1431425153"/>
    <b v="1"/>
    <x v="377"/>
    <n v="457.39093484419266"/>
    <b v="1"/>
    <s v="technology/hardware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n v="5.8535000000000004"/>
    <s v="US"/>
    <s v="USD"/>
    <n v="1344826800"/>
    <n v="1341875544"/>
    <b v="1"/>
    <x v="217"/>
    <n v="222.99047619047619"/>
    <b v="1"/>
    <s v="technology/hardware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n v="2.0114999999999998"/>
    <s v="DE"/>
    <s v="EUR"/>
    <n v="1433996746"/>
    <n v="1431404746"/>
    <b v="1"/>
    <x v="378"/>
    <n v="220.74074074074073"/>
    <b v="1"/>
    <s v="technology/hardware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n v="1.3348307999999998"/>
    <s v="US"/>
    <s v="USD"/>
    <n v="1398052740"/>
    <n v="1394127585"/>
    <b v="1"/>
    <x v="379"/>
    <n v="73.503898678414089"/>
    <b v="1"/>
    <s v="technology/hardware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n v="1.2024900000000001"/>
    <s v="US"/>
    <s v="USD"/>
    <n v="1427740319"/>
    <n v="1423855919"/>
    <b v="1"/>
    <x v="380"/>
    <n v="223.09647495361781"/>
    <b v="1"/>
    <s v="technology/hardware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n v="1.2616666666666667"/>
    <s v="US"/>
    <s v="USD"/>
    <n v="1268690100"/>
    <n v="1265493806"/>
    <b v="1"/>
    <x v="1"/>
    <n v="47.911392405063289"/>
    <b v="1"/>
    <s v="technology/hardware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n v="3.6120000000000001"/>
    <s v="US"/>
    <s v="USD"/>
    <n v="1409099481"/>
    <n v="1406507481"/>
    <b v="1"/>
    <x v="225"/>
    <n v="96.063829787234042"/>
    <b v="1"/>
    <s v="technology/hardware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n v="2.26239013671875"/>
    <s v="GB"/>
    <s v="GBP"/>
    <n v="1354233296"/>
    <n v="1351641296"/>
    <b v="1"/>
    <x v="381"/>
    <n v="118.6144"/>
    <b v="1"/>
    <s v="technology/hardware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n v="1.2035"/>
    <s v="NL"/>
    <s v="EUR"/>
    <n v="1420765200"/>
    <n v="1417506853"/>
    <b v="1"/>
    <x v="278"/>
    <n v="118.45472440944881"/>
    <b v="1"/>
    <s v="technology/hardware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n v="3.0418799999999999"/>
    <s v="US"/>
    <s v="USD"/>
    <n v="1481778000"/>
    <n v="1479216874"/>
    <b v="1"/>
    <x v="382"/>
    <n v="143.21468926553672"/>
    <b v="1"/>
    <s v="technology/hardware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n v="1.7867599999999999"/>
    <s v="US"/>
    <s v="USD"/>
    <n v="1398477518"/>
    <n v="1395885518"/>
    <b v="1"/>
    <x v="150"/>
    <n v="282.71518987341773"/>
    <b v="1"/>
    <s v="technology/hardware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n v="3.868199871794872"/>
    <s v="US"/>
    <s v="USD"/>
    <n v="1430981880"/>
    <n v="1426216033"/>
    <b v="1"/>
    <x v="278"/>
    <n v="593.93620078740162"/>
    <b v="1"/>
    <s v="technology/hardware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n v="2.1103642500000004"/>
    <s v="US"/>
    <s v="USD"/>
    <n v="1450486800"/>
    <n v="1446562807"/>
    <b v="1"/>
    <x v="383"/>
    <n v="262.15704968944101"/>
    <b v="1"/>
    <s v="technology/hardware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n v="1.3166833333333334"/>
    <s v="US"/>
    <s v="USD"/>
    <n v="1399668319"/>
    <n v="1397076319"/>
    <b v="1"/>
    <x v="384"/>
    <n v="46.580778301886795"/>
    <b v="1"/>
    <s v="technology/hardware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n v="3.0047639999999998"/>
    <s v="US"/>
    <s v="USD"/>
    <n v="1388383353"/>
    <n v="1383195753"/>
    <b v="1"/>
    <x v="385"/>
    <n v="70.041118881118877"/>
    <b v="1"/>
    <s v="technology/hardware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n v="4.2051249999999998"/>
    <s v="GB"/>
    <s v="GBP"/>
    <n v="1372701600"/>
    <n v="1369895421"/>
    <b v="1"/>
    <x v="386"/>
    <n v="164.90686274509804"/>
    <b v="1"/>
    <s v="technology/hardware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n v="1.362168"/>
    <s v="US"/>
    <s v="USD"/>
    <n v="1480568340"/>
    <n v="1477996325"/>
    <b v="1"/>
    <x v="169"/>
    <n v="449.26385224274406"/>
    <b v="1"/>
    <s v="technology/hardware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n v="2.4817133333333334"/>
    <s v="US"/>
    <s v="USD"/>
    <n v="1384557303"/>
    <n v="1383257703"/>
    <b v="1"/>
    <x v="197"/>
    <n v="27.472841328413285"/>
    <b v="1"/>
    <s v="technology/hardware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n v="1.8186315789473684"/>
    <s v="US"/>
    <s v="USD"/>
    <n v="1478785027"/>
    <n v="1476189427"/>
    <b v="0"/>
    <x v="148"/>
    <n v="143.97499999999999"/>
    <b v="1"/>
    <s v="technology/hardware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n v="1.2353000000000001"/>
    <s v="US"/>
    <s v="USD"/>
    <n v="1453481974"/>
    <n v="1448297974"/>
    <b v="0"/>
    <x v="205"/>
    <n v="88.23571428571428"/>
    <b v="1"/>
    <s v="technology/hardware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n v="5.0620938628158845"/>
    <s v="US"/>
    <s v="USD"/>
    <n v="1481432340"/>
    <n v="1476764077"/>
    <b v="0"/>
    <x v="189"/>
    <n v="36.326424870466319"/>
    <b v="1"/>
    <s v="technology/hardware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n v="1.0821333333333334"/>
    <s v="US"/>
    <s v="USD"/>
    <n v="1434212714"/>
    <n v="1431620714"/>
    <b v="0"/>
    <x v="387"/>
    <n v="90.177777777777777"/>
    <b v="1"/>
    <s v="technology/hardware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n v="8.1918387755102042"/>
    <s v="US"/>
    <s v="USD"/>
    <n v="1341799647"/>
    <n v="1339207647"/>
    <b v="0"/>
    <x v="40"/>
    <n v="152.62361216730039"/>
    <b v="1"/>
    <s v="technology/hardware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n v="1.2110000000000001"/>
    <s v="US"/>
    <s v="USD"/>
    <n v="1369282044"/>
    <n v="1366690044"/>
    <b v="0"/>
    <x v="37"/>
    <n v="55.806451612903224"/>
    <b v="1"/>
    <s v="technology/hardware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n v="1.0299897959183673"/>
    <s v="AU"/>
    <s v="AUD"/>
    <n v="1429228800"/>
    <n v="1426714870"/>
    <b v="0"/>
    <x v="388"/>
    <n v="227.85327313769753"/>
    <b v="1"/>
    <s v="technology/hardware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n v="1.4833229411764706"/>
    <s v="US"/>
    <s v="USD"/>
    <n v="1369323491"/>
    <n v="1366731491"/>
    <b v="0"/>
    <x v="389"/>
    <n v="91.82989803350327"/>
    <b v="1"/>
    <s v="technology/hardware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n v="1.2019070000000001"/>
    <s v="GB"/>
    <s v="GBP"/>
    <n v="1386025140"/>
    <n v="1382963963"/>
    <b v="0"/>
    <x v="390"/>
    <n v="80.991037735849048"/>
    <b v="1"/>
    <s v="technology/hardware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n v="4.7327000000000004"/>
    <s v="US"/>
    <s v="USD"/>
    <n v="1433036578"/>
    <n v="1429580578"/>
    <b v="0"/>
    <x v="203"/>
    <n v="278.39411764705881"/>
    <b v="1"/>
    <s v="technology/hardware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n v="1.303625"/>
    <s v="US"/>
    <s v="USD"/>
    <n v="1388017937"/>
    <n v="1385425937"/>
    <b v="0"/>
    <x v="391"/>
    <n v="43.095041322314053"/>
    <b v="1"/>
    <s v="technology/hardware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n v="3.5304799999999998"/>
    <s v="US"/>
    <s v="USD"/>
    <n v="1455933653"/>
    <n v="1452045653"/>
    <b v="0"/>
    <x v="392"/>
    <n v="326.29205175600737"/>
    <b v="1"/>
    <s v="technology/hardware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n v="1.0102"/>
    <s v="US"/>
    <s v="USD"/>
    <n v="1448466551"/>
    <n v="1445870951"/>
    <b v="0"/>
    <x v="212"/>
    <n v="41.743801652892564"/>
    <b v="1"/>
    <s v="technology/hardware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n v="1.1359142857142857"/>
    <s v="GB"/>
    <s v="GBP"/>
    <n v="1399033810"/>
    <n v="1396441810"/>
    <b v="0"/>
    <x v="393"/>
    <n v="64.020933977455712"/>
    <b v="1"/>
    <s v="technology/hardware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n v="1.6741666666666666"/>
    <s v="US"/>
    <s v="USD"/>
    <n v="1417579200"/>
    <n v="1415031043"/>
    <b v="0"/>
    <x v="21"/>
    <n v="99.455445544554451"/>
    <b v="1"/>
    <s v="technology/hardware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n v="1.5345200000000001"/>
    <s v="US"/>
    <s v="USD"/>
    <n v="1366222542"/>
    <n v="1363630542"/>
    <b v="0"/>
    <x v="394"/>
    <n v="138.49458483754512"/>
    <b v="1"/>
    <s v="technology/hardware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n v="2.022322"/>
    <s v="GB"/>
    <s v="GBP"/>
    <n v="1456487532"/>
    <n v="1453895532"/>
    <b v="0"/>
    <x v="395"/>
    <n v="45.547792792792798"/>
    <b v="1"/>
    <s v="technology/hardware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n v="1.6828125"/>
    <s v="GB"/>
    <s v="GBP"/>
    <n v="1425326400"/>
    <n v="1421916830"/>
    <b v="0"/>
    <x v="396"/>
    <n v="10.507317073170732"/>
    <b v="1"/>
    <s v="technology/hardware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n v="1.4345666666666668"/>
    <s v="US"/>
    <s v="USD"/>
    <n v="1454277540"/>
    <n v="1450880854"/>
    <b v="0"/>
    <x v="269"/>
    <n v="114.76533333333333"/>
    <b v="1"/>
    <s v="technology/hardware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n v="1.964"/>
    <s v="US"/>
    <s v="USD"/>
    <n v="1406129150"/>
    <n v="1400945150"/>
    <b v="0"/>
    <x v="397"/>
    <n v="35.997067448680355"/>
    <b v="1"/>
    <s v="technology/hardware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n v="1.0791999999999999"/>
    <s v="US"/>
    <s v="USD"/>
    <n v="1483208454"/>
    <n v="1480616454"/>
    <b v="0"/>
    <x v="2"/>
    <n v="154.17142857142858"/>
    <b v="1"/>
    <s v="technology/hardware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n v="1.14977"/>
    <s v="DK"/>
    <s v="DKK"/>
    <n v="1458807098"/>
    <n v="1456218698"/>
    <b v="0"/>
    <x v="398"/>
    <n v="566.38916256157631"/>
    <b v="1"/>
    <s v="technology/hardware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n v="1.4804999999999999"/>
    <s v="DE"/>
    <s v="EUR"/>
    <n v="1463333701"/>
    <n v="1460482501"/>
    <b v="0"/>
    <x v="72"/>
    <n v="120.85714285714286"/>
    <b v="1"/>
    <s v="technology/hardware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n v="1.9116676082790633"/>
    <s v="US"/>
    <s v="USD"/>
    <n v="1370001600"/>
    <n v="1366879523"/>
    <b v="0"/>
    <x v="399"/>
    <n v="86.163845492085343"/>
    <b v="1"/>
    <s v="technology/hardware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n v="1.99215125"/>
    <s v="GB"/>
    <s v="GBP"/>
    <n v="1387958429"/>
    <n v="1385366429"/>
    <b v="0"/>
    <x v="400"/>
    <n v="51.212114395886893"/>
    <b v="1"/>
    <s v="technology/hardware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n v="2.1859999999999999"/>
    <s v="US"/>
    <s v="USD"/>
    <n v="1408818683"/>
    <n v="1406226683"/>
    <b v="0"/>
    <x v="71"/>
    <n v="67.261538461538464"/>
    <b v="1"/>
    <s v="technology/hardware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n v="1.2686868686868686"/>
    <s v="GB"/>
    <s v="GBP"/>
    <n v="1432499376"/>
    <n v="1429648176"/>
    <b v="0"/>
    <x v="73"/>
    <n v="62.8"/>
    <b v="1"/>
    <s v="technology/hardware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n v="1.0522388"/>
    <s v="US"/>
    <s v="USD"/>
    <n v="1476994315"/>
    <n v="1474402315"/>
    <b v="0"/>
    <x v="88"/>
    <n v="346.13118421052633"/>
    <b v="1"/>
    <s v="technology/hardware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n v="1.2840666000000001"/>
    <s v="US"/>
    <s v="USD"/>
    <n v="1451776791"/>
    <n v="1449098391"/>
    <b v="0"/>
    <x v="40"/>
    <n v="244.11912547528519"/>
    <b v="1"/>
    <s v="technology/hardware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n v="3.1732719999999999"/>
    <s v="DE"/>
    <s v="EUR"/>
    <n v="1467128723"/>
    <n v="1464536723"/>
    <b v="0"/>
    <x v="401"/>
    <n v="259.25424836601309"/>
    <b v="1"/>
    <s v="technology/hardware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n v="2.8073000000000001"/>
    <s v="US"/>
    <s v="USD"/>
    <n v="1475390484"/>
    <n v="1471502484"/>
    <b v="0"/>
    <x v="402"/>
    <n v="201.96402877697841"/>
    <b v="1"/>
    <s v="technology/hardware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n v="1.1073146853146854"/>
    <s v="US"/>
    <s v="USD"/>
    <n v="1462629432"/>
    <n v="1460037432"/>
    <b v="0"/>
    <x v="403"/>
    <n v="226.20857142857142"/>
    <b v="1"/>
    <s v="technology/hardware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n v="1.5260429999999998"/>
    <s v="US"/>
    <s v="USD"/>
    <n v="1431100918"/>
    <n v="1427212918"/>
    <b v="0"/>
    <x v="404"/>
    <n v="324.69"/>
    <b v="1"/>
    <s v="technology/hardware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n v="1.0249999999999999"/>
    <s v="US"/>
    <s v="USD"/>
    <n v="1462564182"/>
    <n v="1459972182"/>
    <b v="0"/>
    <x v="83"/>
    <n v="205"/>
    <b v="1"/>
    <s v="technology/hardware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n v="16.783738373837384"/>
    <s v="US"/>
    <s v="USD"/>
    <n v="1374769288"/>
    <n v="1372177288"/>
    <b v="0"/>
    <x v="405"/>
    <n v="20.465926829268295"/>
    <b v="1"/>
    <s v="technology/hardware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n v="5.4334915642458101"/>
    <s v="GB"/>
    <s v="GBP"/>
    <n v="1406149689"/>
    <n v="1402693689"/>
    <b v="0"/>
    <x v="406"/>
    <n v="116.35303146309367"/>
    <b v="1"/>
    <s v="technology/hardware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n v="1.1550800000000001"/>
    <s v="US"/>
    <s v="USD"/>
    <n v="1433538000"/>
    <n v="1428541276"/>
    <b v="0"/>
    <x v="101"/>
    <n v="307.20212765957444"/>
    <b v="1"/>
    <s v="technology/hardware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n v="1.3120499999999999"/>
    <s v="ES"/>
    <s v="EUR"/>
    <n v="1482085857"/>
    <n v="1479493857"/>
    <b v="0"/>
    <x v="53"/>
    <n v="546.6875"/>
    <b v="1"/>
    <s v="technology/hardware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n v="2.8816999999999999"/>
    <s v="GB"/>
    <s v="GBP"/>
    <n v="1435258800"/>
    <n v="1432659793"/>
    <b v="0"/>
    <x v="407"/>
    <n v="47.474464579901152"/>
    <b v="1"/>
    <s v="technology/hardware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n v="5.0780000000000003"/>
    <s v="US"/>
    <s v="USD"/>
    <n v="1447286300"/>
    <n v="1444690700"/>
    <b v="0"/>
    <x v="133"/>
    <n v="101.56"/>
    <b v="1"/>
    <s v="technology/hardware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n v="1.1457142857142857"/>
    <s v="US"/>
    <s v="USD"/>
    <n v="1337144340"/>
    <n v="1333597555"/>
    <b v="0"/>
    <x v="165"/>
    <n v="72.909090909090907"/>
    <b v="1"/>
    <s v="music/indie rock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n v="1.1073333333333333"/>
    <s v="US"/>
    <s v="USD"/>
    <n v="1322106796"/>
    <n v="1316919196"/>
    <b v="0"/>
    <x v="44"/>
    <n v="43.710526315789473"/>
    <b v="1"/>
    <s v="music/indie rock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n v="1.1333333333333333"/>
    <s v="US"/>
    <s v="USD"/>
    <n v="1338830395"/>
    <n v="1336238395"/>
    <b v="0"/>
    <x v="20"/>
    <n v="34"/>
    <b v="1"/>
    <s v="music/indie rock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n v="1.0833333333333333"/>
    <s v="US"/>
    <s v="USD"/>
    <n v="1399186740"/>
    <n v="1396468782"/>
    <b v="0"/>
    <x v="67"/>
    <n v="70.652173913043484"/>
    <b v="1"/>
    <s v="music/indie rock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n v="1.2353333333333334"/>
    <s v="US"/>
    <s v="USD"/>
    <n v="1342382587"/>
    <n v="1339790587"/>
    <b v="0"/>
    <x v="183"/>
    <n v="89.301204819277103"/>
    <b v="1"/>
    <s v="music/indie rock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n v="1.0069999999999999"/>
    <s v="US"/>
    <s v="USD"/>
    <n v="1323838740"/>
    <n v="1321200332"/>
    <b v="0"/>
    <x v="2"/>
    <n v="115.08571428571429"/>
    <b v="1"/>
    <s v="music/indie rock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n v="1.0353333333333334"/>
    <s v="US"/>
    <s v="USD"/>
    <n v="1315457658"/>
    <n v="1312865658"/>
    <b v="0"/>
    <x v="20"/>
    <n v="62.12"/>
    <b v="1"/>
    <s v="music/indie rock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n v="1.1551066666666667"/>
    <s v="US"/>
    <s v="USD"/>
    <n v="1284177540"/>
    <n v="1281028152"/>
    <b v="0"/>
    <x v="11"/>
    <n v="46.204266666666669"/>
    <b v="1"/>
    <s v="music/indie rock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n v="1.2040040000000001"/>
    <s v="US"/>
    <s v="USD"/>
    <n v="1375408194"/>
    <n v="1372384194"/>
    <b v="0"/>
    <x v="95"/>
    <n v="48.54854838709678"/>
    <b v="1"/>
    <s v="music/indie rock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n v="1.1504037499999999"/>
    <s v="US"/>
    <s v="USD"/>
    <n v="1361696955"/>
    <n v="1359104955"/>
    <b v="0"/>
    <x v="322"/>
    <n v="57.520187499999999"/>
    <b v="1"/>
    <s v="music/indie rock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n v="1.2046777777777777"/>
    <s v="US"/>
    <s v="USD"/>
    <n v="1299009600"/>
    <n v="1294818278"/>
    <b v="0"/>
    <x v="336"/>
    <n v="88.147154471544724"/>
    <b v="1"/>
    <s v="music/indie rock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n v="1.0128333333333333"/>
    <s v="US"/>
    <s v="USD"/>
    <n v="1318006732"/>
    <n v="1312822732"/>
    <b v="0"/>
    <x v="165"/>
    <n v="110.49090909090908"/>
    <b v="1"/>
    <s v="music/indie rock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n v="1.0246666666666666"/>
    <s v="US"/>
    <s v="USD"/>
    <n v="1356211832"/>
    <n v="1351024232"/>
    <b v="0"/>
    <x v="23"/>
    <n v="66.826086956521735"/>
    <b v="1"/>
    <s v="music/indie rock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n v="1.2054285714285715"/>
    <s v="US"/>
    <s v="USD"/>
    <n v="1330916400"/>
    <n v="1327969730"/>
    <b v="0"/>
    <x v="250"/>
    <n v="58.597222222222221"/>
    <b v="1"/>
    <s v="music/indie rock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n v="1"/>
    <s v="US"/>
    <s v="USD"/>
    <n v="1317576973"/>
    <n v="1312392973"/>
    <b v="0"/>
    <x v="19"/>
    <n v="113.63636363636364"/>
    <b v="1"/>
    <s v="music/indie rock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n v="1.0166666666666666"/>
    <s v="US"/>
    <s v="USD"/>
    <n v="1351223940"/>
    <n v="1349892735"/>
    <b v="0"/>
    <x v="25"/>
    <n v="43.571428571428569"/>
    <b v="1"/>
    <s v="music/indie rock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n v="1"/>
    <s v="US"/>
    <s v="USD"/>
    <n v="1322751735"/>
    <n v="1317564135"/>
    <b v="0"/>
    <x v="44"/>
    <n v="78.94736842105263"/>
    <b v="1"/>
    <s v="music/indie rock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n v="1.0033333333333334"/>
    <s v="US"/>
    <s v="USD"/>
    <n v="1331174635"/>
    <n v="1328582635"/>
    <b v="0"/>
    <x v="58"/>
    <n v="188.125"/>
    <b v="1"/>
    <s v="music/indie rock"/>
    <x v="4"/>
    <s v="indie rock"/>
    <x v="2098"/>
    <d v="2012-03-08T02:43:55"/>
  </r>
  <r>
    <n v="2099"/>
    <s v="Roosevelt Died."/>
    <s v="Our tour van died, we need help!"/>
    <n v="3000"/>
    <n v="3971"/>
    <x v="0"/>
    <n v="1.3236666666666668"/>
    <s v="US"/>
    <s v="USD"/>
    <n v="1435808400"/>
    <n v="1434650084"/>
    <b v="0"/>
    <x v="287"/>
    <n v="63.031746031746032"/>
    <b v="1"/>
    <s v="music/indie rock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n v="1.3666666666666667"/>
    <s v="US"/>
    <s v="USD"/>
    <n v="1341028740"/>
    <n v="1339704141"/>
    <b v="0"/>
    <x v="74"/>
    <n v="30.37037037037037"/>
    <b v="1"/>
    <s v="music/indie rock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n v="1.1325000000000001"/>
    <s v="US"/>
    <s v="USD"/>
    <n v="1329104114"/>
    <n v="1323920114"/>
    <b v="0"/>
    <x v="34"/>
    <n v="51.477272727272727"/>
    <b v="1"/>
    <s v="music/indie rock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n v="1.36"/>
    <s v="US"/>
    <s v="USD"/>
    <n v="1304628648"/>
    <n v="1302036648"/>
    <b v="0"/>
    <x v="44"/>
    <n v="35.789473684210527"/>
    <b v="1"/>
    <s v="music/indie rock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n v="1.4612318374694613"/>
    <s v="US"/>
    <s v="USD"/>
    <n v="1352488027"/>
    <n v="1349892427"/>
    <b v="0"/>
    <x v="248"/>
    <n v="98.817391304347822"/>
    <b v="1"/>
    <s v="music/indie rock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n v="1.2949999999999999"/>
    <s v="US"/>
    <s v="USD"/>
    <n v="1369958400"/>
    <n v="1367286434"/>
    <b v="0"/>
    <x v="77"/>
    <n v="28"/>
    <b v="1"/>
    <s v="music/indie rock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n v="2.54"/>
    <s v="US"/>
    <s v="USD"/>
    <n v="1416542400"/>
    <n v="1415472953"/>
    <b v="0"/>
    <x v="221"/>
    <n v="51.313131313131315"/>
    <b v="1"/>
    <s v="music/indie rock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n v="1.0704545454545455"/>
    <s v="US"/>
    <s v="USD"/>
    <n v="1359176974"/>
    <n v="1356584974"/>
    <b v="0"/>
    <x v="34"/>
    <n v="53.522727272727273"/>
    <b v="1"/>
    <s v="music/indie rock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n v="1.0773299999999999"/>
    <s v="US"/>
    <s v="USD"/>
    <n v="1415815393"/>
    <n v="1413997393"/>
    <b v="0"/>
    <x v="6"/>
    <n v="37.149310344827583"/>
    <b v="1"/>
    <s v="music/indie rock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n v="1.0731250000000001"/>
    <s v="US"/>
    <s v="USD"/>
    <n v="1347249300"/>
    <n v="1344917580"/>
    <b v="0"/>
    <x v="277"/>
    <n v="89.895287958115176"/>
    <b v="1"/>
    <s v="music/indie rock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n v="1.06525"/>
    <s v="US"/>
    <s v="USD"/>
    <n v="1436115617"/>
    <n v="1433523617"/>
    <b v="0"/>
    <x v="244"/>
    <n v="106.52500000000001"/>
    <b v="1"/>
    <s v="music/indie rock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n v="1.0035000000000001"/>
    <s v="US"/>
    <s v="USD"/>
    <n v="1401253140"/>
    <n v="1398873969"/>
    <b v="0"/>
    <x v="44"/>
    <n v="52.815789473684212"/>
    <b v="1"/>
    <s v="music/indie rock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n v="1.0649999999999999"/>
    <s v="US"/>
    <s v="USD"/>
    <n v="1313370000"/>
    <n v="1307594625"/>
    <b v="0"/>
    <x v="70"/>
    <n v="54.615384615384613"/>
    <b v="1"/>
    <s v="music/indie rock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n v="1"/>
    <s v="US"/>
    <s v="USD"/>
    <n v="1366064193"/>
    <n v="1364854593"/>
    <b v="0"/>
    <x v="202"/>
    <n v="27.272727272727273"/>
    <b v="1"/>
    <s v="music/indie rock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n v="1.0485714285714285"/>
    <s v="US"/>
    <s v="USD"/>
    <n v="1411505176"/>
    <n v="1408481176"/>
    <b v="0"/>
    <x v="329"/>
    <n v="68.598130841121488"/>
    <b v="1"/>
    <s v="music/indie rock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n v="1.0469999999999999"/>
    <s v="US"/>
    <s v="USD"/>
    <n v="1291870740"/>
    <n v="1286480070"/>
    <b v="0"/>
    <x v="206"/>
    <n v="35.612244897959187"/>
    <b v="1"/>
    <s v="music/indie rock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n v="2.2566666666666668"/>
    <s v="US"/>
    <s v="USD"/>
    <n v="1298167001"/>
    <n v="1295575001"/>
    <b v="0"/>
    <x v="17"/>
    <n v="94.027777777777771"/>
    <b v="1"/>
    <s v="music/indie rock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n v="1.0090416666666666"/>
    <s v="US"/>
    <s v="USD"/>
    <n v="1349203203"/>
    <n v="1345056003"/>
    <b v="0"/>
    <x v="297"/>
    <n v="526.45652173913038"/>
    <b v="1"/>
    <s v="music/indie rock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n v="1.4775"/>
    <s v="US"/>
    <s v="USD"/>
    <n v="1445921940"/>
    <n v="1444699549"/>
    <b v="0"/>
    <x v="2"/>
    <n v="50.657142857142858"/>
    <b v="1"/>
    <s v="music/indie rock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n v="1.3461099999999999"/>
    <s v="US"/>
    <s v="USD"/>
    <n v="1311538136"/>
    <n v="1308946136"/>
    <b v="0"/>
    <x v="57"/>
    <n v="79.182941176470578"/>
    <b v="1"/>
    <s v="music/indie rock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n v="1.0075000000000001"/>
    <s v="US"/>
    <s v="USD"/>
    <n v="1345086445"/>
    <n v="1342494445"/>
    <b v="0"/>
    <x v="19"/>
    <n v="91.590909090909093"/>
    <b v="1"/>
    <s v="music/indie rock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n v="1.00880375"/>
    <s v="US"/>
    <s v="USD"/>
    <n v="1388617736"/>
    <n v="1384384136"/>
    <b v="0"/>
    <x v="50"/>
    <n v="116.96275362318841"/>
    <b v="1"/>
    <s v="music/indie rock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n v="5.6800000000000002E-3"/>
    <s v="CH"/>
    <s v="CHF"/>
    <n v="1484156948"/>
    <n v="1481564948"/>
    <b v="0"/>
    <x v="73"/>
    <n v="28.4"/>
    <b v="0"/>
    <s v="games/video games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n v="3.875E-3"/>
    <s v="MX"/>
    <s v="MXN"/>
    <n v="1483773169"/>
    <n v="1481181169"/>
    <b v="0"/>
    <x v="83"/>
    <n v="103.33333333333333"/>
    <b v="0"/>
    <s v="games/video games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n v="0.1"/>
    <s v="US"/>
    <s v="USD"/>
    <n v="1268636340"/>
    <n v="1263982307"/>
    <b v="0"/>
    <x v="81"/>
    <n v="10"/>
    <b v="0"/>
    <s v="games/video games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n v="0.10454545454545454"/>
    <s v="US"/>
    <s v="USD"/>
    <n v="1291093200"/>
    <n v="1286930435"/>
    <b v="0"/>
    <x v="81"/>
    <n v="23"/>
    <b v="0"/>
    <s v="games/video games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n v="1.4200000000000001E-2"/>
    <s v="US"/>
    <s v="USD"/>
    <n v="1438734833"/>
    <n v="1436142833"/>
    <b v="0"/>
    <x v="74"/>
    <n v="31.555555555555557"/>
    <b v="0"/>
    <s v="games/video games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n v="5.0000000000000001E-4"/>
    <s v="US"/>
    <s v="USD"/>
    <n v="1418080887"/>
    <n v="1415488887"/>
    <b v="0"/>
    <x v="84"/>
    <n v="5"/>
    <b v="0"/>
    <s v="games/video games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n v="0.28842857142857142"/>
    <s v="GB"/>
    <s v="GBP"/>
    <n v="1426158463"/>
    <n v="1423570063"/>
    <b v="0"/>
    <x v="163"/>
    <n v="34.220338983050844"/>
    <b v="0"/>
    <s v="games/video games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n v="1.6666666666666668E-3"/>
    <s v="CA"/>
    <s v="CAD"/>
    <n v="1411324369"/>
    <n v="1406140369"/>
    <b v="0"/>
    <x v="29"/>
    <n v="25"/>
    <b v="0"/>
    <s v="games/video games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n v="0.11799999999999999"/>
    <s v="US"/>
    <s v="USD"/>
    <n v="1457570100"/>
    <n v="1454978100"/>
    <b v="0"/>
    <x v="8"/>
    <n v="19.666666666666668"/>
    <b v="0"/>
    <s v="games/video games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n v="2.0238095238095236E-3"/>
    <s v="US"/>
    <s v="USD"/>
    <n v="1408154663"/>
    <n v="1405130663"/>
    <b v="0"/>
    <x v="80"/>
    <n v="21.25"/>
    <b v="0"/>
    <s v="games/video games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n v="0.05"/>
    <s v="US"/>
    <s v="USD"/>
    <n v="1436677091"/>
    <n v="1434085091"/>
    <b v="0"/>
    <x v="83"/>
    <n v="8.3333333333333339"/>
    <b v="0"/>
    <s v="games/video games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n v="2.1129899999999997E-2"/>
    <s v="US"/>
    <s v="USD"/>
    <n v="1391427692"/>
    <n v="1388835692"/>
    <b v="0"/>
    <x v="221"/>
    <n v="21.34333333333333"/>
    <b v="0"/>
    <s v="games/video games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n v="1.6E-2"/>
    <s v="US"/>
    <s v="USD"/>
    <n v="1303628340"/>
    <n v="1300328399"/>
    <b v="0"/>
    <x v="83"/>
    <n v="5.333333333333333"/>
    <b v="0"/>
    <s v="games/video games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n v="1.7333333333333333E-2"/>
    <s v="US"/>
    <s v="USD"/>
    <n v="1367097391"/>
    <n v="1364505391"/>
    <b v="0"/>
    <x v="83"/>
    <n v="34.666666666666664"/>
    <b v="0"/>
    <s v="games/video games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n v="9.5600000000000004E-2"/>
    <s v="US"/>
    <s v="USD"/>
    <n v="1349392033"/>
    <n v="1346800033"/>
    <b v="0"/>
    <x v="19"/>
    <n v="21.727272727272727"/>
    <b v="0"/>
    <s v="games/video games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n v="5.9612499999999998E-4"/>
    <s v="US"/>
    <s v="USD"/>
    <n v="1382184786"/>
    <n v="1379592786"/>
    <b v="0"/>
    <x v="80"/>
    <n v="11.922499999999999"/>
    <b v="0"/>
    <s v="games/video games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n v="0.28405999999999998"/>
    <s v="CA"/>
    <s v="CAD"/>
    <n v="1417804229"/>
    <n v="1415212229"/>
    <b v="0"/>
    <x v="408"/>
    <n v="26.59737827715356"/>
    <b v="0"/>
    <s v="games/video games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n v="0.128"/>
    <s v="GB"/>
    <s v="GBP"/>
    <n v="1383959939"/>
    <n v="1381364339"/>
    <b v="0"/>
    <x v="8"/>
    <n v="10.666666666666666"/>
    <b v="0"/>
    <s v="games/video games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n v="5.4199999999999998E-2"/>
    <s v="US"/>
    <s v="USD"/>
    <n v="1478196008"/>
    <n v="1475604008"/>
    <b v="0"/>
    <x v="66"/>
    <n v="29.035714285714285"/>
    <b v="0"/>
    <s v="games/video games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n v="1.1199999999999999E-3"/>
    <s v="US"/>
    <s v="USD"/>
    <n v="1357934424"/>
    <n v="1355342424"/>
    <b v="0"/>
    <x v="202"/>
    <n v="50.909090909090907"/>
    <b v="0"/>
    <s v="games/video games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n v="0"/>
    <s v="US"/>
    <s v="USD"/>
    <n v="1415947159"/>
    <n v="1413351559"/>
    <b v="0"/>
    <x v="78"/>
    <e v="#DIV/0!"/>
    <b v="0"/>
    <s v="games/video games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n v="5.7238095238095241E-2"/>
    <s v="DE"/>
    <s v="EUR"/>
    <n v="1451494210"/>
    <n v="1449075010"/>
    <b v="0"/>
    <x v="8"/>
    <n v="50.083333333333336"/>
    <b v="0"/>
    <s v="games/video games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n v="0.1125"/>
    <s v="US"/>
    <s v="USD"/>
    <n v="1279738800"/>
    <n v="1275599812"/>
    <b v="0"/>
    <x v="81"/>
    <n v="45"/>
    <b v="0"/>
    <s v="games/video games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n v="1.7098591549295775E-2"/>
    <s v="US"/>
    <s v="USD"/>
    <n v="1379164040"/>
    <n v="1376399240"/>
    <b v="0"/>
    <x v="54"/>
    <n v="25.291666666666668"/>
    <b v="0"/>
    <s v="games/video games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n v="0.30433333333333334"/>
    <s v="US"/>
    <s v="USD"/>
    <n v="1385534514"/>
    <n v="1382938914"/>
    <b v="0"/>
    <x v="30"/>
    <n v="51.292134831460672"/>
    <b v="0"/>
    <s v="games/video games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n v="2.0000000000000001E-4"/>
    <s v="US"/>
    <s v="USD"/>
    <n v="1455207510"/>
    <n v="1453997910"/>
    <b v="0"/>
    <x v="29"/>
    <n v="1"/>
    <b v="0"/>
    <s v="games/video games"/>
    <x v="6"/>
    <s v="video games"/>
    <x v="2146"/>
    <d v="2016-02-11T16:18:30"/>
  </r>
  <r>
    <n v="2147"/>
    <s v="Johnny Rocketfingers 3"/>
    <s v="A Point and Click Adventure on Steroids."/>
    <n v="390000"/>
    <n v="2716"/>
    <x v="2"/>
    <n v="6.9641025641025639E-3"/>
    <s v="US"/>
    <s v="USD"/>
    <n v="1416125148"/>
    <n v="1413356748"/>
    <b v="0"/>
    <x v="165"/>
    <n v="49.381818181818183"/>
    <b v="0"/>
    <s v="games/video games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n v="0.02"/>
    <s v="GB"/>
    <s v="GBP"/>
    <n v="1427992582"/>
    <n v="1425404182"/>
    <b v="0"/>
    <x v="84"/>
    <n v="1"/>
    <b v="0"/>
    <s v="games/video games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n v="0"/>
    <s v="US"/>
    <s v="USD"/>
    <n v="1280534400"/>
    <n v="1277512556"/>
    <b v="0"/>
    <x v="78"/>
    <e v="#DIV/0!"/>
    <b v="0"/>
    <s v="games/video games"/>
    <x v="6"/>
    <s v="video games"/>
    <x v="2149"/>
    <d v="2010-07-31T00:00:00"/>
  </r>
  <r>
    <n v="2150"/>
    <s v="The Unknown Door"/>
    <s v="A pixel styled open world detective game."/>
    <n v="50000"/>
    <n v="405"/>
    <x v="2"/>
    <n v="8.0999999999999996E-3"/>
    <s v="NO"/>
    <s v="NOK"/>
    <n v="1468392599"/>
    <n v="1465800599"/>
    <b v="0"/>
    <x v="80"/>
    <n v="101.25"/>
    <b v="0"/>
    <s v="games/video games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n v="2.6222222222222224E-3"/>
    <s v="US"/>
    <s v="USD"/>
    <n v="1467231614"/>
    <n v="1464639614"/>
    <b v="0"/>
    <x v="79"/>
    <n v="19.666666666666668"/>
    <b v="0"/>
    <s v="games/video games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n v="1.6666666666666668E-3"/>
    <s v="US"/>
    <s v="USD"/>
    <n v="1394909909"/>
    <n v="1392321509"/>
    <b v="0"/>
    <x v="80"/>
    <n v="12.5"/>
    <b v="0"/>
    <s v="games/video games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n v="9.1244548809124457E-5"/>
    <s v="US"/>
    <s v="USD"/>
    <n v="1420876740"/>
    <n v="1417470718"/>
    <b v="0"/>
    <x v="80"/>
    <n v="8.5"/>
    <b v="0"/>
    <s v="games/video games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n v="8.0000000000000002E-3"/>
    <s v="US"/>
    <s v="USD"/>
    <n v="1390921827"/>
    <n v="1389193827"/>
    <b v="0"/>
    <x v="84"/>
    <n v="1"/>
    <b v="0"/>
    <s v="games/video games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n v="2.3E-2"/>
    <s v="GB"/>
    <s v="GBP"/>
    <n v="1459443385"/>
    <n v="1456854985"/>
    <b v="0"/>
    <x v="81"/>
    <n v="23"/>
    <b v="0"/>
    <s v="games/video games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n v="2.6660714285714284E-2"/>
    <s v="US"/>
    <s v="USD"/>
    <n v="1379363406"/>
    <n v="1375475406"/>
    <b v="0"/>
    <x v="183"/>
    <n v="17.987951807228917"/>
    <b v="0"/>
    <s v="games/video games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n v="0.28192"/>
    <s v="US"/>
    <s v="USD"/>
    <n v="1482479940"/>
    <n v="1479684783"/>
    <b v="0"/>
    <x v="7"/>
    <n v="370.94736842105266"/>
    <b v="0"/>
    <s v="games/video games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n v="6.5900366666666668E-2"/>
    <s v="US"/>
    <s v="USD"/>
    <n v="1360009774"/>
    <n v="1356121774"/>
    <b v="0"/>
    <x v="409"/>
    <n v="63.569485530546629"/>
    <b v="0"/>
    <s v="games/video games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n v="7.2222222222222219E-3"/>
    <s v="US"/>
    <s v="USD"/>
    <n v="1310837574"/>
    <n v="1308245574"/>
    <b v="0"/>
    <x v="84"/>
    <n v="13"/>
    <b v="0"/>
    <s v="games/video games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n v="8.5000000000000006E-3"/>
    <s v="US"/>
    <s v="USD"/>
    <n v="1337447105"/>
    <n v="1334855105"/>
    <b v="0"/>
    <x v="38"/>
    <n v="5.3125"/>
    <b v="0"/>
    <s v="games/video games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n v="1.1575"/>
    <s v="US"/>
    <s v="USD"/>
    <n v="1443040059"/>
    <n v="1440448059"/>
    <b v="0"/>
    <x v="62"/>
    <n v="35.615384615384613"/>
    <b v="1"/>
    <s v="music/rock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n v="1.1226666666666667"/>
    <s v="US"/>
    <s v="USD"/>
    <n v="1406226191"/>
    <n v="1403547791"/>
    <b v="0"/>
    <x v="6"/>
    <n v="87.103448275862064"/>
    <b v="1"/>
    <s v="music/rock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n v="1.3220000000000001"/>
    <s v="US"/>
    <s v="USD"/>
    <n v="1433735400"/>
    <n v="1429306520"/>
    <b v="0"/>
    <x v="34"/>
    <n v="75.11363636363636"/>
    <b v="1"/>
    <s v="music/rock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n v="1.0263636363636364"/>
    <s v="US"/>
    <s v="USD"/>
    <n v="1466827140"/>
    <n v="1464196414"/>
    <b v="0"/>
    <x v="183"/>
    <n v="68.01204819277109"/>
    <b v="1"/>
    <s v="music/rock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n v="1.3864000000000001"/>
    <s v="FR"/>
    <s v="EUR"/>
    <n v="1460127635"/>
    <n v="1457539235"/>
    <b v="0"/>
    <x v="27"/>
    <n v="29.623931623931625"/>
    <b v="1"/>
    <s v="music/rock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n v="1.466"/>
    <s v="US"/>
    <s v="USD"/>
    <n v="1417813618"/>
    <n v="1413922018"/>
    <b v="0"/>
    <x v="58"/>
    <n v="91.625"/>
    <b v="1"/>
    <s v="music/rock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n v="1.2"/>
    <s v="US"/>
    <s v="USD"/>
    <n v="1347672937"/>
    <n v="1346463337"/>
    <b v="0"/>
    <x v="22"/>
    <n v="22.5"/>
    <b v="1"/>
    <s v="music/rock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n v="1.215816111111111"/>
    <s v="US"/>
    <s v="USD"/>
    <n v="1486702800"/>
    <n v="1484058261"/>
    <b v="0"/>
    <x v="158"/>
    <n v="64.366735294117646"/>
    <b v="1"/>
    <s v="music/rock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n v="1"/>
    <s v="US"/>
    <s v="USD"/>
    <n v="1488473351"/>
    <n v="1488214151"/>
    <b v="0"/>
    <x v="63"/>
    <n v="21.857142857142858"/>
    <b v="1"/>
    <s v="music/rock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n v="1.8085714285714285"/>
    <s v="US"/>
    <s v="USD"/>
    <n v="1440266422"/>
    <n v="1436810422"/>
    <b v="0"/>
    <x v="10"/>
    <n v="33.315789473684212"/>
    <b v="1"/>
    <s v="music/rock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n v="1.0607500000000001"/>
    <s v="US"/>
    <s v="USD"/>
    <n v="1434949200"/>
    <n v="1431903495"/>
    <b v="0"/>
    <x v="5"/>
    <n v="90.276595744680847"/>
    <b v="1"/>
    <s v="music/rock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n v="1"/>
    <s v="US"/>
    <s v="USD"/>
    <n v="1429365320"/>
    <n v="1426773320"/>
    <b v="0"/>
    <x v="62"/>
    <n v="76.92307692307692"/>
    <b v="1"/>
    <s v="music/rock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n v="1.2692857142857144"/>
    <s v="US"/>
    <s v="USD"/>
    <n v="1378785540"/>
    <n v="1376066243"/>
    <b v="0"/>
    <x v="240"/>
    <n v="59.233333333333334"/>
    <b v="1"/>
    <s v="music/rock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n v="1.0297499999999999"/>
    <s v="GB"/>
    <s v="GBP"/>
    <n v="1462453307"/>
    <n v="1459861307"/>
    <b v="0"/>
    <x v="287"/>
    <n v="65.38095238095238"/>
    <b v="1"/>
    <s v="music/rock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n v="2.5"/>
    <s v="US"/>
    <s v="USD"/>
    <n v="1469059986"/>
    <n v="1468455186"/>
    <b v="0"/>
    <x v="55"/>
    <n v="67.307692307692307"/>
    <b v="1"/>
    <s v="music/rock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n v="1.2602"/>
    <s v="US"/>
    <s v="USD"/>
    <n v="1430579509"/>
    <n v="1427987509"/>
    <b v="0"/>
    <x v="26"/>
    <n v="88.74647887323944"/>
    <b v="1"/>
    <s v="music/rock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n v="1.0012000000000001"/>
    <s v="US"/>
    <s v="USD"/>
    <n v="1465192867"/>
    <n v="1463032867"/>
    <b v="0"/>
    <x v="44"/>
    <n v="65.868421052631575"/>
    <b v="1"/>
    <s v="music/rock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n v="1.3864000000000001"/>
    <s v="US"/>
    <s v="USD"/>
    <n v="1484752597"/>
    <n v="1482160597"/>
    <b v="0"/>
    <x v="410"/>
    <n v="40.349243306169967"/>
    <b v="1"/>
    <s v="music/rock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n v="1.6140000000000001"/>
    <s v="US"/>
    <s v="USD"/>
    <n v="1428725192"/>
    <n v="1426133192"/>
    <b v="0"/>
    <x v="64"/>
    <n v="76.857142857142861"/>
    <b v="1"/>
    <s v="music/rock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n v="1.071842"/>
    <s v="US"/>
    <s v="USD"/>
    <n v="1447434268"/>
    <n v="1443801868"/>
    <b v="0"/>
    <x v="76"/>
    <n v="68.707820512820518"/>
    <b v="1"/>
    <s v="music/rock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n v="1.5309999999999999"/>
    <s v="US"/>
    <s v="USD"/>
    <n v="1487635653"/>
    <n v="1486426053"/>
    <b v="0"/>
    <x v="28"/>
    <n v="57.773584905660378"/>
    <b v="1"/>
    <s v="games/tabletop games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n v="5.2416666666666663"/>
    <s v="CA"/>
    <s v="CAD"/>
    <n v="1412285825"/>
    <n v="1409261825"/>
    <b v="0"/>
    <x v="289"/>
    <n v="44.171348314606739"/>
    <b v="1"/>
    <s v="games/tabletop games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n v="4.8927777777777779"/>
    <s v="US"/>
    <s v="USD"/>
    <n v="1486616400"/>
    <n v="1484037977"/>
    <b v="0"/>
    <x v="411"/>
    <n v="31.566308243727597"/>
    <b v="1"/>
    <s v="games/tabletop games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n v="2.8473999999999999"/>
    <s v="US"/>
    <s v="USD"/>
    <n v="1453737600"/>
    <n v="1452530041"/>
    <b v="1"/>
    <x v="161"/>
    <n v="107.04511278195488"/>
    <b v="1"/>
    <s v="games/tabletop games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n v="18.569700000000001"/>
    <s v="GB"/>
    <s v="GBP"/>
    <n v="1364286239"/>
    <n v="1360830239"/>
    <b v="0"/>
    <x v="412"/>
    <n v="149.03451043338683"/>
    <b v="1"/>
    <s v="games/tabletop games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n v="1.0967499999999999"/>
    <s v="US"/>
    <s v="USD"/>
    <n v="1473213600"/>
    <n v="1470062743"/>
    <b v="0"/>
    <x v="413"/>
    <n v="55.956632653061227"/>
    <b v="1"/>
    <s v="games/tabletop games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n v="10.146425000000001"/>
    <s v="US"/>
    <s v="USD"/>
    <n v="1428033540"/>
    <n v="1425531666"/>
    <b v="1"/>
    <x v="414"/>
    <n v="56.970381807973048"/>
    <b v="1"/>
    <s v="games/tabletop games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n v="4.1217692027666546"/>
    <s v="AU"/>
    <s v="AUD"/>
    <n v="1477414800"/>
    <n v="1474380241"/>
    <b v="0"/>
    <x v="415"/>
    <n v="44.056420233463037"/>
    <b v="1"/>
    <s v="games/tabletop games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n v="5.0324999999999998"/>
    <s v="GB"/>
    <s v="GBP"/>
    <n v="1461276000"/>
    <n v="1460055300"/>
    <b v="0"/>
    <x v="106"/>
    <n v="68.625"/>
    <b v="1"/>
    <s v="games/tabletop games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n v="1.8461052631578947"/>
    <s v="US"/>
    <s v="USD"/>
    <n v="1458716340"/>
    <n v="1455721204"/>
    <b v="0"/>
    <x v="416"/>
    <n v="65.318435754189949"/>
    <b v="1"/>
    <s v="games/tabletop games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n v="1.1973333333333334"/>
    <s v="GB"/>
    <s v="GBP"/>
    <n v="1487102427"/>
    <n v="1486065627"/>
    <b v="0"/>
    <x v="20"/>
    <n v="35.92"/>
    <b v="1"/>
    <s v="games/tabletop games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n v="10.812401666666668"/>
    <s v="GB"/>
    <s v="GBP"/>
    <n v="1481842800"/>
    <n v="1479414344"/>
    <b v="0"/>
    <x v="417"/>
    <n v="40.070667078443485"/>
    <b v="1"/>
    <s v="games/tabletop games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n v="4.5237333333333334"/>
    <s v="US"/>
    <s v="USD"/>
    <n v="1479704340"/>
    <n v="1477043072"/>
    <b v="0"/>
    <x v="418"/>
    <n v="75.647714604236342"/>
    <b v="1"/>
    <s v="games/tabletop games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n v="5.3737000000000004"/>
    <s v="US"/>
    <s v="USD"/>
    <n v="1459012290"/>
    <n v="1456423890"/>
    <b v="0"/>
    <x v="419"/>
    <n v="61.203872437357631"/>
    <b v="1"/>
    <s v="games/tabletop games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n v="1.2032608695652174"/>
    <s v="US"/>
    <s v="USD"/>
    <n v="1439317900"/>
    <n v="1436725900"/>
    <b v="0"/>
    <x v="248"/>
    <n v="48.130434782608695"/>
    <b v="1"/>
    <s v="games/tabletop games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n v="1.1383571428571428"/>
    <s v="US"/>
    <s v="USD"/>
    <n v="1480662000"/>
    <n v="1478000502"/>
    <b v="0"/>
    <x v="302"/>
    <n v="68.106837606837601"/>
    <b v="1"/>
    <s v="games/tabletop games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n v="9.5103109999999997"/>
    <s v="US"/>
    <s v="USD"/>
    <n v="1425132059"/>
    <n v="1422540059"/>
    <b v="0"/>
    <x v="420"/>
    <n v="65.891300230946882"/>
    <b v="1"/>
    <s v="games/tabletop games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n v="1.3289249999999999"/>
    <s v="US"/>
    <s v="USD"/>
    <n v="1447507200"/>
    <n v="1444911600"/>
    <b v="0"/>
    <x v="421"/>
    <n v="81.654377880184327"/>
    <b v="1"/>
    <s v="games/tabletop games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n v="1.4697777777777778"/>
    <s v="IE"/>
    <s v="EUR"/>
    <n v="1444903198"/>
    <n v="1442311198"/>
    <b v="1"/>
    <x v="140"/>
    <n v="52.701195219123505"/>
    <b v="1"/>
    <s v="games/tabletop games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n v="5.4215"/>
    <s v="GB"/>
    <s v="GBP"/>
    <n v="1436151600"/>
    <n v="1433775668"/>
    <b v="0"/>
    <x v="40"/>
    <n v="41.228136882129277"/>
    <b v="1"/>
    <s v="games/tabletop games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n v="3.8271818181818182"/>
    <s v="GB"/>
    <s v="GBP"/>
    <n v="1358367565"/>
    <n v="1357157965"/>
    <b v="0"/>
    <x v="33"/>
    <n v="15.035357142857142"/>
    <b v="1"/>
    <s v="music/electronic music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n v="7.0418124999999998"/>
    <s v="US"/>
    <s v="USD"/>
    <n v="1351801368"/>
    <n v="1349209368"/>
    <b v="0"/>
    <x v="422"/>
    <n v="39.066920943134534"/>
    <b v="1"/>
    <s v="music/electronic music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n v="1.0954999999999999"/>
    <s v="CA"/>
    <s v="CAD"/>
    <n v="1443127082"/>
    <n v="1440535082"/>
    <b v="0"/>
    <x v="133"/>
    <n v="43.82"/>
    <b v="1"/>
    <s v="music/electronic music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n v="1.3286666666666667"/>
    <s v="US"/>
    <s v="USD"/>
    <n v="1362814119"/>
    <n v="1360222119"/>
    <b v="0"/>
    <x v="196"/>
    <n v="27.301369863013697"/>
    <b v="1"/>
    <s v="music/electronic music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n v="1.52"/>
    <s v="US"/>
    <s v="USD"/>
    <n v="1338579789"/>
    <n v="1335987789"/>
    <b v="0"/>
    <x v="74"/>
    <n v="42.222222222222221"/>
    <b v="1"/>
    <s v="music/electronic music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n v="1.0272727272727273"/>
    <s v="US"/>
    <s v="USD"/>
    <n v="1334556624"/>
    <n v="1333001424"/>
    <b v="0"/>
    <x v="69"/>
    <n v="33.235294117647058"/>
    <b v="1"/>
    <s v="music/electronic music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n v="1"/>
    <s v="US"/>
    <s v="USD"/>
    <n v="1384580373"/>
    <n v="1381984773"/>
    <b v="0"/>
    <x v="63"/>
    <n v="285.71428571428572"/>
    <b v="1"/>
    <s v="music/electronic music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n v="1.016"/>
    <s v="US"/>
    <s v="USD"/>
    <n v="1333771200"/>
    <n v="1328649026"/>
    <b v="0"/>
    <x v="54"/>
    <n v="42.333333333333336"/>
    <b v="1"/>
    <s v="music/electronic music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n v="1.508"/>
    <s v="GB"/>
    <s v="GBP"/>
    <n v="1397516400"/>
    <n v="1396524644"/>
    <b v="0"/>
    <x v="41"/>
    <n v="50.266666666666666"/>
    <b v="1"/>
    <s v="music/electronic music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n v="1.11425"/>
    <s v="US"/>
    <s v="USD"/>
    <n v="1334424960"/>
    <n v="1329442510"/>
    <b v="0"/>
    <x v="250"/>
    <n v="61.902777777777779"/>
    <b v="1"/>
    <s v="music/electronic music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n v="1.956"/>
    <s v="US"/>
    <s v="USD"/>
    <n v="1397113140"/>
    <n v="1395168625"/>
    <b v="0"/>
    <x v="148"/>
    <n v="40.75"/>
    <b v="1"/>
    <s v="music/electronic music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n v="1.1438333333333333"/>
    <s v="US"/>
    <s v="USD"/>
    <n v="1383526800"/>
    <n v="1380650177"/>
    <b v="0"/>
    <x v="252"/>
    <n v="55.796747967479675"/>
    <b v="1"/>
    <s v="music/electronic music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n v="2"/>
    <s v="US"/>
    <s v="USD"/>
    <n v="1431719379"/>
    <n v="1429127379"/>
    <b v="0"/>
    <x v="29"/>
    <n v="10"/>
    <b v="1"/>
    <s v="music/electronic music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n v="2.9250166666666666"/>
    <s v="US"/>
    <s v="USD"/>
    <n v="1391713248"/>
    <n v="1389121248"/>
    <b v="0"/>
    <x v="54"/>
    <n v="73.125416666666666"/>
    <b v="1"/>
    <s v="music/electronic music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n v="1.5636363636363637"/>
    <s v="US"/>
    <s v="USD"/>
    <n v="1331621940"/>
    <n v="1329671572"/>
    <b v="0"/>
    <x v="51"/>
    <n v="26.060606060606062"/>
    <b v="1"/>
    <s v="music/electronic music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n v="1.0566666666666666"/>
    <s v="US"/>
    <s v="USD"/>
    <n v="1437674545"/>
    <n v="1436464945"/>
    <b v="0"/>
    <x v="25"/>
    <n v="22.642857142857142"/>
    <b v="1"/>
    <s v="music/electronic music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n v="1.0119047619047619"/>
    <s v="US"/>
    <s v="USD"/>
    <n v="1446451200"/>
    <n v="1445539113"/>
    <b v="0"/>
    <x v="82"/>
    <n v="47.222222222222221"/>
    <b v="1"/>
    <s v="music/electronic music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n v="1.2283299999999999"/>
    <s v="US"/>
    <s v="USD"/>
    <n v="1346198400"/>
    <n v="1344281383"/>
    <b v="0"/>
    <x v="88"/>
    <n v="32.324473684210524"/>
    <b v="1"/>
    <s v="music/electronic music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n v="1.0149999999999999"/>
    <s v="US"/>
    <s v="USD"/>
    <n v="1440004512"/>
    <n v="1437412512"/>
    <b v="0"/>
    <x v="10"/>
    <n v="53.421052631578945"/>
    <b v="1"/>
    <s v="music/electronic music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n v="1.0114285714285713"/>
    <s v="US"/>
    <s v="USD"/>
    <n v="1374888436"/>
    <n v="1372296436"/>
    <b v="0"/>
    <x v="50"/>
    <n v="51.304347826086953"/>
    <b v="1"/>
    <s v="music/electronic music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n v="1.0811999999999999"/>
    <s v="US"/>
    <s v="USD"/>
    <n v="1461369600"/>
    <n v="1458748809"/>
    <b v="0"/>
    <x v="423"/>
    <n v="37.197247706422019"/>
    <b v="1"/>
    <s v="games/tabletop games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n v="1.6259999999999999"/>
    <s v="US"/>
    <s v="USD"/>
    <n v="1327776847"/>
    <n v="1325184847"/>
    <b v="0"/>
    <x v="209"/>
    <n v="27.1"/>
    <b v="1"/>
    <s v="games/tabletop games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n v="1.0580000000000001"/>
    <s v="CA"/>
    <s v="CAD"/>
    <n v="1435418568"/>
    <n v="1432826568"/>
    <b v="0"/>
    <x v="61"/>
    <n v="206.31"/>
    <b v="1"/>
    <s v="games/tabletop games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n v="2.4315000000000002"/>
    <s v="US"/>
    <s v="USD"/>
    <n v="1477767600"/>
    <n v="1475337675"/>
    <b v="0"/>
    <x v="228"/>
    <n v="82.145270270270274"/>
    <b v="1"/>
    <s v="games/tabletop games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n v="9.4483338095238096"/>
    <s v="GB"/>
    <s v="GBP"/>
    <n v="1411326015"/>
    <n v="1408734015"/>
    <b v="0"/>
    <x v="424"/>
    <n v="164.79651993355483"/>
    <b v="1"/>
    <s v="games/tabletop games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n v="1.0846283333333333"/>
    <s v="US"/>
    <s v="USD"/>
    <n v="1455253140"/>
    <n v="1452625822"/>
    <b v="0"/>
    <x v="306"/>
    <n v="60.820280373831778"/>
    <b v="1"/>
    <s v="games/tabletop games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n v="1.5737692307692308"/>
    <s v="GB"/>
    <s v="GBP"/>
    <n v="1384374155"/>
    <n v="1381778555"/>
    <b v="0"/>
    <x v="425"/>
    <n v="67.970099667774093"/>
    <b v="1"/>
    <s v="games/tabletop games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n v="11.744899999999999"/>
    <s v="DE"/>
    <s v="EUR"/>
    <n v="1439707236"/>
    <n v="1437115236"/>
    <b v="0"/>
    <x v="296"/>
    <n v="81.561805555555551"/>
    <b v="1"/>
    <s v="games/tabletop games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n v="1.7104755366949576"/>
    <s v="US"/>
    <s v="USD"/>
    <n v="1378180800"/>
    <n v="1375113391"/>
    <b v="0"/>
    <x v="380"/>
    <n v="25.42547309833024"/>
    <b v="1"/>
    <s v="games/tabletop games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n v="1.2595294117647058"/>
    <s v="US"/>
    <s v="USD"/>
    <n v="1398460127"/>
    <n v="1395868127"/>
    <b v="0"/>
    <x v="156"/>
    <n v="21.497991967871485"/>
    <b v="1"/>
    <s v="games/tabletop games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n v="12.121296000000001"/>
    <s v="US"/>
    <s v="USD"/>
    <n v="1372136400"/>
    <n v="1369864301"/>
    <b v="0"/>
    <x v="426"/>
    <n v="27.226630727762803"/>
    <b v="1"/>
    <s v="games/tabletop games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n v="4.9580000000000002"/>
    <s v="US"/>
    <s v="USD"/>
    <n v="1405738800"/>
    <n v="1402945408"/>
    <b v="0"/>
    <x v="427"/>
    <n v="25.091093117408906"/>
    <b v="1"/>
    <s v="games/tabletop games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n v="3.3203999999999998"/>
    <s v="GB"/>
    <s v="GBP"/>
    <n v="1450051200"/>
    <n v="1448269539"/>
    <b v="0"/>
    <x v="428"/>
    <n v="21.230179028132991"/>
    <b v="1"/>
    <s v="games/tabletop games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n v="11.65"/>
    <s v="US"/>
    <s v="USD"/>
    <n v="1483645647"/>
    <n v="1481053647"/>
    <b v="0"/>
    <x v="33"/>
    <n v="41.607142857142854"/>
    <b v="1"/>
    <s v="games/tabletop games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n v="1.5331538461538461"/>
    <s v="CA"/>
    <s v="CAD"/>
    <n v="1427585511"/>
    <n v="1424997111"/>
    <b v="0"/>
    <x v="206"/>
    <n v="135.58503401360545"/>
    <b v="1"/>
    <s v="games/tabletop games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n v="5.3710714285714287"/>
    <s v="US"/>
    <s v="USD"/>
    <n v="1454338123"/>
    <n v="1451746123"/>
    <b v="0"/>
    <x v="340"/>
    <n v="22.116176470588236"/>
    <b v="1"/>
    <s v="games/tabletop games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n v="3.5292777777777777"/>
    <s v="US"/>
    <s v="USD"/>
    <n v="1415779140"/>
    <n v="1412294683"/>
    <b v="0"/>
    <x v="429"/>
    <n v="64.625635808748726"/>
    <b v="1"/>
    <s v="games/tabletop games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n v="1.3740000000000001"/>
    <s v="DE"/>
    <s v="EUR"/>
    <n v="1489157716"/>
    <n v="1486565716"/>
    <b v="0"/>
    <x v="1"/>
    <n v="69.569620253164558"/>
    <b v="1"/>
    <s v="games/tabletop games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n v="1.2802667999999999"/>
    <s v="US"/>
    <s v="USD"/>
    <n v="1385870520"/>
    <n v="1382742014"/>
    <b v="0"/>
    <x v="374"/>
    <n v="75.133028169014082"/>
    <b v="1"/>
    <s v="games/tabletop games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n v="2.7067999999999999"/>
    <s v="US"/>
    <s v="USD"/>
    <n v="1461354544"/>
    <n v="1458762544"/>
    <b v="0"/>
    <x v="93"/>
    <n v="140.97916666666666"/>
    <b v="1"/>
    <s v="games/tabletop games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n v="8.0640000000000001"/>
    <s v="GB"/>
    <s v="GBP"/>
    <n v="1488484300"/>
    <n v="1485892300"/>
    <b v="0"/>
    <x v="430"/>
    <n v="49.472392638036808"/>
    <b v="1"/>
    <s v="games/tabletop games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n v="13.600976000000001"/>
    <s v="US"/>
    <s v="USD"/>
    <n v="1385521320"/>
    <n v="1382449733"/>
    <b v="0"/>
    <x v="431"/>
    <n v="53.865251485148519"/>
    <b v="1"/>
    <s v="games/tabletop games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n v="9302.5"/>
    <s v="US"/>
    <s v="USD"/>
    <n v="1489374000"/>
    <n v="1488823290"/>
    <b v="0"/>
    <x v="432"/>
    <n v="4.5712530712530715"/>
    <b v="1"/>
    <s v="games/tabletop games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n v="3.7702"/>
    <s v="US"/>
    <s v="USD"/>
    <n v="1476649800"/>
    <n v="1475609946"/>
    <b v="0"/>
    <x v="126"/>
    <n v="65.00344827586207"/>
    <b v="1"/>
    <s v="games/tabletop games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n v="26.47025"/>
    <s v="US"/>
    <s v="USD"/>
    <n v="1393005600"/>
    <n v="1390323617"/>
    <b v="0"/>
    <x v="433"/>
    <n v="53.475252525252522"/>
    <b v="1"/>
    <s v="games/tabletop games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n v="1.0012000000000001"/>
    <s v="GB"/>
    <s v="GBP"/>
    <n v="1441393210"/>
    <n v="1438801210"/>
    <b v="0"/>
    <x v="7"/>
    <n v="43.912280701754383"/>
    <b v="1"/>
    <s v="games/tabletop games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n v="1.0445405405405406"/>
    <s v="US"/>
    <s v="USD"/>
    <n v="1438185565"/>
    <n v="1436975965"/>
    <b v="0"/>
    <x v="434"/>
    <n v="50.852631578947367"/>
    <b v="1"/>
    <s v="games/tabletop games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n v="1.0721428571428571"/>
    <s v="GB"/>
    <s v="GBP"/>
    <n v="1481749278"/>
    <n v="1479157278"/>
    <b v="0"/>
    <x v="130"/>
    <n v="58.6328125"/>
    <b v="1"/>
    <s v="games/tabletop games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n v="1.6877142857142857"/>
    <s v="US"/>
    <s v="USD"/>
    <n v="1364917965"/>
    <n v="1362329565"/>
    <b v="0"/>
    <x v="387"/>
    <n v="32.81666666666667"/>
    <b v="1"/>
    <s v="games/tabletop games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n v="9.7511200000000002"/>
    <s v="US"/>
    <s v="USD"/>
    <n v="1480727273"/>
    <n v="1478131673"/>
    <b v="0"/>
    <x v="435"/>
    <n v="426.93169877408059"/>
    <b v="1"/>
    <s v="games/tabletop games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n v="1.3444929411764706"/>
    <s v="US"/>
    <s v="USD"/>
    <n v="1408177077"/>
    <n v="1406362677"/>
    <b v="0"/>
    <x v="436"/>
    <n v="23.808729166666669"/>
    <b v="1"/>
    <s v="games/tabletop games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n v="2.722777777777778"/>
    <s v="ES"/>
    <s v="EUR"/>
    <n v="1470469938"/>
    <n v="1469173938"/>
    <b v="0"/>
    <x v="437"/>
    <n v="98.413654618473899"/>
    <b v="1"/>
    <s v="games/tabletop games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n v="1.1268750000000001"/>
    <s v="US"/>
    <s v="USD"/>
    <n v="1447862947"/>
    <n v="1445267347"/>
    <b v="0"/>
    <x v="87"/>
    <n v="107.32142857142857"/>
    <b v="1"/>
    <s v="games/tabletop games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n v="4.5979999999999999"/>
    <s v="US"/>
    <s v="USD"/>
    <n v="1485271968"/>
    <n v="1484667168"/>
    <b v="0"/>
    <x v="438"/>
    <n v="11.67005076142132"/>
    <b v="1"/>
    <s v="games/tabletop games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n v="2.8665822784810127"/>
    <s v="US"/>
    <s v="USD"/>
    <n v="1462661451"/>
    <n v="1460069451"/>
    <b v="0"/>
    <x v="197"/>
    <n v="41.782287822878232"/>
    <b v="1"/>
    <s v="games/tabletop games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n v="2.2270833333333333"/>
    <s v="GB"/>
    <s v="GBP"/>
    <n v="1479811846"/>
    <n v="1478602246"/>
    <b v="0"/>
    <x v="133"/>
    <n v="21.38"/>
    <b v="1"/>
    <s v="games/tabletop games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n v="6.3613999999999997"/>
    <s v="GB"/>
    <s v="GBP"/>
    <n v="1466377200"/>
    <n v="1463351329"/>
    <b v="0"/>
    <x v="39"/>
    <n v="94.103550295857985"/>
    <b v="1"/>
    <s v="games/tabletop games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n v="1.4650000000000001"/>
    <s v="US"/>
    <s v="USD"/>
    <n v="1434045687"/>
    <n v="1431453687"/>
    <b v="0"/>
    <x v="242"/>
    <n v="15.721951219512196"/>
    <b v="1"/>
    <s v="games/tabletop games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n v="18.670999999999999"/>
    <s v="GB"/>
    <s v="GBP"/>
    <n v="1481224736"/>
    <n v="1480360736"/>
    <b v="0"/>
    <x v="190"/>
    <n v="90.635922330097088"/>
    <b v="1"/>
    <s v="games/tabletop games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n v="3.2692000000000001"/>
    <s v="US"/>
    <s v="USD"/>
    <n v="1395876250"/>
    <n v="1393287850"/>
    <b v="0"/>
    <x v="87"/>
    <n v="97.297619047619051"/>
    <b v="1"/>
    <s v="games/tabletop games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n v="7.7949999999999999"/>
    <s v="AU"/>
    <s v="AUD"/>
    <n v="1487093020"/>
    <n v="1485278620"/>
    <b v="0"/>
    <x v="439"/>
    <n v="37.11904761904762"/>
    <b v="1"/>
    <s v="games/tabletop games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n v="1.5415151515151515"/>
    <s v="US"/>
    <s v="USD"/>
    <n v="1416268800"/>
    <n v="1413295358"/>
    <b v="0"/>
    <x v="331"/>
    <n v="28.104972375690608"/>
    <b v="1"/>
    <s v="games/tabletop games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n v="1.1554666666666666"/>
    <s v="SE"/>
    <s v="SEK"/>
    <n v="1422734313"/>
    <n v="1420919913"/>
    <b v="0"/>
    <x v="65"/>
    <n v="144.43333333333334"/>
    <b v="1"/>
    <s v="games/tabletop games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n v="1.8003333333333333"/>
    <s v="US"/>
    <s v="USD"/>
    <n v="1463972400"/>
    <n v="1462543114"/>
    <b v="0"/>
    <x v="440"/>
    <n v="24.274157303370785"/>
    <b v="1"/>
    <s v="games/tabletop games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n v="2.9849999999999999"/>
    <s v="GB"/>
    <s v="GBP"/>
    <n v="1479846507"/>
    <n v="1479241707"/>
    <b v="0"/>
    <x v="57"/>
    <n v="35.117647058823529"/>
    <b v="1"/>
    <s v="games/tabletop games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n v="3.2026666666666666"/>
    <s v="US"/>
    <s v="USD"/>
    <n v="1461722400"/>
    <n v="1460235592"/>
    <b v="0"/>
    <x v="441"/>
    <n v="24.762886597938145"/>
    <b v="1"/>
    <s v="games/tabletop games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n v="3.80525"/>
    <s v="US"/>
    <s v="USD"/>
    <n v="1419123600"/>
    <n v="1416945297"/>
    <b v="0"/>
    <x v="442"/>
    <n v="188.37871287128712"/>
    <b v="1"/>
    <s v="games/tabletop games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n v="1.026"/>
    <s v="US"/>
    <s v="USD"/>
    <n v="1489283915"/>
    <n v="1486691915"/>
    <b v="0"/>
    <x v="441"/>
    <n v="148.08247422680412"/>
    <b v="1"/>
    <s v="games/tabletop games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n v="18.016400000000001"/>
    <s v="US"/>
    <s v="USD"/>
    <n v="1488862800"/>
    <n v="1486745663"/>
    <b v="0"/>
    <x v="443"/>
    <n v="49.934589800443462"/>
    <b v="1"/>
    <s v="games/tabletop games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n v="7.2024800000000004"/>
    <s v="US"/>
    <s v="USD"/>
    <n v="1484085540"/>
    <n v="1482353513"/>
    <b v="0"/>
    <x v="444"/>
    <n v="107.82155688622754"/>
    <b v="1"/>
    <s v="games/tabletop games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n v="2.8309000000000002"/>
    <s v="US"/>
    <s v="USD"/>
    <n v="1481328004"/>
    <n v="1478736004"/>
    <b v="0"/>
    <x v="445"/>
    <n v="42.63403614457831"/>
    <b v="1"/>
    <s v="games/tabletop games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n v="13.566000000000001"/>
    <s v="US"/>
    <s v="USD"/>
    <n v="1449506836"/>
    <n v="1446914836"/>
    <b v="0"/>
    <x v="446"/>
    <n v="14.370762711864407"/>
    <b v="1"/>
    <s v="games/tabletop games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n v="2.2035999999999998"/>
    <s v="CA"/>
    <s v="CAD"/>
    <n v="1489320642"/>
    <n v="1487164242"/>
    <b v="0"/>
    <x v="206"/>
    <n v="37.476190476190474"/>
    <b v="1"/>
    <s v="games/tabletop games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n v="1.196"/>
    <s v="US"/>
    <s v="USD"/>
    <n v="1393156857"/>
    <n v="1390564857"/>
    <b v="0"/>
    <x v="221"/>
    <n v="30.202020202020201"/>
    <b v="1"/>
    <s v="games/tabletop games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n v="4.0776923076923079"/>
    <s v="GB"/>
    <s v="GBP"/>
    <n v="1419259679"/>
    <n v="1416667679"/>
    <b v="0"/>
    <x v="1"/>
    <n v="33.550632911392405"/>
    <b v="1"/>
    <s v="games/tabletop games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n v="1.0581826105905425"/>
    <s v="US"/>
    <s v="USD"/>
    <n v="1388936289"/>
    <n v="1386344289"/>
    <b v="0"/>
    <x v="11"/>
    <n v="64.74666666666667"/>
    <b v="1"/>
    <s v="games/tabletop games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n v="1.4108235294117648"/>
    <s v="US"/>
    <s v="USD"/>
    <n v="1330359423"/>
    <n v="1327767423"/>
    <b v="0"/>
    <x v="447"/>
    <n v="57.932367149758456"/>
    <b v="1"/>
    <s v="games/tabletop games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n v="2.7069999999999999"/>
    <s v="IT"/>
    <s v="EUR"/>
    <n v="1451861940"/>
    <n v="1448902867"/>
    <b v="0"/>
    <x v="332"/>
    <n v="53.078431372549019"/>
    <b v="1"/>
    <s v="games/tabletop games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n v="1.538"/>
    <s v="US"/>
    <s v="USD"/>
    <n v="1423022400"/>
    <n v="1421436099"/>
    <b v="0"/>
    <x v="58"/>
    <n v="48.0625"/>
    <b v="1"/>
    <s v="games/tabletop games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n v="4.0357653061224488"/>
    <s v="US"/>
    <s v="USD"/>
    <n v="1442501991"/>
    <n v="1439909991"/>
    <b v="0"/>
    <x v="436"/>
    <n v="82.396874999999994"/>
    <b v="1"/>
    <s v="games/tabletop games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n v="1.85"/>
    <s v="US"/>
    <s v="USD"/>
    <n v="1311576600"/>
    <n v="1306219897"/>
    <b v="0"/>
    <x v="202"/>
    <n v="50.454545454545453"/>
    <b v="1"/>
    <s v="music/rock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n v="1.8533333333333333"/>
    <s v="US"/>
    <s v="USD"/>
    <n v="1452744686"/>
    <n v="1447560686"/>
    <b v="0"/>
    <x v="8"/>
    <n v="115.83333333333333"/>
    <b v="1"/>
    <s v="music/rock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n v="1.0085533333333332"/>
    <s v="US"/>
    <s v="USD"/>
    <n v="1336528804"/>
    <n v="1331348404"/>
    <b v="0"/>
    <x v="53"/>
    <n v="63.03458333333333"/>
    <b v="1"/>
    <s v="music/rock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n v="1.0622116666666668"/>
    <s v="US"/>
    <s v="USD"/>
    <n v="1299902400"/>
    <n v="1297451245"/>
    <b v="0"/>
    <x v="211"/>
    <n v="108.02152542372882"/>
    <b v="1"/>
    <s v="music/rock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n v="1.2136666666666667"/>
    <s v="US"/>
    <s v="USD"/>
    <n v="1340944043"/>
    <n v="1338352043"/>
    <b v="0"/>
    <x v="1"/>
    <n v="46.088607594936711"/>
    <b v="1"/>
    <s v="music/rock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n v="1.0006666666666666"/>
    <s v="US"/>
    <s v="USD"/>
    <n v="1378439940"/>
    <n v="1376003254"/>
    <b v="0"/>
    <x v="25"/>
    <n v="107.21428571428571"/>
    <b v="1"/>
    <s v="music/rock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n v="1.1997755555555556"/>
    <s v="US"/>
    <s v="USD"/>
    <n v="1403539260"/>
    <n v="1401724860"/>
    <b v="0"/>
    <x v="448"/>
    <n v="50.9338679245283"/>
    <b v="1"/>
    <s v="music/rock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n v="1.0009999999999999"/>
    <s v="US"/>
    <s v="USD"/>
    <n v="1340733600"/>
    <n v="1339098689"/>
    <b v="0"/>
    <x v="20"/>
    <n v="40.04"/>
    <b v="1"/>
    <s v="music/rock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n v="1.0740000000000001"/>
    <s v="US"/>
    <s v="USD"/>
    <n v="1386372120"/>
    <n v="1382659060"/>
    <b v="0"/>
    <x v="20"/>
    <n v="64.44"/>
    <b v="1"/>
    <s v="music/rock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n v="1.0406666666666666"/>
    <s v="US"/>
    <s v="USD"/>
    <n v="1259686800"/>
    <n v="1252908330"/>
    <b v="0"/>
    <x v="60"/>
    <n v="53.827586206896555"/>
    <b v="1"/>
    <s v="music/rock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n v="1.728"/>
    <s v="US"/>
    <s v="USD"/>
    <n v="1335153600"/>
    <n v="1332199618"/>
    <b v="0"/>
    <x v="68"/>
    <n v="100.46511627906976"/>
    <b v="1"/>
    <s v="music/rock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n v="1.072505"/>
    <s v="US"/>
    <s v="USD"/>
    <n v="1334767476"/>
    <n v="1332175476"/>
    <b v="0"/>
    <x v="67"/>
    <n v="46.630652173913049"/>
    <b v="1"/>
    <s v="music/rock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n v="1.0823529411764705"/>
    <s v="US"/>
    <s v="USD"/>
    <n v="1348545540"/>
    <n v="1346345999"/>
    <b v="0"/>
    <x v="74"/>
    <n v="34.074074074074076"/>
    <b v="1"/>
    <s v="music/rock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n v="1.4608079999999999"/>
    <s v="US"/>
    <s v="USD"/>
    <n v="1358702480"/>
    <n v="1356110480"/>
    <b v="0"/>
    <x v="300"/>
    <n v="65.214642857142863"/>
    <b v="1"/>
    <s v="music/rock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n v="1.2524999999999999"/>
    <s v="US"/>
    <s v="USD"/>
    <n v="1359240856"/>
    <n v="1356648856"/>
    <b v="0"/>
    <x v="69"/>
    <n v="44.205882352941174"/>
    <b v="1"/>
    <s v="music/rock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n v="1.4907142857142857"/>
    <s v="US"/>
    <s v="USD"/>
    <n v="1330018426"/>
    <n v="1326994426"/>
    <b v="0"/>
    <x v="108"/>
    <n v="71.965517241379317"/>
    <b v="1"/>
    <s v="music/rock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n v="1.006"/>
    <s v="US"/>
    <s v="USD"/>
    <n v="1331697540"/>
    <n v="1328749249"/>
    <b v="0"/>
    <x v="10"/>
    <n v="52.94736842105263"/>
    <b v="1"/>
    <s v="music/rock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n v="1.0507333333333333"/>
    <s v="US"/>
    <s v="USD"/>
    <n v="1395861033"/>
    <n v="1393272633"/>
    <b v="0"/>
    <x v="449"/>
    <n v="109.45138888888889"/>
    <b v="1"/>
    <s v="music/rock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n v="3.5016666666666665"/>
    <s v="US"/>
    <s v="USD"/>
    <n v="1296953209"/>
    <n v="1295657209"/>
    <b v="0"/>
    <x v="25"/>
    <n v="75.035714285714292"/>
    <b v="1"/>
    <s v="music/rock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n v="1.0125"/>
    <s v="US"/>
    <s v="USD"/>
    <n v="1340904416"/>
    <n v="1339694816"/>
    <b v="0"/>
    <x v="63"/>
    <n v="115.71428571428571"/>
    <b v="1"/>
    <s v="music/rock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n v="1.336044"/>
    <s v="US"/>
    <s v="USD"/>
    <n v="1371785496"/>
    <n v="1369193496"/>
    <b v="1"/>
    <x v="263"/>
    <n v="31.659810426540286"/>
    <b v="1"/>
    <s v="music/indie rock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n v="1.7065217391304348"/>
    <s v="US"/>
    <s v="USD"/>
    <n v="1388473200"/>
    <n v="1385585434"/>
    <b v="1"/>
    <x v="268"/>
    <n v="46.176470588235297"/>
    <b v="1"/>
    <s v="music/indie rock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n v="1.0935829457364341"/>
    <s v="US"/>
    <s v="USD"/>
    <n v="1323747596"/>
    <n v="1320287996"/>
    <b v="1"/>
    <x v="273"/>
    <n v="68.481650485436887"/>
    <b v="1"/>
    <s v="music/indie rock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n v="1.0070033333333335"/>
    <s v="US"/>
    <s v="USD"/>
    <n v="1293857940"/>
    <n v="1290281691"/>
    <b v="1"/>
    <x v="116"/>
    <n v="53.469203539823013"/>
    <b v="1"/>
    <s v="music/indie rock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n v="1.0122777777777778"/>
    <s v="US"/>
    <s v="USD"/>
    <n v="1407520800"/>
    <n v="1405356072"/>
    <b v="1"/>
    <x v="157"/>
    <n v="109.10778443113773"/>
    <b v="1"/>
    <s v="music/indie rock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n v="1.0675857142857144"/>
    <s v="US"/>
    <s v="USD"/>
    <n v="1331352129"/>
    <n v="1328760129"/>
    <b v="1"/>
    <x v="196"/>
    <n v="51.185616438356163"/>
    <b v="1"/>
    <s v="music/indie rock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n v="1.0665777537961894"/>
    <s v="US"/>
    <s v="USD"/>
    <n v="1336245328"/>
    <n v="1333653333"/>
    <b v="1"/>
    <x v="11"/>
    <n v="27.936800000000002"/>
    <b v="1"/>
    <s v="music/indie rock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n v="1.0130622"/>
    <s v="US"/>
    <s v="USD"/>
    <n v="1409274000"/>
    <n v="1406847996"/>
    <b v="1"/>
    <x v="450"/>
    <n v="82.496921824104234"/>
    <b v="1"/>
    <s v="music/indie rock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n v="1.0667450000000001"/>
    <s v="US"/>
    <s v="USD"/>
    <n v="1362872537"/>
    <n v="1359848537"/>
    <b v="1"/>
    <x v="329"/>
    <n v="59.817476635514019"/>
    <b v="1"/>
    <s v="music/indie rock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n v="4.288397837837838"/>
    <s v="US"/>
    <s v="USD"/>
    <n v="1363889015"/>
    <n v="1361300615"/>
    <b v="1"/>
    <x v="451"/>
    <n v="64.816470588235291"/>
    <b v="1"/>
    <s v="music/indie rock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n v="1.0411111111111111"/>
    <s v="US"/>
    <s v="USD"/>
    <n v="1399421189"/>
    <n v="1396829189"/>
    <b v="1"/>
    <x v="201"/>
    <n v="90.09615384615384"/>
    <b v="1"/>
    <s v="music/indie rock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n v="1.0786666666666667"/>
    <s v="US"/>
    <s v="USD"/>
    <n v="1397862000"/>
    <n v="1395155478"/>
    <b v="1"/>
    <x v="1"/>
    <n v="40.962025316455694"/>
    <b v="1"/>
    <s v="music/indie rock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n v="1.7584040000000001"/>
    <s v="US"/>
    <s v="USD"/>
    <n v="1336086026"/>
    <n v="1333494026"/>
    <b v="1"/>
    <x v="328"/>
    <n v="56.000127388535034"/>
    <b v="1"/>
    <s v="music/indie rock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n v="1.5697000000000001"/>
    <s v="US"/>
    <s v="USD"/>
    <n v="1339074857"/>
    <n v="1336482857"/>
    <b v="1"/>
    <x v="133"/>
    <n v="37.672800000000002"/>
    <b v="1"/>
    <s v="music/indie rock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n v="1.026"/>
    <s v="US"/>
    <s v="USD"/>
    <n v="1336238743"/>
    <n v="1333646743"/>
    <b v="1"/>
    <x v="31"/>
    <n v="40.078125"/>
    <b v="1"/>
    <s v="music/indie rock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n v="1.0404266666666666"/>
    <s v="US"/>
    <s v="USD"/>
    <n v="1260383040"/>
    <n v="1253726650"/>
    <b v="1"/>
    <x v="452"/>
    <n v="78.031999999999996"/>
    <b v="1"/>
    <s v="music/indie rock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n v="1.04"/>
    <s v="US"/>
    <s v="USD"/>
    <n v="1266210000"/>
    <n v="1263474049"/>
    <b v="1"/>
    <x v="19"/>
    <n v="18.90909090909091"/>
    <b v="1"/>
    <s v="music/indie rock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n v="1.2105999999999999"/>
    <s v="US"/>
    <s v="USD"/>
    <n v="1253937540"/>
    <n v="1251214014"/>
    <b v="1"/>
    <x v="430"/>
    <n v="37.134969325153371"/>
    <b v="1"/>
    <s v="music/indie rock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n v="1.077"/>
    <s v="US"/>
    <s v="USD"/>
    <n v="1387072685"/>
    <n v="1384480685"/>
    <b v="1"/>
    <x v="99"/>
    <n v="41.961038961038959"/>
    <b v="1"/>
    <s v="music/indie rock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n v="1.0866"/>
    <s v="US"/>
    <s v="USD"/>
    <n v="1396463800"/>
    <n v="1393443400"/>
    <b v="1"/>
    <x v="30"/>
    <n v="61.044943820224717"/>
    <b v="1"/>
    <s v="music/indie rock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n v="0.39120962394619685"/>
    <s v="AT"/>
    <s v="EUR"/>
    <n v="1491282901"/>
    <n v="1488694501"/>
    <b v="0"/>
    <x v="31"/>
    <n v="64.53125"/>
    <b v="0"/>
    <s v="food/small batch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n v="3.1481481481481478E-2"/>
    <s v="US"/>
    <s v="USD"/>
    <n v="1491769769"/>
    <n v="1489181369"/>
    <b v="0"/>
    <x v="80"/>
    <n v="21.25"/>
    <b v="0"/>
    <s v="food/small batch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n v="0.48"/>
    <s v="US"/>
    <s v="USD"/>
    <n v="1490033247"/>
    <n v="1489428447"/>
    <b v="0"/>
    <x v="80"/>
    <n v="30"/>
    <b v="0"/>
    <s v="food/small batch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n v="0.20733333333333334"/>
    <s v="GB"/>
    <s v="GBP"/>
    <n v="1490559285"/>
    <n v="1487970885"/>
    <b v="0"/>
    <x v="42"/>
    <n v="25.491803278688526"/>
    <b v="0"/>
    <s v="food/small batch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n v="0.08"/>
    <s v="US"/>
    <s v="USD"/>
    <n v="1490830331"/>
    <n v="1488241931"/>
    <b v="0"/>
    <x v="63"/>
    <n v="11.428571428571429"/>
    <b v="0"/>
    <s v="food/small batch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n v="7.1999999999999998E-3"/>
    <s v="US"/>
    <s v="USD"/>
    <n v="1493571600"/>
    <n v="1489106948"/>
    <b v="0"/>
    <x v="29"/>
    <n v="108"/>
    <b v="0"/>
    <s v="food/small batch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n v="5.2609431428571432"/>
    <s v="US"/>
    <s v="USD"/>
    <n v="1409090440"/>
    <n v="1406066440"/>
    <b v="1"/>
    <x v="453"/>
    <n v="54.883162444113267"/>
    <b v="1"/>
    <s v="food/small batch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n v="2.5445000000000002"/>
    <s v="US"/>
    <s v="USD"/>
    <n v="1434307537"/>
    <n v="1431715537"/>
    <b v="1"/>
    <x v="416"/>
    <n v="47.383612662942269"/>
    <b v="1"/>
    <s v="food/small batch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n v="1.0591999999999999"/>
    <s v="US"/>
    <s v="USD"/>
    <n v="1405609146"/>
    <n v="1403017146"/>
    <b v="1"/>
    <x v="207"/>
    <n v="211.84"/>
    <b v="1"/>
    <s v="food/small batch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n v="1.0242285714285715"/>
    <s v="US"/>
    <s v="USD"/>
    <n v="1451001600"/>
    <n v="1448400943"/>
    <b v="1"/>
    <x v="430"/>
    <n v="219.92638036809817"/>
    <b v="1"/>
    <s v="food/small batch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n v="1.4431375"/>
    <s v="US"/>
    <s v="USD"/>
    <n v="1408320490"/>
    <n v="1405728490"/>
    <b v="1"/>
    <x v="454"/>
    <n v="40.795406360424032"/>
    <b v="1"/>
    <s v="food/small batch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n v="1.06308"/>
    <s v="US"/>
    <s v="USD"/>
    <n v="1423235071"/>
    <n v="1420643071"/>
    <b v="1"/>
    <x v="455"/>
    <n v="75.502840909090907"/>
    <b v="1"/>
    <s v="food/small batch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n v="2.1216666666666666"/>
    <s v="US"/>
    <s v="USD"/>
    <n v="1401385800"/>
    <n v="1399563390"/>
    <b v="1"/>
    <x v="225"/>
    <n v="13.542553191489361"/>
    <b v="1"/>
    <s v="food/small batch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n v="1.0195000000000001"/>
    <s v="US"/>
    <s v="USD"/>
    <n v="1415208840"/>
    <n v="1412611498"/>
    <b v="1"/>
    <x v="85"/>
    <n v="60.865671641791046"/>
    <b v="1"/>
    <s v="food/small batch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n v="1.0227200000000001"/>
    <s v="US"/>
    <s v="USD"/>
    <n v="1402494243"/>
    <n v="1399902243"/>
    <b v="1"/>
    <x v="170"/>
    <n v="115.69230769230769"/>
    <b v="1"/>
    <s v="food/small batch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n v="5.2073254999999996"/>
    <s v="US"/>
    <s v="USD"/>
    <n v="1394316695"/>
    <n v="1390860695"/>
    <b v="1"/>
    <x v="456"/>
    <n v="48.104623556581984"/>
    <b v="1"/>
    <s v="food/small batch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n v="1.1065833333333333"/>
    <s v="US"/>
    <s v="USD"/>
    <n v="1403796143"/>
    <n v="1401204143"/>
    <b v="1"/>
    <x v="122"/>
    <n v="74.184357541899445"/>
    <b v="1"/>
    <s v="food/small batch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n v="1.0114333333333334"/>
    <s v="US"/>
    <s v="USD"/>
    <n v="1404077484"/>
    <n v="1401485484"/>
    <b v="1"/>
    <x v="252"/>
    <n v="123.34552845528455"/>
    <b v="1"/>
    <s v="food/small batch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n v="2.9420799999999998"/>
    <s v="US"/>
    <s v="USD"/>
    <n v="1482134340"/>
    <n v="1479496309"/>
    <b v="1"/>
    <x v="457"/>
    <n v="66.623188405797094"/>
    <b v="1"/>
    <s v="food/small batch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n v="1.0577749999999999"/>
    <s v="US"/>
    <s v="USD"/>
    <n v="1477841138"/>
    <n v="1475249138"/>
    <b v="1"/>
    <x v="458"/>
    <n v="104.99007444168734"/>
    <b v="1"/>
    <s v="food/small batch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n v="0"/>
    <s v="US"/>
    <s v="USD"/>
    <n v="1436729504"/>
    <n v="1434137504"/>
    <b v="0"/>
    <x v="78"/>
    <e v="#DIV/0!"/>
    <b v="0"/>
    <s v="technology/web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n v="0"/>
    <s v="US"/>
    <s v="USD"/>
    <n v="1412571600"/>
    <n v="1410799870"/>
    <b v="0"/>
    <x v="78"/>
    <e v="#DIV/0!"/>
    <b v="0"/>
    <s v="technology/web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n v="0.03"/>
    <s v="US"/>
    <s v="USD"/>
    <n v="1452282420"/>
    <n v="1447962505"/>
    <b v="0"/>
    <x v="29"/>
    <n v="300"/>
    <b v="0"/>
    <s v="technology/web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n v="1E-3"/>
    <s v="CA"/>
    <s v="CAD"/>
    <n v="1466789269"/>
    <n v="1464197269"/>
    <b v="0"/>
    <x v="29"/>
    <n v="1"/>
    <b v="0"/>
    <s v="technology/web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n v="0"/>
    <s v="US"/>
    <s v="USD"/>
    <n v="1427845140"/>
    <n v="1424822556"/>
    <b v="0"/>
    <x v="78"/>
    <e v="#DIV/0!"/>
    <b v="0"/>
    <s v="technology/web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n v="6.4999999999999997E-4"/>
    <s v="US"/>
    <s v="USD"/>
    <n v="1476731431"/>
    <n v="1472843431"/>
    <b v="0"/>
    <x v="83"/>
    <n v="13"/>
    <b v="0"/>
    <s v="technology/web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n v="1.4999999999999999E-2"/>
    <s v="US"/>
    <s v="USD"/>
    <n v="1472135676"/>
    <n v="1469543676"/>
    <b v="0"/>
    <x v="29"/>
    <n v="15"/>
    <b v="0"/>
    <s v="technology/web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n v="3.8571428571428572E-3"/>
    <s v="US"/>
    <s v="USD"/>
    <n v="1456006938"/>
    <n v="1450822938"/>
    <b v="0"/>
    <x v="81"/>
    <n v="54"/>
    <b v="0"/>
    <s v="technology/web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n v="0"/>
    <s v="SE"/>
    <s v="SEK"/>
    <n v="1439318228"/>
    <n v="1436812628"/>
    <b v="0"/>
    <x v="78"/>
    <e v="#DIV/0!"/>
    <b v="0"/>
    <s v="technology/web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n v="0"/>
    <s v="IE"/>
    <s v="EUR"/>
    <n v="1483474370"/>
    <n v="1480882370"/>
    <b v="0"/>
    <x v="78"/>
    <e v="#DIV/0!"/>
    <b v="0"/>
    <s v="technology/web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n v="5.7142857142857143E-3"/>
    <s v="NZ"/>
    <s v="NZD"/>
    <n v="1430360739"/>
    <n v="1427768739"/>
    <b v="0"/>
    <x v="63"/>
    <n v="15.428571428571429"/>
    <b v="0"/>
    <s v="technology/web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n v="0"/>
    <s v="US"/>
    <s v="USD"/>
    <n v="1433603552"/>
    <n v="1428419552"/>
    <b v="0"/>
    <x v="78"/>
    <e v="#DIV/0!"/>
    <b v="0"/>
    <s v="technology/web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n v="0"/>
    <s v="US"/>
    <s v="USD"/>
    <n v="1429632822"/>
    <n v="1428596022"/>
    <b v="0"/>
    <x v="78"/>
    <e v="#DIV/0!"/>
    <b v="0"/>
    <s v="technology/web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n v="7.1428571428571429E-4"/>
    <s v="US"/>
    <s v="USD"/>
    <n v="1420910460"/>
    <n v="1415726460"/>
    <b v="0"/>
    <x v="29"/>
    <n v="25"/>
    <b v="0"/>
    <s v="technology/web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n v="6.875E-3"/>
    <s v="AU"/>
    <s v="AUD"/>
    <n v="1430604136"/>
    <n v="1428012136"/>
    <b v="0"/>
    <x v="84"/>
    <n v="27.5"/>
    <b v="0"/>
    <s v="technology/web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n v="0"/>
    <s v="NL"/>
    <s v="EUR"/>
    <n v="1433530104"/>
    <n v="1430938104"/>
    <b v="0"/>
    <x v="78"/>
    <e v="#DIV/0!"/>
    <b v="0"/>
    <s v="technology/web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n v="0"/>
    <s v="GB"/>
    <s v="GBP"/>
    <n v="1445093578"/>
    <n v="1442501578"/>
    <b v="0"/>
    <x v="78"/>
    <e v="#DIV/0!"/>
    <b v="0"/>
    <s v="technology/web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n v="0"/>
    <s v="GB"/>
    <s v="GBP"/>
    <n v="1422664740"/>
    <n v="1417818036"/>
    <b v="0"/>
    <x v="78"/>
    <e v="#DIV/0!"/>
    <b v="0"/>
    <s v="technology/web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n v="0.14680000000000001"/>
    <s v="US"/>
    <s v="USD"/>
    <n v="1438616124"/>
    <n v="1433432124"/>
    <b v="0"/>
    <x v="83"/>
    <n v="367"/>
    <b v="0"/>
    <s v="technology/web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n v="4.0000000000000002E-4"/>
    <s v="CA"/>
    <s v="CAD"/>
    <n v="1454864280"/>
    <n v="1452272280"/>
    <b v="0"/>
    <x v="29"/>
    <n v="2"/>
    <b v="0"/>
    <s v="technology/web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n v="0"/>
    <s v="CA"/>
    <s v="CAD"/>
    <n v="1462053600"/>
    <n v="1459975008"/>
    <b v="0"/>
    <x v="78"/>
    <e v="#DIV/0!"/>
    <b v="0"/>
    <s v="technology/web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n v="0.2857142857142857"/>
    <s v="US"/>
    <s v="USD"/>
    <n v="1418315470"/>
    <n v="1415723470"/>
    <b v="0"/>
    <x v="84"/>
    <n v="60"/>
    <b v="0"/>
    <s v="technology/web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n v="0"/>
    <s v="US"/>
    <s v="USD"/>
    <n v="1451348200"/>
    <n v="1447460200"/>
    <b v="0"/>
    <x v="78"/>
    <e v="#DIV/0!"/>
    <b v="0"/>
    <s v="technology/web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n v="0"/>
    <s v="US"/>
    <s v="USD"/>
    <n v="1445898356"/>
    <n v="1441146356"/>
    <b v="0"/>
    <x v="78"/>
    <e v="#DIV/0!"/>
    <b v="0"/>
    <s v="technology/web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n v="0"/>
    <s v="IT"/>
    <s v="EUR"/>
    <n v="1453071600"/>
    <n v="1449596425"/>
    <b v="0"/>
    <x v="78"/>
    <e v="#DIV/0!"/>
    <b v="0"/>
    <s v="technology/web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n v="0.1052"/>
    <s v="GB"/>
    <s v="GBP"/>
    <n v="1445431533"/>
    <n v="1442839533"/>
    <b v="0"/>
    <x v="74"/>
    <n v="97.407407407407405"/>
    <b v="0"/>
    <s v="technology/web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n v="1.34E-2"/>
    <s v="US"/>
    <s v="USD"/>
    <n v="1461622616"/>
    <n v="1456442216"/>
    <b v="0"/>
    <x v="25"/>
    <n v="47.857142857142854"/>
    <b v="0"/>
    <s v="technology/web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n v="2.5000000000000001E-3"/>
    <s v="US"/>
    <s v="USD"/>
    <n v="1429028365"/>
    <n v="1425143965"/>
    <b v="0"/>
    <x v="84"/>
    <n v="50"/>
    <b v="0"/>
    <s v="technology/web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n v="0"/>
    <s v="US"/>
    <s v="USD"/>
    <n v="1455132611"/>
    <n v="1452540611"/>
    <b v="0"/>
    <x v="78"/>
    <e v="#DIV/0!"/>
    <b v="0"/>
    <s v="technology/web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n v="3.2799999999999999E-3"/>
    <s v="US"/>
    <s v="USD"/>
    <n v="1418877141"/>
    <n v="1416285141"/>
    <b v="0"/>
    <x v="80"/>
    <n v="20.5"/>
    <b v="0"/>
    <s v="technology/web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n v="0"/>
    <s v="US"/>
    <s v="USD"/>
    <n v="1435257596"/>
    <n v="1432665596"/>
    <b v="0"/>
    <x v="78"/>
    <e v="#DIV/0!"/>
    <b v="0"/>
    <s v="technology/web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n v="3.272727272727273E-2"/>
    <s v="AU"/>
    <s v="AUD"/>
    <n v="1429839571"/>
    <n v="1427247571"/>
    <b v="0"/>
    <x v="79"/>
    <n v="30"/>
    <b v="0"/>
    <s v="technology/web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n v="5.8823529411764708E-5"/>
    <s v="SE"/>
    <s v="SEK"/>
    <n v="1440863624"/>
    <n v="1438271624"/>
    <b v="0"/>
    <x v="29"/>
    <n v="50"/>
    <b v="0"/>
    <s v="technology/web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n v="4.5454545454545455E-4"/>
    <s v="US"/>
    <s v="USD"/>
    <n v="1423772060"/>
    <n v="1421180060"/>
    <b v="0"/>
    <x v="29"/>
    <n v="10"/>
    <b v="0"/>
    <s v="technology/web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n v="0"/>
    <s v="US"/>
    <s v="USD"/>
    <n v="1473451437"/>
    <n v="1470859437"/>
    <b v="0"/>
    <x v="78"/>
    <e v="#DIV/0!"/>
    <b v="0"/>
    <s v="technology/web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n v="0.10877666666666666"/>
    <s v="US"/>
    <s v="USD"/>
    <n v="1449785566"/>
    <n v="1447193566"/>
    <b v="0"/>
    <x v="80"/>
    <n v="81.582499999999996"/>
    <b v="0"/>
    <s v="technology/web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n v="0"/>
    <s v="CA"/>
    <s v="CAD"/>
    <n v="1480110783"/>
    <n v="1477515183"/>
    <b v="0"/>
    <x v="78"/>
    <e v="#DIV/0!"/>
    <b v="0"/>
    <s v="technology/web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n v="0"/>
    <s v="US"/>
    <s v="USD"/>
    <n v="1440548330"/>
    <n v="1438042730"/>
    <b v="0"/>
    <x v="78"/>
    <e v="#DIV/0!"/>
    <b v="0"/>
    <s v="technology/web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n v="0"/>
    <s v="US"/>
    <s v="USD"/>
    <n v="1444004616"/>
    <n v="1440116616"/>
    <b v="0"/>
    <x v="78"/>
    <e v="#DIV/0!"/>
    <b v="0"/>
    <s v="technology/web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n v="3.6666666666666666E-3"/>
    <s v="US"/>
    <s v="USD"/>
    <n v="1443726142"/>
    <n v="1441134142"/>
    <b v="0"/>
    <x v="83"/>
    <n v="18.333333333333332"/>
    <b v="0"/>
    <s v="technology/web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n v="1.8193398957730169E-2"/>
    <s v="US"/>
    <s v="USD"/>
    <n v="1428704848"/>
    <n v="1426112848"/>
    <b v="0"/>
    <x v="63"/>
    <n v="224.42857142857142"/>
    <b v="0"/>
    <s v="technology/web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n v="2.5000000000000001E-2"/>
    <s v="US"/>
    <s v="USD"/>
    <n v="1438662603"/>
    <n v="1436502603"/>
    <b v="0"/>
    <x v="84"/>
    <n v="37.5"/>
    <b v="0"/>
    <s v="technology/web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n v="4.3499999999999997E-2"/>
    <s v="NZ"/>
    <s v="NZD"/>
    <n v="1424568107"/>
    <n v="1421976107"/>
    <b v="0"/>
    <x v="83"/>
    <n v="145"/>
    <b v="0"/>
    <s v="technology/web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n v="8.0000000000000002E-3"/>
    <s v="US"/>
    <s v="USD"/>
    <n v="1415932643"/>
    <n v="1413337043"/>
    <b v="0"/>
    <x v="22"/>
    <n v="1"/>
    <b v="0"/>
    <s v="technology/web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n v="1.2123076923076924E-2"/>
    <s v="US"/>
    <s v="USD"/>
    <n v="1438793432"/>
    <n v="1436201432"/>
    <b v="0"/>
    <x v="63"/>
    <n v="112.57142857142857"/>
    <b v="0"/>
    <s v="technology/web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n v="0"/>
    <s v="CA"/>
    <s v="CAD"/>
    <n v="1420920424"/>
    <n v="1415736424"/>
    <b v="0"/>
    <x v="78"/>
    <e v="#DIV/0!"/>
    <b v="0"/>
    <s v="technology/web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n v="6.8399999999999997E-3"/>
    <s v="US"/>
    <s v="USD"/>
    <n v="1469199740"/>
    <n v="1465311740"/>
    <b v="0"/>
    <x v="83"/>
    <n v="342"/>
    <b v="0"/>
    <s v="technology/web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n v="1.2513513513513513E-2"/>
    <s v="US"/>
    <s v="USD"/>
    <n v="1421350140"/>
    <n v="1418761759"/>
    <b v="0"/>
    <x v="22"/>
    <n v="57.875"/>
    <b v="0"/>
    <s v="technology/web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n v="1.8749999999999999E-3"/>
    <s v="FR"/>
    <s v="EUR"/>
    <n v="1437861540"/>
    <n v="1435160452"/>
    <b v="0"/>
    <x v="29"/>
    <n v="30"/>
    <b v="0"/>
    <s v="technology/web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n v="0"/>
    <s v="AU"/>
    <s v="AUD"/>
    <n v="1420352264"/>
    <n v="1416896264"/>
    <b v="0"/>
    <x v="78"/>
    <e v="#DIV/0!"/>
    <b v="0"/>
    <s v="technology/web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n v="1.25E-3"/>
    <s v="US"/>
    <s v="USD"/>
    <n v="1427825044"/>
    <n v="1425236644"/>
    <b v="0"/>
    <x v="29"/>
    <n v="25"/>
    <b v="0"/>
    <s v="technology/web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n v="0"/>
    <s v="US"/>
    <s v="USD"/>
    <n v="1446087223"/>
    <n v="1443495223"/>
    <b v="0"/>
    <x v="78"/>
    <e v="#DIV/0!"/>
    <b v="0"/>
    <s v="technology/web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n v="5.0000000000000001E-4"/>
    <s v="US"/>
    <s v="USD"/>
    <n v="1439048017"/>
    <n v="1436456017"/>
    <b v="0"/>
    <x v="29"/>
    <n v="50"/>
    <b v="0"/>
    <s v="technology/web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n v="5.9999999999999995E-4"/>
    <s v="IE"/>
    <s v="EUR"/>
    <n v="1424940093"/>
    <n v="1422348093"/>
    <b v="0"/>
    <x v="84"/>
    <n v="1.5"/>
    <b v="0"/>
    <s v="technology/web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n v="0"/>
    <s v="US"/>
    <s v="USD"/>
    <n v="1484038620"/>
    <n v="1481597687"/>
    <b v="0"/>
    <x v="78"/>
    <e v="#DIV/0!"/>
    <b v="0"/>
    <s v="technology/web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n v="2E-3"/>
    <s v="CH"/>
    <s v="CHF"/>
    <n v="1444940558"/>
    <n v="1442348558"/>
    <b v="0"/>
    <x v="29"/>
    <n v="10"/>
    <b v="0"/>
    <s v="technology/web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n v="0"/>
    <s v="US"/>
    <s v="USD"/>
    <n v="1420233256"/>
    <n v="1417641256"/>
    <b v="0"/>
    <x v="78"/>
    <e v="#DIV/0!"/>
    <b v="0"/>
    <s v="technology/web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n v="0"/>
    <s v="US"/>
    <s v="USD"/>
    <n v="1435874384"/>
    <n v="1433282384"/>
    <b v="0"/>
    <x v="78"/>
    <e v="#DIV/0!"/>
    <b v="0"/>
    <s v="technology/web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n v="0"/>
    <s v="SE"/>
    <s v="SEK"/>
    <n v="1418934506"/>
    <n v="1415910506"/>
    <b v="0"/>
    <x v="78"/>
    <e v="#DIV/0!"/>
    <b v="0"/>
    <s v="technology/web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n v="0"/>
    <s v="AU"/>
    <s v="AUD"/>
    <n v="1460615164"/>
    <n v="1458023164"/>
    <b v="0"/>
    <x v="78"/>
    <e v="#DIV/0!"/>
    <b v="0"/>
    <s v="technology/web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n v="7.1785714285714283E-3"/>
    <s v="US"/>
    <s v="USD"/>
    <n v="1457207096"/>
    <n v="1452023096"/>
    <b v="0"/>
    <x v="82"/>
    <n v="22.333333333333332"/>
    <b v="0"/>
    <s v="food/food trucks"/>
    <x v="7"/>
    <s v="food trucks"/>
    <x v="2401"/>
    <d v="2016-03-05T19:44:56"/>
  </r>
  <r>
    <n v="2402"/>
    <s v="Cupcake Truck Unite"/>
    <s v="Small town, delicious treats, and a mobile truck"/>
    <n v="12000"/>
    <n v="52"/>
    <x v="2"/>
    <n v="4.3333333333333331E-3"/>
    <s v="US"/>
    <s v="USD"/>
    <n v="1431533931"/>
    <n v="1428941931"/>
    <b v="0"/>
    <x v="29"/>
    <n v="52"/>
    <b v="0"/>
    <s v="food/food trucks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n v="0.16833333333333333"/>
    <s v="GB"/>
    <s v="GBP"/>
    <n v="1459368658"/>
    <n v="1454188258"/>
    <b v="0"/>
    <x v="8"/>
    <n v="16.833333333333332"/>
    <b v="0"/>
    <s v="food/food trucks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n v="0"/>
    <s v="US"/>
    <s v="USD"/>
    <n v="1451782607"/>
    <n v="1449190607"/>
    <b v="0"/>
    <x v="78"/>
    <e v="#DIV/0!"/>
    <b v="0"/>
    <s v="food/food trucks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n v="0.22520000000000001"/>
    <s v="US"/>
    <s v="USD"/>
    <n v="1472911375"/>
    <n v="1471096975"/>
    <b v="0"/>
    <x v="9"/>
    <n v="56.3"/>
    <b v="0"/>
    <s v="food/food trucks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n v="0.41384615384615386"/>
    <s v="US"/>
    <s v="USD"/>
    <n v="1421635190"/>
    <n v="1418179190"/>
    <b v="0"/>
    <x v="38"/>
    <n v="84.0625"/>
    <b v="0"/>
    <s v="food/food trucks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n v="0.25259090909090909"/>
    <s v="US"/>
    <s v="USD"/>
    <n v="1428732000"/>
    <n v="1426772928"/>
    <b v="0"/>
    <x v="51"/>
    <n v="168.39393939393941"/>
    <b v="0"/>
    <s v="food/food trucks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n v="2E-3"/>
    <s v="US"/>
    <s v="USD"/>
    <n v="1415247757"/>
    <n v="1412652157"/>
    <b v="0"/>
    <x v="84"/>
    <n v="15"/>
    <b v="0"/>
    <s v="food/food trucks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n v="1.84E-2"/>
    <s v="US"/>
    <s v="USD"/>
    <n v="1439931675"/>
    <n v="1437339675"/>
    <b v="0"/>
    <x v="79"/>
    <n v="76.666666666666671"/>
    <b v="0"/>
    <s v="food/food trucks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n v="0"/>
    <s v="AU"/>
    <s v="AUD"/>
    <n v="1441619275"/>
    <n v="1439027275"/>
    <b v="0"/>
    <x v="78"/>
    <e v="#DIV/0!"/>
    <b v="0"/>
    <s v="food/food trucks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n v="6.0400000000000002E-3"/>
    <s v="US"/>
    <s v="USD"/>
    <n v="1440524082"/>
    <n v="1437932082"/>
    <b v="0"/>
    <x v="83"/>
    <n v="50.333333333333336"/>
    <b v="0"/>
    <s v="food/food trucks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n v="0"/>
    <s v="FR"/>
    <s v="EUR"/>
    <n v="1480185673"/>
    <n v="1476294073"/>
    <b v="0"/>
    <x v="78"/>
    <e v="#DIV/0!"/>
    <b v="0"/>
    <s v="food/food trucks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n v="8.3333333333333332E-3"/>
    <s v="US"/>
    <s v="USD"/>
    <n v="1401579000"/>
    <n v="1398911882"/>
    <b v="0"/>
    <x v="83"/>
    <n v="8.3333333333333339"/>
    <b v="0"/>
    <s v="food/food trucks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n v="3.0666666666666665E-2"/>
    <s v="US"/>
    <s v="USD"/>
    <n v="1440215940"/>
    <n v="1436805660"/>
    <b v="0"/>
    <x v="62"/>
    <n v="35.384615384615387"/>
    <b v="0"/>
    <s v="food/food trucks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n v="5.5833333333333334E-3"/>
    <s v="US"/>
    <s v="USD"/>
    <n v="1468615346"/>
    <n v="1466023346"/>
    <b v="0"/>
    <x v="79"/>
    <n v="55.833333333333336"/>
    <b v="0"/>
    <s v="food/food trucks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n v="2.5000000000000001E-4"/>
    <s v="US"/>
    <s v="USD"/>
    <n v="1426345200"/>
    <n v="1421343743"/>
    <b v="0"/>
    <x v="29"/>
    <n v="5"/>
    <b v="0"/>
    <s v="food/food trucks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n v="0"/>
    <s v="US"/>
    <s v="USD"/>
    <n v="1407705187"/>
    <n v="1405113187"/>
    <b v="0"/>
    <x v="78"/>
    <e v="#DIV/0!"/>
    <b v="0"/>
    <s v="food/food trucks"/>
    <x v="7"/>
    <s v="food trucks"/>
    <x v="2417"/>
    <d v="2014-08-10T21:13:07"/>
  </r>
  <r>
    <n v="2418"/>
    <s v="Mexican food truck"/>
    <s v="I want to start my food truck business."/>
    <n v="25000"/>
    <n v="5"/>
    <x v="2"/>
    <n v="2.0000000000000001E-4"/>
    <s v="US"/>
    <s v="USD"/>
    <n v="1427225644"/>
    <n v="1422045244"/>
    <b v="0"/>
    <x v="81"/>
    <n v="1"/>
    <b v="0"/>
    <s v="food/food trucks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n v="0"/>
    <s v="US"/>
    <s v="USD"/>
    <n v="1424281389"/>
    <n v="1419097389"/>
    <b v="0"/>
    <x v="78"/>
    <e v="#DIV/0!"/>
    <b v="0"/>
    <s v="food/food trucks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n v="0.14825133372851215"/>
    <s v="US"/>
    <s v="USD"/>
    <n v="1415583695"/>
    <n v="1410396095"/>
    <b v="0"/>
    <x v="17"/>
    <n v="69.472222222222229"/>
    <b v="0"/>
    <s v="food/food trucks"/>
    <x v="7"/>
    <s v="food trucks"/>
    <x v="2420"/>
    <d v="2014-11-10T01:41:35"/>
  </r>
  <r>
    <n v="2421"/>
    <s v="hot dog cart"/>
    <s v="help me start Merrill's first hot dog cart in this empty lot"/>
    <n v="6000"/>
    <n v="1"/>
    <x v="2"/>
    <n v="1.6666666666666666E-4"/>
    <s v="US"/>
    <s v="USD"/>
    <n v="1424536196"/>
    <n v="1421944196"/>
    <b v="0"/>
    <x v="29"/>
    <n v="1"/>
    <b v="0"/>
    <s v="food/food trucks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n v="2E-3"/>
    <s v="US"/>
    <s v="USD"/>
    <n v="1426091036"/>
    <n v="1423502636"/>
    <b v="0"/>
    <x v="29"/>
    <n v="1"/>
    <b v="0"/>
    <s v="food/food trucks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n v="1.3333333333333334E-4"/>
    <s v="US"/>
    <s v="USD"/>
    <n v="1420044890"/>
    <n v="1417452890"/>
    <b v="0"/>
    <x v="29"/>
    <n v="8"/>
    <b v="0"/>
    <s v="food/food trucks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n v="1.24E-2"/>
    <s v="US"/>
    <s v="USD"/>
    <n v="1414445108"/>
    <n v="1411853108"/>
    <b v="0"/>
    <x v="82"/>
    <n v="34.444444444444443"/>
    <b v="0"/>
    <s v="food/food trucks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n v="2.8571428571428574E-4"/>
    <s v="US"/>
    <s v="USD"/>
    <n v="1464386640"/>
    <n v="1463090149"/>
    <b v="0"/>
    <x v="29"/>
    <n v="1"/>
    <b v="0"/>
    <s v="food/food trucks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n v="0"/>
    <s v="US"/>
    <s v="USD"/>
    <n v="1439006692"/>
    <n v="1433822692"/>
    <b v="0"/>
    <x v="78"/>
    <e v="#DIV/0!"/>
    <b v="0"/>
    <s v="food/food trucks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n v="2.0000000000000002E-5"/>
    <s v="US"/>
    <s v="USD"/>
    <n v="1458715133"/>
    <n v="1455262733"/>
    <b v="0"/>
    <x v="29"/>
    <n v="1"/>
    <b v="0"/>
    <s v="food/food trucks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n v="2.8571428571428571E-5"/>
    <s v="US"/>
    <s v="USD"/>
    <n v="1426182551"/>
    <n v="1423594151"/>
    <b v="0"/>
    <x v="29"/>
    <n v="1"/>
    <b v="0"/>
    <s v="food/food trucks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n v="1.4321428571428572E-2"/>
    <s v="NO"/>
    <s v="NOK"/>
    <n v="1486313040"/>
    <n v="1483131966"/>
    <b v="0"/>
    <x v="80"/>
    <n v="501.25"/>
    <b v="0"/>
    <s v="food/food trucks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n v="7.0000000000000001E-3"/>
    <s v="US"/>
    <s v="USD"/>
    <n v="1455246504"/>
    <n v="1452654504"/>
    <b v="0"/>
    <x v="84"/>
    <n v="10.5"/>
    <b v="0"/>
    <s v="food/food trucks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n v="2.0000000000000002E-5"/>
    <s v="US"/>
    <s v="USD"/>
    <n v="1467080613"/>
    <n v="1461896613"/>
    <b v="0"/>
    <x v="84"/>
    <n v="1"/>
    <b v="0"/>
    <s v="food/food trucks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n v="1.4285714285714287E-4"/>
    <s v="US"/>
    <s v="USD"/>
    <n v="1425791697"/>
    <n v="1423199697"/>
    <b v="0"/>
    <x v="84"/>
    <n v="1"/>
    <b v="0"/>
    <s v="food/food trucks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n v="0"/>
    <s v="US"/>
    <s v="USD"/>
    <n v="1456608943"/>
    <n v="1454016943"/>
    <b v="0"/>
    <x v="78"/>
    <e v="#DIV/0!"/>
    <b v="0"/>
    <s v="food/food trucks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n v="1.2999999999999999E-3"/>
    <s v="US"/>
    <s v="USD"/>
    <n v="1438662474"/>
    <n v="1435206474"/>
    <b v="0"/>
    <x v="84"/>
    <n v="13"/>
    <b v="0"/>
    <s v="food/food trucks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n v="4.8960000000000002E-3"/>
    <s v="SE"/>
    <s v="SEK"/>
    <n v="1444027186"/>
    <n v="1441435186"/>
    <b v="0"/>
    <x v="80"/>
    <n v="306"/>
    <b v="0"/>
    <s v="food/food trucks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n v="3.8461538461538462E-4"/>
    <s v="CA"/>
    <s v="CAD"/>
    <n v="1454078770"/>
    <n v="1448894770"/>
    <b v="0"/>
    <x v="84"/>
    <n v="22.5"/>
    <b v="0"/>
    <s v="food/food trucks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n v="0"/>
    <s v="US"/>
    <s v="USD"/>
    <n v="1426615200"/>
    <n v="1422400188"/>
    <b v="0"/>
    <x v="78"/>
    <e v="#DIV/0!"/>
    <b v="0"/>
    <s v="food/food trucks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n v="3.3333333333333335E-3"/>
    <s v="US"/>
    <s v="USD"/>
    <n v="1449529062"/>
    <n v="1444341462"/>
    <b v="0"/>
    <x v="29"/>
    <n v="50"/>
    <b v="0"/>
    <s v="food/food trucks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n v="0"/>
    <s v="US"/>
    <s v="USD"/>
    <n v="1445197129"/>
    <n v="1442605129"/>
    <b v="0"/>
    <x v="78"/>
    <e v="#DIV/0!"/>
    <b v="0"/>
    <s v="food/food trucks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n v="2E-3"/>
    <s v="BE"/>
    <s v="EUR"/>
    <n v="1455399313"/>
    <n v="1452807313"/>
    <b v="0"/>
    <x v="84"/>
    <n v="5"/>
    <b v="0"/>
    <s v="food/food trucks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n v="1.0788"/>
    <s v="US"/>
    <s v="USD"/>
    <n v="1437627540"/>
    <n v="1435806054"/>
    <b v="0"/>
    <x v="280"/>
    <n v="74.22935779816514"/>
    <b v="1"/>
    <s v="food/small batch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n v="1.2594166666666666"/>
    <s v="US"/>
    <s v="USD"/>
    <n v="1426777228"/>
    <n v="1424188828"/>
    <b v="0"/>
    <x v="459"/>
    <n v="81.252688172043008"/>
    <b v="1"/>
    <s v="food/small batch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n v="2.0251494999999999"/>
    <s v="US"/>
    <s v="USD"/>
    <n v="1408114822"/>
    <n v="1405522822"/>
    <b v="0"/>
    <x v="409"/>
    <n v="130.23469453376205"/>
    <b v="1"/>
    <s v="food/small batch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n v="1.0860000000000001"/>
    <s v="US"/>
    <s v="USD"/>
    <n v="1464199591"/>
    <n v="1461607591"/>
    <b v="0"/>
    <x v="42"/>
    <n v="53.409836065573771"/>
    <b v="1"/>
    <s v="food/small batch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n v="1.728"/>
    <s v="US"/>
    <s v="USD"/>
    <n v="1443242021"/>
    <n v="1440650021"/>
    <b v="0"/>
    <x v="248"/>
    <n v="75.130434782608702"/>
    <b v="1"/>
    <s v="food/small batch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n v="1.6798"/>
    <s v="US"/>
    <s v="USD"/>
    <n v="1480174071"/>
    <n v="1477578471"/>
    <b v="0"/>
    <x v="112"/>
    <n v="75.666666666666671"/>
    <b v="1"/>
    <s v="food/small batch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n v="4.2720000000000002"/>
    <s v="US"/>
    <s v="USD"/>
    <n v="1478923200"/>
    <n v="1476184593"/>
    <b v="0"/>
    <x v="152"/>
    <n v="31.691394658753708"/>
    <b v="1"/>
    <s v="food/small batch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n v="1.075"/>
    <s v="US"/>
    <s v="USD"/>
    <n v="1472621760"/>
    <n v="1472110513"/>
    <b v="0"/>
    <x v="82"/>
    <n v="47.777777777777779"/>
    <b v="1"/>
    <s v="food/small batch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n v="1.08"/>
    <s v="US"/>
    <s v="USD"/>
    <n v="1417321515"/>
    <n v="1414725915"/>
    <b v="0"/>
    <x v="148"/>
    <n v="90"/>
    <b v="1"/>
    <s v="food/small batch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n v="1.0153353333333335"/>
    <s v="US"/>
    <s v="USD"/>
    <n v="1414465860"/>
    <n v="1411177456"/>
    <b v="0"/>
    <x v="332"/>
    <n v="149.31401960784314"/>
    <b v="1"/>
    <s v="food/small batch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n v="1.1545000000000001"/>
    <s v="US"/>
    <s v="USD"/>
    <n v="1488750490"/>
    <n v="1487022490"/>
    <b v="0"/>
    <x v="153"/>
    <n v="62.06989247311828"/>
    <b v="1"/>
    <s v="food/small batch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n v="1.335"/>
    <s v="US"/>
    <s v="USD"/>
    <n v="1451430000"/>
    <n v="1448914500"/>
    <b v="0"/>
    <x v="41"/>
    <n v="53.4"/>
    <b v="1"/>
    <s v="food/small batch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n v="1.5469999999999999"/>
    <s v="US"/>
    <s v="USD"/>
    <n v="1486053409"/>
    <n v="1483461409"/>
    <b v="0"/>
    <x v="85"/>
    <n v="69.268656716417908"/>
    <b v="1"/>
    <s v="food/small batch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n v="1.0084571428571429"/>
    <s v="US"/>
    <s v="USD"/>
    <n v="1489207808"/>
    <n v="1486183808"/>
    <b v="0"/>
    <x v="208"/>
    <n v="271.50769230769231"/>
    <b v="1"/>
    <s v="food/small batch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n v="1.82"/>
    <s v="US"/>
    <s v="USD"/>
    <n v="1461177950"/>
    <n v="1458758750"/>
    <b v="0"/>
    <x v="38"/>
    <n v="34.125"/>
    <b v="1"/>
    <s v="food/small batch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n v="1.8086666666666666"/>
    <s v="US"/>
    <s v="USD"/>
    <n v="1488063839"/>
    <n v="1485471839"/>
    <b v="0"/>
    <x v="85"/>
    <n v="40.492537313432834"/>
    <b v="1"/>
    <s v="food/small batch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n v="1.0230434782608695"/>
    <s v="US"/>
    <s v="USD"/>
    <n v="1458826056"/>
    <n v="1456237656"/>
    <b v="0"/>
    <x v="204"/>
    <n v="189.75806451612902"/>
    <b v="1"/>
    <s v="food/small batch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n v="1.1017999999999999"/>
    <s v="US"/>
    <s v="USD"/>
    <n v="1465498800"/>
    <n v="1462481718"/>
    <b v="0"/>
    <x v="144"/>
    <n v="68.862499999999997"/>
    <b v="1"/>
    <s v="food/small batch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n v="1.0225"/>
    <s v="US"/>
    <s v="USD"/>
    <n v="1458742685"/>
    <n v="1454858285"/>
    <b v="0"/>
    <x v="460"/>
    <n v="108.77659574468085"/>
    <b v="1"/>
    <s v="food/small batch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n v="1.0078823529411765"/>
    <s v="US"/>
    <s v="USD"/>
    <n v="1483417020"/>
    <n v="1480480167"/>
    <b v="0"/>
    <x v="32"/>
    <n v="125.98529411764706"/>
    <b v="1"/>
    <s v="food/small batch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n v="1.038"/>
    <s v="US"/>
    <s v="USD"/>
    <n v="1317438000"/>
    <n v="1314577097"/>
    <b v="0"/>
    <x v="48"/>
    <n v="90.523255813953483"/>
    <b v="1"/>
    <s v="music/indie rock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n v="1.1070833333333334"/>
    <s v="US"/>
    <s v="USD"/>
    <n v="1342672096"/>
    <n v="1340944096"/>
    <b v="0"/>
    <x v="248"/>
    <n v="28.880434782608695"/>
    <b v="1"/>
    <s v="music/indie rock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n v="1.1625000000000001"/>
    <s v="US"/>
    <s v="USD"/>
    <n v="1366138800"/>
    <n v="1362710425"/>
    <b v="0"/>
    <x v="11"/>
    <n v="31"/>
    <b v="1"/>
    <s v="music/indie rock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n v="1.111"/>
    <s v="CA"/>
    <s v="CAD"/>
    <n v="1443641340"/>
    <n v="1441143397"/>
    <b v="0"/>
    <x v="68"/>
    <n v="51.674418604651166"/>
    <b v="1"/>
    <s v="music/indie rock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n v="1.8014285714285714"/>
    <s v="US"/>
    <s v="USD"/>
    <n v="1348420548"/>
    <n v="1345828548"/>
    <b v="0"/>
    <x v="53"/>
    <n v="26.270833333333332"/>
    <b v="1"/>
    <s v="music/indie rock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n v="1"/>
    <s v="US"/>
    <s v="USD"/>
    <n v="1368066453"/>
    <n v="1365474453"/>
    <b v="0"/>
    <x v="47"/>
    <n v="48.07692307692308"/>
    <b v="1"/>
    <s v="music/indie rock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n v="1.1850000000000001"/>
    <s v="US"/>
    <s v="USD"/>
    <n v="1336669200"/>
    <n v="1335473931"/>
    <b v="0"/>
    <x v="68"/>
    <n v="27.558139534883722"/>
    <b v="1"/>
    <s v="music/indie rock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n v="1.0721700000000001"/>
    <s v="US"/>
    <s v="USD"/>
    <n v="1351400400"/>
    <n v="1348285321"/>
    <b v="0"/>
    <x v="6"/>
    <n v="36.97137931034483"/>
    <b v="1"/>
    <s v="music/indie rock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n v="1.1366666666666667"/>
    <s v="US"/>
    <s v="USD"/>
    <n v="1297160329"/>
    <n v="1295000329"/>
    <b v="0"/>
    <x v="5"/>
    <n v="29.021276595744681"/>
    <b v="1"/>
    <s v="music/indie rock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n v="1.0316400000000001"/>
    <s v="US"/>
    <s v="USD"/>
    <n v="1337824055"/>
    <n v="1335232055"/>
    <b v="0"/>
    <x v="17"/>
    <n v="28.65666666666667"/>
    <b v="1"/>
    <s v="music/indie rock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n v="1.28"/>
    <s v="US"/>
    <s v="USD"/>
    <n v="1327535392"/>
    <n v="1324079392"/>
    <b v="0"/>
    <x v="57"/>
    <n v="37.647058823529413"/>
    <b v="1"/>
    <s v="music/indie rock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n v="1.3576026666666667"/>
    <s v="US"/>
    <s v="USD"/>
    <n v="1283562180"/>
    <n v="1277433980"/>
    <b v="0"/>
    <x v="201"/>
    <n v="97.904038461538462"/>
    <b v="1"/>
    <s v="music/indie rock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n v="1"/>
    <s v="US"/>
    <s v="USD"/>
    <n v="1352573869"/>
    <n v="1349978269"/>
    <b v="0"/>
    <x v="5"/>
    <n v="42.553191489361701"/>
    <b v="1"/>
    <s v="music/indie rock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n v="1.0000360000000001"/>
    <s v="US"/>
    <s v="USD"/>
    <n v="1286756176"/>
    <n v="1282868176"/>
    <b v="0"/>
    <x v="44"/>
    <n v="131.58368421052631"/>
    <b v="1"/>
    <s v="music/indie rock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n v="1.0471999999999999"/>
    <s v="US"/>
    <s v="USD"/>
    <n v="1278799200"/>
    <n v="1273647255"/>
    <b v="0"/>
    <x v="75"/>
    <n v="32.320987654320987"/>
    <b v="1"/>
    <s v="music/indie rock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n v="1.050225"/>
    <s v="US"/>
    <s v="USD"/>
    <n v="1415004770"/>
    <n v="1412149970"/>
    <b v="0"/>
    <x v="165"/>
    <n v="61.103999999999999"/>
    <b v="1"/>
    <s v="music/indie rock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n v="1.7133333333333334"/>
    <s v="US"/>
    <s v="USD"/>
    <n v="1344789345"/>
    <n v="1340901345"/>
    <b v="0"/>
    <x v="14"/>
    <n v="31.341463414634145"/>
    <b v="1"/>
    <s v="music/indie rock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n v="1.2749999999999999"/>
    <s v="US"/>
    <s v="USD"/>
    <n v="1358117313"/>
    <n v="1355525313"/>
    <b v="0"/>
    <x v="1"/>
    <n v="129.1139240506329"/>
    <b v="1"/>
    <s v="music/indie rock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n v="1.3344333333333334"/>
    <s v="US"/>
    <s v="USD"/>
    <n v="1343440800"/>
    <n v="1342545994"/>
    <b v="0"/>
    <x v="38"/>
    <n v="25.020624999999999"/>
    <b v="1"/>
    <s v="music/indie rock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n v="1"/>
    <s v="US"/>
    <s v="USD"/>
    <n v="1444516084"/>
    <n v="1439332084"/>
    <b v="0"/>
    <x v="22"/>
    <n v="250"/>
    <b v="1"/>
    <s v="music/indie rock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n v="1.1291099999999998"/>
    <s v="US"/>
    <s v="USD"/>
    <n v="1335799808"/>
    <n v="1333207808"/>
    <b v="0"/>
    <x v="195"/>
    <n v="47.541473684210523"/>
    <b v="1"/>
    <s v="music/indie rock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n v="1.0009999999999999"/>
    <s v="US"/>
    <s v="USD"/>
    <n v="1312224383"/>
    <n v="1308336383"/>
    <b v="0"/>
    <x v="20"/>
    <n v="40.04"/>
    <b v="1"/>
    <s v="music/indie rock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n v="1.1372727272727272"/>
    <s v="US"/>
    <s v="USD"/>
    <n v="1335891603"/>
    <n v="1330711203"/>
    <b v="0"/>
    <x v="10"/>
    <n v="65.84210526315789"/>
    <b v="1"/>
    <s v="music/indie rock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n v="1.1931742857142855"/>
    <s v="US"/>
    <s v="USD"/>
    <n v="1316124003"/>
    <n v="1313532003"/>
    <b v="0"/>
    <x v="240"/>
    <n v="46.401222222222216"/>
    <b v="1"/>
    <s v="music/indie rock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n v="1.0325"/>
    <s v="US"/>
    <s v="USD"/>
    <n v="1318463879"/>
    <n v="1315439879"/>
    <b v="0"/>
    <x v="14"/>
    <n v="50.365853658536587"/>
    <b v="1"/>
    <s v="music/indie rock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n v="2.6566666666666667"/>
    <s v="US"/>
    <s v="USD"/>
    <n v="1335113976"/>
    <n v="1332521976"/>
    <b v="0"/>
    <x v="209"/>
    <n v="26.566666666666666"/>
    <b v="1"/>
    <s v="music/indie rock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n v="1.0005066666666667"/>
    <s v="US"/>
    <s v="USD"/>
    <n v="1338083997"/>
    <n v="1335491997"/>
    <b v="0"/>
    <x v="44"/>
    <n v="39.493684210526318"/>
    <b v="1"/>
    <s v="music/indie rock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n v="1.0669999999999999"/>
    <s v="US"/>
    <s v="USD"/>
    <n v="1321459908"/>
    <n v="1318864308"/>
    <b v="0"/>
    <x v="71"/>
    <n v="49.246153846153845"/>
    <b v="1"/>
    <s v="music/indie rock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n v="1.3367142857142857"/>
    <s v="US"/>
    <s v="USD"/>
    <n v="1368117239"/>
    <n v="1365525239"/>
    <b v="0"/>
    <x v="11"/>
    <n v="62.38"/>
    <b v="1"/>
    <s v="music/indie rock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n v="1.214"/>
    <s v="US"/>
    <s v="USD"/>
    <n v="1340429276"/>
    <n v="1335245276"/>
    <b v="0"/>
    <x v="38"/>
    <n v="37.9375"/>
    <b v="1"/>
    <s v="music/indie rock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n v="1.032"/>
    <s v="US"/>
    <s v="USD"/>
    <n v="1295142660"/>
    <n v="1293739714"/>
    <b v="0"/>
    <x v="73"/>
    <n v="51.6"/>
    <b v="1"/>
    <s v="music/indie rock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n v="1.25"/>
    <s v="US"/>
    <s v="USD"/>
    <n v="1339840740"/>
    <n v="1335397188"/>
    <b v="0"/>
    <x v="74"/>
    <n v="27.777777777777779"/>
    <b v="1"/>
    <s v="music/indie rock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n v="1.2869999999999999"/>
    <s v="US"/>
    <s v="USD"/>
    <n v="1367208140"/>
    <n v="1363320140"/>
    <b v="0"/>
    <x v="461"/>
    <n v="99.382239382239376"/>
    <b v="1"/>
    <s v="music/indie rock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n v="1.0100533333333332"/>
    <s v="US"/>
    <s v="USD"/>
    <n v="1337786944"/>
    <n v="1335194944"/>
    <b v="0"/>
    <x v="70"/>
    <n v="38.848205128205123"/>
    <b v="1"/>
    <s v="music/indie rock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n v="1.2753666666666665"/>
    <s v="US"/>
    <s v="USD"/>
    <n v="1339022575"/>
    <n v="1336430575"/>
    <b v="0"/>
    <x v="288"/>
    <n v="45.548809523809524"/>
    <b v="1"/>
    <s v="music/indie rock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n v="1"/>
    <s v="US"/>
    <s v="USD"/>
    <n v="1364597692"/>
    <n v="1361577292"/>
    <b v="0"/>
    <x v="73"/>
    <n v="600"/>
    <b v="1"/>
    <s v="music/indie rock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n v="1.127715"/>
    <s v="US"/>
    <s v="USD"/>
    <n v="1312578338"/>
    <n v="1309986338"/>
    <b v="0"/>
    <x v="66"/>
    <n v="80.551071428571419"/>
    <b v="1"/>
    <s v="music/indie rock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n v="1.056"/>
    <s v="US"/>
    <s v="USD"/>
    <n v="1422400387"/>
    <n v="1421190787"/>
    <b v="0"/>
    <x v="9"/>
    <n v="52.8"/>
    <b v="1"/>
    <s v="music/indie rock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n v="2.0262500000000001"/>
    <s v="US"/>
    <s v="USD"/>
    <n v="1356976800"/>
    <n v="1352820837"/>
    <b v="0"/>
    <x v="203"/>
    <n v="47.676470588235297"/>
    <b v="1"/>
    <s v="music/indie rock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n v="1.1333333333333333"/>
    <s v="US"/>
    <s v="USD"/>
    <n v="1340476375"/>
    <n v="1337884375"/>
    <b v="0"/>
    <x v="60"/>
    <n v="23.448275862068964"/>
    <b v="1"/>
    <s v="music/indie rock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n v="2.5545454545454545E-2"/>
    <s v="CA"/>
    <s v="CAD"/>
    <n v="1443379104"/>
    <n v="1440787104"/>
    <b v="0"/>
    <x v="63"/>
    <n v="40.142857142857146"/>
    <b v="0"/>
    <s v="food/restaurants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n v="7.8181818181818181E-4"/>
    <s v="US"/>
    <s v="USD"/>
    <n v="1411328918"/>
    <n v="1407440918"/>
    <b v="0"/>
    <x v="81"/>
    <n v="17.2"/>
    <b v="0"/>
    <s v="food/restaurants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n v="0"/>
    <s v="US"/>
    <s v="USD"/>
    <n v="1465333560"/>
    <n v="1462743308"/>
    <b v="0"/>
    <x v="78"/>
    <e v="#DIV/0!"/>
    <b v="0"/>
    <s v="food/restaurants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n v="0"/>
    <s v="US"/>
    <s v="USD"/>
    <n v="1416014534"/>
    <n v="1413418934"/>
    <b v="0"/>
    <x v="78"/>
    <e v="#DIV/0!"/>
    <b v="0"/>
    <s v="food/restaurants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n v="0"/>
    <s v="US"/>
    <s v="USD"/>
    <n v="1426292416"/>
    <n v="1423704016"/>
    <b v="0"/>
    <x v="78"/>
    <e v="#DIV/0!"/>
    <b v="0"/>
    <s v="food/restaurants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n v="6.0000000000000001E-3"/>
    <s v="GB"/>
    <s v="GBP"/>
    <n v="1443906000"/>
    <n v="1441955269"/>
    <b v="0"/>
    <x v="84"/>
    <n v="15"/>
    <b v="0"/>
    <s v="food/restaurants"/>
    <x v="7"/>
    <s v="restaurants"/>
    <x v="2506"/>
    <d v="2015-10-03T21:00:00"/>
  </r>
  <r>
    <n v="2507"/>
    <s v="Help Cafe Talavera get a New Kitchen!"/>
    <s v="Unique dishes for a unique city!."/>
    <n v="42850"/>
    <n v="0"/>
    <x v="2"/>
    <n v="0"/>
    <s v="US"/>
    <s v="USD"/>
    <n v="1431308704"/>
    <n v="1428716704"/>
    <b v="0"/>
    <x v="78"/>
    <e v="#DIV/0!"/>
    <b v="0"/>
    <s v="food/restaurants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n v="0"/>
    <s v="US"/>
    <s v="USD"/>
    <n v="1408056634"/>
    <n v="1405464634"/>
    <b v="0"/>
    <x v="78"/>
    <e v="#DIV/0!"/>
    <b v="0"/>
    <s v="food/restaurants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n v="1.0526315789473684E-2"/>
    <s v="GB"/>
    <s v="GBP"/>
    <n v="1429554349"/>
    <n v="1424719549"/>
    <b v="0"/>
    <x v="33"/>
    <n v="35.714285714285715"/>
    <b v="0"/>
    <s v="food/restaurants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n v="1.5E-3"/>
    <s v="US"/>
    <s v="USD"/>
    <n v="1431647772"/>
    <n v="1426463772"/>
    <b v="0"/>
    <x v="84"/>
    <n v="37.5"/>
    <b v="0"/>
    <s v="food/restaurants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n v="0"/>
    <s v="GB"/>
    <s v="GBP"/>
    <n v="1454323413"/>
    <n v="1451731413"/>
    <b v="0"/>
    <x v="78"/>
    <e v="#DIV/0!"/>
    <b v="0"/>
    <s v="food/restaurants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n v="0"/>
    <s v="US"/>
    <s v="USD"/>
    <n v="1418504561"/>
    <n v="1417208561"/>
    <b v="0"/>
    <x v="78"/>
    <e v="#DIV/0!"/>
    <b v="0"/>
    <s v="food/restaurants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n v="0"/>
    <s v="DE"/>
    <s v="EUR"/>
    <n v="1488067789"/>
    <n v="1482883789"/>
    <b v="0"/>
    <x v="78"/>
    <e v="#DIV/0!"/>
    <b v="0"/>
    <s v="food/restaurants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n v="1.7500000000000002E-2"/>
    <s v="US"/>
    <s v="USD"/>
    <n v="1408526477"/>
    <n v="1407057677"/>
    <b v="0"/>
    <x v="80"/>
    <n v="52.5"/>
    <b v="0"/>
    <s v="food/restaurants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n v="0.186"/>
    <s v="US"/>
    <s v="USD"/>
    <n v="1424635753"/>
    <n v="1422043753"/>
    <b v="0"/>
    <x v="8"/>
    <n v="77.5"/>
    <b v="0"/>
    <s v="food/restaurants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n v="0"/>
    <s v="US"/>
    <s v="USD"/>
    <n v="1417279252"/>
    <n v="1414683652"/>
    <b v="0"/>
    <x v="78"/>
    <e v="#DIV/0!"/>
    <b v="0"/>
    <s v="food/restaurants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n v="9.8166666666666666E-2"/>
    <s v="CA"/>
    <s v="CAD"/>
    <n v="1426788930"/>
    <n v="1424200530"/>
    <b v="0"/>
    <x v="51"/>
    <n v="53.545454545454547"/>
    <b v="0"/>
    <s v="food/restaurants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n v="0"/>
    <s v="US"/>
    <s v="USD"/>
    <n v="1415899228"/>
    <n v="1413303628"/>
    <b v="0"/>
    <x v="78"/>
    <e v="#DIV/0!"/>
    <b v="0"/>
    <s v="food/restaurants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n v="4.3333333333333331E-4"/>
    <s v="US"/>
    <s v="USD"/>
    <n v="1405741404"/>
    <n v="1403149404"/>
    <b v="0"/>
    <x v="80"/>
    <n v="16.25"/>
    <b v="0"/>
    <s v="food/restaurants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n v="0"/>
    <s v="US"/>
    <s v="USD"/>
    <n v="1476559260"/>
    <n v="1472567085"/>
    <b v="0"/>
    <x v="78"/>
    <e v="#DIV/0!"/>
    <b v="0"/>
    <s v="food/restaurants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n v="1.0948792000000001"/>
    <s v="US"/>
    <s v="USD"/>
    <n v="1444778021"/>
    <n v="1442963621"/>
    <b v="0"/>
    <x v="462"/>
    <n v="103.68174242424243"/>
    <b v="1"/>
    <s v="music/classical music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n v="1"/>
    <s v="US"/>
    <s v="USD"/>
    <n v="1461336720"/>
    <n v="1459431960"/>
    <b v="0"/>
    <x v="74"/>
    <n v="185.18518518518519"/>
    <b v="1"/>
    <s v="music/classical music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n v="1.5644444444444445"/>
    <s v="US"/>
    <s v="USD"/>
    <n v="1416270292"/>
    <n v="1413674692"/>
    <b v="0"/>
    <x v="55"/>
    <n v="54.153846153846153"/>
    <b v="1"/>
    <s v="music/classical music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n v="1.016"/>
    <s v="US"/>
    <s v="USD"/>
    <n v="1419136200"/>
    <n v="1416338557"/>
    <b v="0"/>
    <x v="68"/>
    <n v="177.2093023255814"/>
    <b v="1"/>
    <s v="music/classical music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n v="1.00325"/>
    <s v="US"/>
    <s v="USD"/>
    <n v="1340914571"/>
    <n v="1338322571"/>
    <b v="0"/>
    <x v="144"/>
    <n v="100.325"/>
    <b v="1"/>
    <s v="music/classical music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n v="1.1294999999999999"/>
    <s v="US"/>
    <s v="USD"/>
    <n v="1418014740"/>
    <n v="1415585474"/>
    <b v="0"/>
    <x v="51"/>
    <n v="136.90909090909091"/>
    <b v="1"/>
    <s v="music/classical music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n v="1.02125"/>
    <s v="US"/>
    <s v="USD"/>
    <n v="1382068740"/>
    <n v="1380477691"/>
    <b v="0"/>
    <x v="26"/>
    <n v="57.535211267605632"/>
    <b v="1"/>
    <s v="music/classical music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n v="1.0724974999999999"/>
    <s v="GB"/>
    <s v="GBP"/>
    <n v="1440068400"/>
    <n v="1438459303"/>
    <b v="0"/>
    <x v="75"/>
    <n v="52.962839506172834"/>
    <b v="1"/>
    <s v="music/classical music"/>
    <x v="4"/>
    <s v="classical music"/>
    <x v="2528"/>
    <d v="2015-08-20T11:00:00"/>
  </r>
  <r>
    <n v="2529"/>
    <s v="UrbanArias is DC's Contemporary Opera Company"/>
    <s v="Opera. Short. New."/>
    <n v="6000"/>
    <n v="6257"/>
    <x v="0"/>
    <n v="1.0428333333333333"/>
    <s v="US"/>
    <s v="USD"/>
    <n v="1332636975"/>
    <n v="1328752575"/>
    <b v="0"/>
    <x v="88"/>
    <n v="82.328947368421055"/>
    <b v="1"/>
    <s v="music/classical music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n v="1"/>
    <s v="US"/>
    <s v="USD"/>
    <n v="1429505400"/>
    <n v="1426711505"/>
    <b v="0"/>
    <x v="53"/>
    <n v="135.41666666666666"/>
    <b v="1"/>
    <s v="music/classical music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n v="1.004"/>
    <s v="US"/>
    <s v="USD"/>
    <n v="1439611140"/>
    <n v="1437668354"/>
    <b v="0"/>
    <x v="42"/>
    <n v="74.06557377049181"/>
    <b v="1"/>
    <s v="music/classical music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n v="1.26125"/>
    <s v="US"/>
    <s v="USD"/>
    <n v="1345148566"/>
    <n v="1342556566"/>
    <b v="0"/>
    <x v="65"/>
    <n v="84.083333333333329"/>
    <b v="1"/>
    <s v="music/classical music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n v="1.1066666666666667"/>
    <s v="US"/>
    <s v="USD"/>
    <n v="1362160868"/>
    <n v="1359568911"/>
    <b v="0"/>
    <x v="327"/>
    <n v="61.029411764705884"/>
    <b v="1"/>
    <s v="music/classical music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n v="1.05"/>
    <s v="US"/>
    <s v="USD"/>
    <n v="1262325600"/>
    <n v="1257871712"/>
    <b v="0"/>
    <x v="25"/>
    <n v="150"/>
    <b v="1"/>
    <s v="music/classical music"/>
    <x v="4"/>
    <s v="classical music"/>
    <x v="2534"/>
    <d v="2010-01-01T06:00:00"/>
  </r>
  <r>
    <n v="2535"/>
    <s v="Mark Hayes Requiem Recording"/>
    <s v="Mark Hayes: Requiem Recording"/>
    <n v="20000"/>
    <n v="20755"/>
    <x v="0"/>
    <n v="1.03775"/>
    <s v="US"/>
    <s v="USD"/>
    <n v="1417463945"/>
    <n v="1414781945"/>
    <b v="0"/>
    <x v="76"/>
    <n v="266.08974358974359"/>
    <b v="1"/>
    <s v="music/classical music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n v="1.1599999999999999"/>
    <s v="US"/>
    <s v="USD"/>
    <n v="1375151566"/>
    <n v="1373337166"/>
    <b v="0"/>
    <x v="80"/>
    <n v="7.25"/>
    <b v="1"/>
    <s v="music/classical music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n v="1.1000000000000001"/>
    <s v="US"/>
    <s v="USD"/>
    <n v="1312212855"/>
    <n v="1307028855"/>
    <b v="0"/>
    <x v="202"/>
    <n v="100"/>
    <b v="1"/>
    <s v="music/classical music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n v="1.130176111111111"/>
    <s v="US"/>
    <s v="USD"/>
    <n v="1361681940"/>
    <n v="1359029661"/>
    <b v="0"/>
    <x v="333"/>
    <n v="109.96308108108107"/>
    <b v="1"/>
    <s v="music/classical music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n v="1.0024999999999999"/>
    <s v="US"/>
    <s v="USD"/>
    <n v="1422913152"/>
    <n v="1417729152"/>
    <b v="0"/>
    <x v="211"/>
    <n v="169.91525423728814"/>
    <b v="1"/>
    <s v="music/classical music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n v="1.034"/>
    <s v="US"/>
    <s v="USD"/>
    <n v="1319904721"/>
    <n v="1314720721"/>
    <b v="0"/>
    <x v="74"/>
    <n v="95.740740740740748"/>
    <b v="1"/>
    <s v="music/classical music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n v="1.0702857142857143"/>
    <s v="GB"/>
    <s v="GBP"/>
    <n v="1380192418"/>
    <n v="1375008418"/>
    <b v="0"/>
    <x v="287"/>
    <n v="59.460317460317462"/>
    <b v="1"/>
    <s v="music/classical music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n v="1.0357142857142858"/>
    <s v="US"/>
    <s v="USD"/>
    <n v="1380599940"/>
    <n v="1377252857"/>
    <b v="0"/>
    <x v="62"/>
    <n v="55.769230769230766"/>
    <b v="1"/>
    <s v="music/classical music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n v="1.5640000000000001"/>
    <s v="US"/>
    <s v="USD"/>
    <n v="1293937200"/>
    <n v="1291257298"/>
    <b v="0"/>
    <x v="62"/>
    <n v="30.076923076923077"/>
    <b v="1"/>
    <s v="music/classical music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n v="1.0082"/>
    <s v="US"/>
    <s v="USD"/>
    <n v="1341750569"/>
    <n v="1339158569"/>
    <b v="0"/>
    <x v="7"/>
    <n v="88.438596491228068"/>
    <b v="1"/>
    <s v="music/classical music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n v="1.9530000000000001"/>
    <s v="US"/>
    <s v="USD"/>
    <n v="1424997000"/>
    <n v="1421983138"/>
    <b v="0"/>
    <x v="42"/>
    <n v="64.032786885245898"/>
    <b v="1"/>
    <s v="music/classical music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n v="1.1171428571428572"/>
    <s v="US"/>
    <s v="USD"/>
    <n v="1380949200"/>
    <n v="1378586179"/>
    <b v="0"/>
    <x v="71"/>
    <n v="60.153846153846153"/>
    <b v="1"/>
    <s v="music/classical music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n v="1.1985454545454546"/>
    <s v="US"/>
    <s v="USD"/>
    <n v="1333560803"/>
    <n v="1330972403"/>
    <b v="0"/>
    <x v="179"/>
    <n v="49.194029850746269"/>
    <b v="1"/>
    <s v="music/classical music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n v="1.0185"/>
    <s v="FR"/>
    <s v="EUR"/>
    <n v="1475209620"/>
    <n v="1473087637"/>
    <b v="0"/>
    <x v="77"/>
    <n v="165.16216216216216"/>
    <b v="1"/>
    <s v="music/classical music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n v="1.0280254777070064"/>
    <s v="GB"/>
    <s v="GBP"/>
    <n v="1370019600"/>
    <n v="1366999870"/>
    <b v="0"/>
    <x v="77"/>
    <n v="43.621621621621621"/>
    <b v="1"/>
    <s v="music/classical music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n v="1.0084615384615385"/>
    <s v="US"/>
    <s v="USD"/>
    <n v="1444276740"/>
    <n v="1439392406"/>
    <b v="0"/>
    <x v="3"/>
    <n v="43.7"/>
    <b v="1"/>
    <s v="music/classical music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n v="1.0273469387755103"/>
    <s v="US"/>
    <s v="USD"/>
    <n v="1332362880"/>
    <n v="1329890585"/>
    <b v="0"/>
    <x v="66"/>
    <n v="67.419642857142861"/>
    <b v="1"/>
    <s v="music/classical music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n v="1.0649999999999999"/>
    <s v="US"/>
    <s v="USD"/>
    <n v="1488741981"/>
    <n v="1486149981"/>
    <b v="0"/>
    <x v="59"/>
    <n v="177.5"/>
    <b v="1"/>
    <s v="music/classical music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n v="1.5553333333333332"/>
    <s v="US"/>
    <s v="USD"/>
    <n v="1348202807"/>
    <n v="1343018807"/>
    <b v="0"/>
    <x v="65"/>
    <n v="38.883333333333333"/>
    <b v="1"/>
    <s v="music/classical music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n v="1.228"/>
    <s v="US"/>
    <s v="USD"/>
    <n v="1433131140"/>
    <n v="1430445163"/>
    <b v="0"/>
    <x v="85"/>
    <n v="54.985074626865675"/>
    <b v="1"/>
    <s v="music/classical music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n v="1.0734999999999999"/>
    <s v="US"/>
    <s v="USD"/>
    <n v="1338219793"/>
    <n v="1335541393"/>
    <b v="0"/>
    <x v="2"/>
    <n v="61.342857142857142"/>
    <b v="1"/>
    <s v="music/classical music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n v="1.0550335570469798"/>
    <s v="US"/>
    <s v="USD"/>
    <n v="1356392857"/>
    <n v="1352504857"/>
    <b v="0"/>
    <x v="69"/>
    <n v="23.117647058823529"/>
    <b v="1"/>
    <s v="music/classical music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n v="1.1844444444444444"/>
    <s v="GB"/>
    <s v="GBP"/>
    <n v="1400176386"/>
    <n v="1397584386"/>
    <b v="0"/>
    <x v="17"/>
    <n v="29.611111111111111"/>
    <b v="1"/>
    <s v="music/classical music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n v="1.0888"/>
    <s v="AU"/>
    <s v="AUD"/>
    <n v="1430488740"/>
    <n v="1427747906"/>
    <b v="0"/>
    <x v="59"/>
    <n v="75.611111111111114"/>
    <b v="1"/>
    <s v="music/classical music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n v="1.1125"/>
    <s v="US"/>
    <s v="USD"/>
    <n v="1321385820"/>
    <n v="1318539484"/>
    <b v="0"/>
    <x v="20"/>
    <n v="35.6"/>
    <b v="1"/>
    <s v="music/classical music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n v="1.0009999999999999"/>
    <s v="GB"/>
    <s v="GBP"/>
    <n v="1425682174"/>
    <n v="1423090174"/>
    <b v="0"/>
    <x v="64"/>
    <n v="143"/>
    <b v="1"/>
    <s v="music/classical music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n v="0"/>
    <s v="CA"/>
    <s v="CAD"/>
    <n v="1444740089"/>
    <n v="1442148089"/>
    <b v="0"/>
    <x v="78"/>
    <e v="#DIV/0!"/>
    <b v="0"/>
    <s v="food/food trucks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n v="7.4999999999999997E-3"/>
    <s v="DE"/>
    <s v="EUR"/>
    <n v="1476189339"/>
    <n v="1471005339"/>
    <b v="0"/>
    <x v="83"/>
    <n v="25"/>
    <b v="0"/>
    <s v="food/food trucks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n v="0"/>
    <s v="US"/>
    <s v="USD"/>
    <n v="1438226451"/>
    <n v="1433042451"/>
    <b v="0"/>
    <x v="78"/>
    <e v="#DIV/0!"/>
    <b v="0"/>
    <s v="food/food trucks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n v="0"/>
    <s v="CA"/>
    <s v="CAD"/>
    <n v="1406854699"/>
    <n v="1404262699"/>
    <b v="0"/>
    <x v="78"/>
    <e v="#DIV/0!"/>
    <b v="0"/>
    <s v="food/food trucks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n v="0.01"/>
    <s v="US"/>
    <s v="USD"/>
    <n v="1462827000"/>
    <n v="1457710589"/>
    <b v="0"/>
    <x v="29"/>
    <n v="100"/>
    <b v="0"/>
    <s v="food/food trucks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n v="0"/>
    <s v="US"/>
    <s v="USD"/>
    <n v="1408663948"/>
    <n v="1406071948"/>
    <b v="0"/>
    <x v="78"/>
    <e v="#DIV/0!"/>
    <b v="0"/>
    <s v="food/food trucks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n v="2.6666666666666666E-3"/>
    <s v="US"/>
    <s v="USD"/>
    <n v="1429823138"/>
    <n v="1427231138"/>
    <b v="0"/>
    <x v="84"/>
    <n v="60"/>
    <b v="0"/>
    <s v="food/food trucks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n v="5.0000000000000001E-3"/>
    <s v="GB"/>
    <s v="GBP"/>
    <n v="1472745594"/>
    <n v="1470153594"/>
    <b v="0"/>
    <x v="29"/>
    <n v="50"/>
    <b v="0"/>
    <s v="food/food trucks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n v="2.2307692307692306E-2"/>
    <s v="US"/>
    <s v="USD"/>
    <n v="1442457112"/>
    <n v="1439865112"/>
    <b v="0"/>
    <x v="84"/>
    <n v="72.5"/>
    <b v="0"/>
    <s v="food/food trucks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n v="8.4285714285714294E-3"/>
    <s v="US"/>
    <s v="USD"/>
    <n v="1486590035"/>
    <n v="1483998035"/>
    <b v="0"/>
    <x v="84"/>
    <n v="29.5"/>
    <b v="0"/>
    <s v="food/food trucks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n v="2.5000000000000001E-3"/>
    <s v="AU"/>
    <s v="AUD"/>
    <n v="1463645521"/>
    <n v="1458461521"/>
    <b v="0"/>
    <x v="80"/>
    <n v="62.5"/>
    <b v="0"/>
    <s v="food/food trucks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n v="0"/>
    <s v="US"/>
    <s v="USD"/>
    <n v="1428893517"/>
    <n v="1426301517"/>
    <b v="0"/>
    <x v="78"/>
    <e v="#DIV/0!"/>
    <b v="0"/>
    <s v="food/food trucks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n v="0"/>
    <s v="US"/>
    <s v="USD"/>
    <n v="1408803149"/>
    <n v="1404915149"/>
    <b v="0"/>
    <x v="78"/>
    <e v="#DIV/0!"/>
    <b v="0"/>
    <s v="food/food trucks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n v="0"/>
    <s v="US"/>
    <s v="USD"/>
    <n v="1463600945"/>
    <n v="1461786545"/>
    <b v="0"/>
    <x v="78"/>
    <e v="#DIV/0!"/>
    <b v="0"/>
    <s v="food/food trucks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n v="0"/>
    <s v="US"/>
    <s v="USD"/>
    <n v="1421030194"/>
    <n v="1418438194"/>
    <b v="0"/>
    <x v="78"/>
    <e v="#DIV/0!"/>
    <b v="0"/>
    <s v="food/food trucks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n v="0"/>
    <s v="US"/>
    <s v="USD"/>
    <n v="1428707647"/>
    <n v="1424823247"/>
    <b v="0"/>
    <x v="78"/>
    <e v="#DIV/0!"/>
    <b v="0"/>
    <s v="food/food trucks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n v="0"/>
    <s v="US"/>
    <s v="USD"/>
    <n v="1407181297"/>
    <n v="1405021297"/>
    <b v="0"/>
    <x v="78"/>
    <e v="#DIV/0!"/>
    <b v="0"/>
    <s v="food/food trucks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n v="0"/>
    <s v="US"/>
    <s v="USD"/>
    <n v="1444410000"/>
    <n v="1440203579"/>
    <b v="0"/>
    <x v="78"/>
    <e v="#DIV/0!"/>
    <b v="0"/>
    <s v="food/food trucks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n v="1.3849999999999999E-3"/>
    <s v="US"/>
    <s v="USD"/>
    <n v="1410810903"/>
    <n v="1405626903"/>
    <b v="0"/>
    <x v="8"/>
    <n v="23.083333333333332"/>
    <b v="0"/>
    <s v="food/food trucks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n v="6.0000000000000001E-3"/>
    <s v="US"/>
    <s v="USD"/>
    <n v="1431745200"/>
    <n v="1429170603"/>
    <b v="0"/>
    <x v="84"/>
    <n v="25.5"/>
    <b v="0"/>
    <s v="food/food trucks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n v="0.106"/>
    <s v="US"/>
    <s v="USD"/>
    <n v="1447689898"/>
    <n v="1445094298"/>
    <b v="0"/>
    <x v="202"/>
    <n v="48.18181818181818"/>
    <b v="0"/>
    <s v="food/food trucks"/>
    <x v="7"/>
    <s v="food trucks"/>
    <x v="2581"/>
    <d v="2015-11-16T16:04:58"/>
  </r>
  <r>
    <n v="2582"/>
    <s v="Drunken Wings"/>
    <s v="The place where chicken meets liquor for the first time!"/>
    <n v="90000"/>
    <n v="1"/>
    <x v="2"/>
    <n v="1.1111111111111112E-5"/>
    <s v="US"/>
    <s v="USD"/>
    <n v="1477784634"/>
    <n v="1475192634"/>
    <b v="0"/>
    <x v="29"/>
    <n v="1"/>
    <b v="0"/>
    <s v="food/food trucks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n v="5.0000000000000001E-3"/>
    <s v="US"/>
    <s v="USD"/>
    <n v="1426526880"/>
    <n v="1421346480"/>
    <b v="0"/>
    <x v="81"/>
    <n v="1"/>
    <b v="0"/>
    <s v="food/food trucks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n v="0"/>
    <s v="US"/>
    <s v="USD"/>
    <n v="1434341369"/>
    <n v="1431749369"/>
    <b v="0"/>
    <x v="78"/>
    <e v="#DIV/0!"/>
    <b v="0"/>
    <s v="food/food trucks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n v="1.6666666666666668E-3"/>
    <s v="US"/>
    <s v="USD"/>
    <n v="1404601632"/>
    <n v="1402009632"/>
    <b v="0"/>
    <x v="29"/>
    <n v="50"/>
    <b v="0"/>
    <s v="food/food trucks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n v="1.6666666666666668E-3"/>
    <s v="GB"/>
    <s v="GBP"/>
    <n v="1451030136"/>
    <n v="1448438136"/>
    <b v="0"/>
    <x v="29"/>
    <n v="5"/>
    <b v="0"/>
    <s v="food/food trucks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n v="2.4340000000000001E-2"/>
    <s v="US"/>
    <s v="USD"/>
    <n v="1451491953"/>
    <n v="1448899953"/>
    <b v="0"/>
    <x v="79"/>
    <n v="202.83333333333334"/>
    <b v="0"/>
    <s v="food/food trucks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n v="3.8833333333333331E-2"/>
    <s v="US"/>
    <s v="USD"/>
    <n v="1427807640"/>
    <n v="1423325626"/>
    <b v="0"/>
    <x v="22"/>
    <n v="29.125"/>
    <b v="0"/>
    <s v="food/food trucks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n v="1E-4"/>
    <s v="DK"/>
    <s v="DKK"/>
    <n v="1458733927"/>
    <n v="1456145527"/>
    <b v="0"/>
    <x v="29"/>
    <n v="5"/>
    <b v="0"/>
    <s v="food/food trucks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n v="0"/>
    <s v="AU"/>
    <s v="AUD"/>
    <n v="1453817297"/>
    <n v="1453212497"/>
    <b v="0"/>
    <x v="78"/>
    <e v="#DIV/0!"/>
    <b v="0"/>
    <s v="food/food trucks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n v="1.7333333333333333E-2"/>
    <s v="US"/>
    <s v="USD"/>
    <n v="1457901924"/>
    <n v="1452721524"/>
    <b v="0"/>
    <x v="84"/>
    <n v="13"/>
    <b v="0"/>
    <s v="food/food trucks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n v="1.6666666666666668E-3"/>
    <s v="US"/>
    <s v="USD"/>
    <n v="1412536421"/>
    <n v="1409944421"/>
    <b v="0"/>
    <x v="29"/>
    <n v="50"/>
    <b v="0"/>
    <s v="food/food trucks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n v="0"/>
    <s v="US"/>
    <s v="USD"/>
    <n v="1429993026"/>
    <n v="1427401026"/>
    <b v="0"/>
    <x v="78"/>
    <e v="#DIV/0!"/>
    <b v="0"/>
    <s v="food/food trucks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n v="1.2500000000000001E-5"/>
    <s v="US"/>
    <s v="USD"/>
    <n v="1407453228"/>
    <n v="1404861228"/>
    <b v="0"/>
    <x v="29"/>
    <n v="1"/>
    <b v="0"/>
    <s v="food/food trucks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n v="0.12166666666666667"/>
    <s v="US"/>
    <s v="USD"/>
    <n v="1487915500"/>
    <n v="1485323500"/>
    <b v="0"/>
    <x v="10"/>
    <n v="96.05263157894737"/>
    <b v="0"/>
    <s v="food/food trucks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n v="0.23588571428571428"/>
    <s v="CA"/>
    <s v="CAD"/>
    <n v="1407427009"/>
    <n v="1404835009"/>
    <b v="0"/>
    <x v="74"/>
    <n v="305.77777777777777"/>
    <b v="0"/>
    <s v="food/food trucks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n v="5.6666666666666664E-2"/>
    <s v="GB"/>
    <s v="GBP"/>
    <n v="1466323917"/>
    <n v="1463731917"/>
    <b v="0"/>
    <x v="63"/>
    <n v="12.142857142857142"/>
    <b v="0"/>
    <s v="food/food trucks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n v="0.39"/>
    <s v="US"/>
    <s v="USD"/>
    <n v="1443039001"/>
    <n v="1440447001"/>
    <b v="0"/>
    <x v="25"/>
    <n v="83.571428571428569"/>
    <b v="0"/>
    <s v="food/food trucks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n v="9.9546510341776348E-3"/>
    <s v="US"/>
    <s v="USD"/>
    <n v="1407089147"/>
    <n v="1403201147"/>
    <b v="0"/>
    <x v="81"/>
    <n v="18"/>
    <b v="0"/>
    <s v="food/food trucks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n v="6.9320000000000007E-2"/>
    <s v="US"/>
    <s v="USD"/>
    <n v="1458938200"/>
    <n v="1453757800"/>
    <b v="0"/>
    <x v="209"/>
    <n v="115.53333333333333"/>
    <b v="0"/>
    <s v="food/food trucks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n v="6.6139999999999999"/>
    <s v="US"/>
    <s v="USD"/>
    <n v="1347508740"/>
    <n v="1346276349"/>
    <b v="1"/>
    <x v="299"/>
    <n v="21.900662251655628"/>
    <b v="1"/>
    <s v="technology/space exploration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n v="3.2609166666666667"/>
    <s v="US"/>
    <s v="USD"/>
    <n v="1415827200"/>
    <n v="1412358968"/>
    <b v="1"/>
    <x v="463"/>
    <n v="80.022494887525568"/>
    <b v="1"/>
    <s v="technology/space exploration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n v="1.0148571428571429"/>
    <s v="US"/>
    <s v="USD"/>
    <n v="1387835654"/>
    <n v="1386626054"/>
    <b v="1"/>
    <x v="133"/>
    <n v="35.520000000000003"/>
    <b v="1"/>
    <s v="technology/space exploration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n v="1.0421799999999999"/>
    <s v="US"/>
    <s v="USD"/>
    <n v="1335662023"/>
    <n v="1333070023"/>
    <b v="1"/>
    <x v="306"/>
    <n v="64.933333333333323"/>
    <b v="1"/>
    <s v="technology/space exploration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n v="1.0742157000000001"/>
    <s v="US"/>
    <s v="USD"/>
    <n v="1466168390"/>
    <n v="1463576390"/>
    <b v="1"/>
    <x v="464"/>
    <n v="60.965703745743475"/>
    <b v="1"/>
    <s v="technology/space exploration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n v="1.1005454545454545"/>
    <s v="US"/>
    <s v="USD"/>
    <n v="1398791182"/>
    <n v="1396026382"/>
    <b v="1"/>
    <x v="465"/>
    <n v="31.444155844155844"/>
    <b v="1"/>
    <s v="technology/space exploration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n v="4.077"/>
    <s v="US"/>
    <s v="USD"/>
    <n v="1439344800"/>
    <n v="1435611572"/>
    <b v="1"/>
    <x v="367"/>
    <n v="81.949748743718587"/>
    <b v="1"/>
    <s v="technology/space exploration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n v="2.2392500000000002"/>
    <s v="US"/>
    <s v="USD"/>
    <n v="1489536000"/>
    <n v="1485976468"/>
    <b v="1"/>
    <x v="466"/>
    <n v="58.92763157894737"/>
    <b v="1"/>
    <s v="technology/space exploration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n v="3.038011142857143"/>
    <s v="US"/>
    <s v="USD"/>
    <n v="1342330951"/>
    <n v="1339738951"/>
    <b v="1"/>
    <x v="467"/>
    <n v="157.29347633136095"/>
    <b v="1"/>
    <s v="technology/space exploration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n v="1.4132510432681749"/>
    <s v="US"/>
    <s v="USD"/>
    <n v="1471849140"/>
    <n v="1468444125"/>
    <b v="1"/>
    <x v="468"/>
    <n v="55.758509532062391"/>
    <b v="1"/>
    <s v="technology/space exploration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n v="27.906363636363636"/>
    <s v="DE"/>
    <s v="EUR"/>
    <n v="1483397940"/>
    <n v="1480493014"/>
    <b v="1"/>
    <x v="469"/>
    <n v="83.802893802893806"/>
    <b v="1"/>
    <s v="technology/space exploration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n v="1.7176130000000001"/>
    <s v="US"/>
    <s v="USD"/>
    <n v="1420773970"/>
    <n v="1418095570"/>
    <b v="1"/>
    <x v="324"/>
    <n v="58.422210884353746"/>
    <b v="1"/>
    <s v="technology/space exploration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n v="1.0101333333333333"/>
    <s v="US"/>
    <s v="USD"/>
    <n v="1348256294"/>
    <n v="1345664294"/>
    <b v="1"/>
    <x v="33"/>
    <n v="270.57142857142856"/>
    <b v="1"/>
    <s v="technology/space exploration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n v="1.02"/>
    <s v="US"/>
    <s v="USD"/>
    <n v="1398834000"/>
    <n v="1396371612"/>
    <b v="1"/>
    <x v="61"/>
    <n v="107.1"/>
    <b v="1"/>
    <s v="technology/space exploration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n v="1.6976511744127936"/>
    <s v="GB"/>
    <s v="GBP"/>
    <n v="1462017600"/>
    <n v="1458820564"/>
    <b v="0"/>
    <x v="250"/>
    <n v="47.180555555555557"/>
    <b v="1"/>
    <s v="technology/space exploration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n v="1.14534"/>
    <s v="US"/>
    <s v="USD"/>
    <n v="1440546729"/>
    <n v="1437954729"/>
    <b v="1"/>
    <x v="146"/>
    <n v="120.30882352941177"/>
    <b v="1"/>
    <s v="technology/space exploration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n v="8.7759999999999998"/>
    <s v="US"/>
    <s v="USD"/>
    <n v="1413838751"/>
    <n v="1411246751"/>
    <b v="1"/>
    <x v="180"/>
    <n v="27.59748427672956"/>
    <b v="1"/>
    <s v="technology/space exploration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n v="1.0538666666666667"/>
    <s v="US"/>
    <s v="USD"/>
    <n v="1449000061"/>
    <n v="1443812461"/>
    <b v="1"/>
    <x v="99"/>
    <n v="205.2987012987013"/>
    <b v="1"/>
    <s v="technology/space exploration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n v="1.8839999999999999"/>
    <s v="US"/>
    <s v="USD"/>
    <n v="1445598000"/>
    <n v="1443302004"/>
    <b v="1"/>
    <x v="28"/>
    <n v="35.547169811320757"/>
    <b v="1"/>
    <s v="technology/space exploration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n v="1.436523076923077"/>
    <s v="AU"/>
    <s v="AUD"/>
    <n v="1444525200"/>
    <n v="1441339242"/>
    <b v="1"/>
    <x v="470"/>
    <n v="74.639488409272587"/>
    <b v="1"/>
    <s v="technology/space exploration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n v="1.4588000000000001"/>
    <s v="US"/>
    <s v="USD"/>
    <n v="1432230988"/>
    <n v="1429638988"/>
    <b v="1"/>
    <x v="471"/>
    <n v="47.058064516129029"/>
    <b v="1"/>
    <s v="technology/space exploration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n v="1.3118399999999999"/>
    <s v="IT"/>
    <s v="EUR"/>
    <n v="1483120216"/>
    <n v="1479232216"/>
    <b v="0"/>
    <x v="142"/>
    <n v="26.591351351351353"/>
    <b v="1"/>
    <s v="technology/space exploration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n v="1.1399999999999999"/>
    <s v="US"/>
    <s v="USD"/>
    <n v="1480658966"/>
    <n v="1479449366"/>
    <b v="0"/>
    <x v="95"/>
    <n v="36.774193548387096"/>
    <b v="1"/>
    <s v="technology/space exploration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n v="13.794206249999998"/>
    <s v="US"/>
    <s v="USD"/>
    <n v="1347530822"/>
    <n v="1345716422"/>
    <b v="0"/>
    <x v="472"/>
    <n v="31.820544982698959"/>
    <b v="1"/>
    <s v="technology/space exploration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n v="9.56"/>
    <s v="DE"/>
    <s v="EUR"/>
    <n v="1478723208"/>
    <n v="1476559608"/>
    <b v="0"/>
    <x v="47"/>
    <n v="27.576923076923077"/>
    <b v="1"/>
    <s v="technology/space exploration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n v="1.1200000000000001"/>
    <s v="US"/>
    <s v="USD"/>
    <n v="1433343869"/>
    <n v="1430751869"/>
    <b v="0"/>
    <x v="133"/>
    <n v="56"/>
    <b v="1"/>
    <s v="technology/space exploration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n v="6.4666666666666668"/>
    <s v="US"/>
    <s v="USD"/>
    <n v="1448571261"/>
    <n v="1445975661"/>
    <b v="0"/>
    <x v="43"/>
    <n v="21.555555555555557"/>
    <b v="1"/>
    <s v="technology/space exploration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n v="1.1036948748510131"/>
    <s v="US"/>
    <s v="USD"/>
    <n v="1417389067"/>
    <n v="1415661067"/>
    <b v="0"/>
    <x v="64"/>
    <n v="44.095238095238095"/>
    <b v="1"/>
    <s v="technology/space exploration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n v="1.2774000000000001"/>
    <s v="GB"/>
    <s v="GBP"/>
    <n v="1431608122"/>
    <n v="1429016122"/>
    <b v="0"/>
    <x v="61"/>
    <n v="63.87"/>
    <b v="1"/>
    <s v="technology/space exploration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n v="1.579"/>
    <s v="AU"/>
    <s v="AUD"/>
    <n v="1467280800"/>
    <n v="1464921112"/>
    <b v="0"/>
    <x v="75"/>
    <n v="38.987654320987652"/>
    <b v="1"/>
    <s v="technology/space exploration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n v="1.1466525000000001"/>
    <s v="US"/>
    <s v="USD"/>
    <n v="1440907427"/>
    <n v="1438488227"/>
    <b v="0"/>
    <x v="172"/>
    <n v="80.185489510489504"/>
    <b v="1"/>
    <s v="technology/space exploration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n v="1.3700934579439252"/>
    <s v="US"/>
    <s v="USD"/>
    <n v="1464485339"/>
    <n v="1462325339"/>
    <b v="0"/>
    <x v="288"/>
    <n v="34.904761904761905"/>
    <b v="1"/>
    <s v="technology/space exploration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n v="3.5461999999999998"/>
    <s v="US"/>
    <s v="USD"/>
    <n v="1393542000"/>
    <n v="1390938332"/>
    <b v="0"/>
    <x v="473"/>
    <n v="89.100502512562812"/>
    <b v="1"/>
    <s v="technology/space exploration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n v="1.0602150537634409"/>
    <s v="US"/>
    <s v="USD"/>
    <n v="1475163921"/>
    <n v="1472571921"/>
    <b v="0"/>
    <x v="20"/>
    <n v="39.44"/>
    <b v="1"/>
    <s v="technology/space exploration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n v="1"/>
    <s v="CA"/>
    <s v="CAD"/>
    <n v="1425937761"/>
    <n v="1422917361"/>
    <b v="0"/>
    <x v="87"/>
    <n v="136.9047619047619"/>
    <b v="1"/>
    <s v="technology/space exploration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n v="1.873"/>
    <s v="US"/>
    <s v="USD"/>
    <n v="1476579600"/>
    <n v="1474641914"/>
    <b v="0"/>
    <x v="133"/>
    <n v="37.46"/>
    <b v="1"/>
    <s v="technology/space exploration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n v="1.6619999999999999"/>
    <s v="US"/>
    <s v="USD"/>
    <n v="1476277875"/>
    <n v="1474895475"/>
    <b v="0"/>
    <x v="55"/>
    <n v="31.96153846153846"/>
    <b v="1"/>
    <s v="technology/space exploration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n v="1.0172910662824208"/>
    <s v="US"/>
    <s v="USD"/>
    <n v="1421358895"/>
    <n v="1418766895"/>
    <b v="0"/>
    <x v="25"/>
    <n v="25.214285714285715"/>
    <b v="1"/>
    <s v="technology/space exploration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n v="1.64"/>
    <s v="GB"/>
    <s v="GBP"/>
    <n v="1424378748"/>
    <n v="1421786748"/>
    <b v="0"/>
    <x v="72"/>
    <n v="10.040816326530612"/>
    <b v="1"/>
    <s v="technology/space exploration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n v="1.0566666666666666"/>
    <s v="US"/>
    <s v="USD"/>
    <n v="1433735474"/>
    <n v="1428551474"/>
    <b v="0"/>
    <x v="50"/>
    <n v="45.94202898550725"/>
    <b v="1"/>
    <s v="technology/space exploration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n v="0.01"/>
    <s v="US"/>
    <s v="USD"/>
    <n v="1410811740"/>
    <n v="1409341863"/>
    <b v="0"/>
    <x v="29"/>
    <n v="15"/>
    <b v="0"/>
    <s v="technology/space exploration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n v="0"/>
    <s v="DE"/>
    <s v="EUR"/>
    <n v="1468565820"/>
    <n v="1465970108"/>
    <b v="0"/>
    <x v="78"/>
    <e v="#DIV/0!"/>
    <b v="0"/>
    <s v="technology/space exploration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n v="0.33559730999999998"/>
    <s v="US"/>
    <s v="USD"/>
    <n v="1482307140"/>
    <n v="1479218315"/>
    <b v="1"/>
    <x v="474"/>
    <n v="223.58248500999335"/>
    <b v="0"/>
    <s v="technology/space exploration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n v="2.053E-2"/>
    <s v="US"/>
    <s v="USD"/>
    <n v="1489172435"/>
    <n v="1486580435"/>
    <b v="1"/>
    <x v="47"/>
    <n v="39.480769230769234"/>
    <b v="0"/>
    <s v="technology/space exploration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n v="0.105"/>
    <s v="AU"/>
    <s v="AUD"/>
    <n v="1415481203"/>
    <n v="1412885603"/>
    <b v="1"/>
    <x v="23"/>
    <n v="91.304347826086953"/>
    <b v="0"/>
    <s v="technology/space exploration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n v="8.4172839999999999E-2"/>
    <s v="US"/>
    <s v="USD"/>
    <n v="1441783869"/>
    <n v="1439191869"/>
    <b v="1"/>
    <x v="475"/>
    <n v="78.666205607476627"/>
    <b v="0"/>
    <s v="technology/space exploration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n v="1.44E-2"/>
    <s v="CA"/>
    <s v="CAD"/>
    <n v="1439533019"/>
    <n v="1436941019"/>
    <b v="0"/>
    <x v="83"/>
    <n v="12"/>
    <b v="0"/>
    <s v="technology/space exploration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n v="8.8333333333333337E-3"/>
    <s v="US"/>
    <s v="USD"/>
    <n v="1457543360"/>
    <n v="1454951360"/>
    <b v="0"/>
    <x v="79"/>
    <n v="17.666666666666668"/>
    <b v="0"/>
    <s v="technology/space exploration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n v="9.9200000000000004E-4"/>
    <s v="US"/>
    <s v="USD"/>
    <n v="1454370941"/>
    <n v="1449186941"/>
    <b v="0"/>
    <x v="83"/>
    <n v="41.333333333333336"/>
    <b v="0"/>
    <s v="technology/space exploration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n v="5.966666666666667E-3"/>
    <s v="US"/>
    <s v="USD"/>
    <n v="1482332343"/>
    <n v="1479740343"/>
    <b v="0"/>
    <x v="81"/>
    <n v="71.599999999999994"/>
    <b v="0"/>
    <s v="technology/space exploration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n v="1.8689285714285714E-2"/>
    <s v="US"/>
    <s v="USD"/>
    <n v="1450380009"/>
    <n v="1447960809"/>
    <b v="0"/>
    <x v="57"/>
    <n v="307.8235294117647"/>
    <b v="0"/>
    <s v="technology/space exploration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n v="8.8500000000000002E-3"/>
    <s v="AU"/>
    <s v="AUD"/>
    <n v="1418183325"/>
    <n v="1415591325"/>
    <b v="0"/>
    <x v="202"/>
    <n v="80.454545454545453"/>
    <b v="0"/>
    <s v="technology/space exploration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n v="0.1152156862745098"/>
    <s v="US"/>
    <s v="USD"/>
    <n v="1402632000"/>
    <n v="1399909127"/>
    <b v="0"/>
    <x v="16"/>
    <n v="83.942857142857136"/>
    <b v="0"/>
    <s v="technology/space exploration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n v="5.1000000000000004E-4"/>
    <s v="US"/>
    <s v="USD"/>
    <n v="1429622726"/>
    <n v="1424442326"/>
    <b v="0"/>
    <x v="79"/>
    <n v="8.5"/>
    <b v="0"/>
    <s v="technology/space exploration"/>
    <x v="2"/>
    <s v="space exploration"/>
    <x v="2654"/>
    <d v="2015-04-21T13:25:26"/>
  </r>
  <r>
    <n v="2655"/>
    <s v="Balloons (Canceled)"/>
    <s v="Thank you for your support!"/>
    <n v="15000"/>
    <n v="3155"/>
    <x v="1"/>
    <n v="0.21033333333333334"/>
    <s v="US"/>
    <s v="USD"/>
    <n v="1455048000"/>
    <n v="1452631647"/>
    <b v="0"/>
    <x v="68"/>
    <n v="73.372093023255815"/>
    <b v="0"/>
    <s v="technology/space exploration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n v="0.11436666666666667"/>
    <s v="US"/>
    <s v="USD"/>
    <n v="1489345200"/>
    <n v="1485966688"/>
    <b v="0"/>
    <x v="215"/>
    <n v="112.86184210526316"/>
    <b v="0"/>
    <s v="technology/space exploration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n v="0.18737933333333334"/>
    <s v="US"/>
    <s v="USD"/>
    <n v="1470187800"/>
    <n v="1467325053"/>
    <b v="0"/>
    <x v="211"/>
    <n v="95.277627118644077"/>
    <b v="0"/>
    <s v="technology/space exploration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n v="9.2857142857142856E-4"/>
    <s v="US"/>
    <s v="USD"/>
    <n v="1469913194"/>
    <n v="1467321194"/>
    <b v="0"/>
    <x v="80"/>
    <n v="22.75"/>
    <b v="0"/>
    <s v="technology/space exploration"/>
    <x v="2"/>
    <s v="space exploration"/>
    <x v="2658"/>
    <d v="2016-07-30T21:13:14"/>
  </r>
  <r>
    <n v="2659"/>
    <s v="test (Canceled)"/>
    <s v="test"/>
    <n v="49000"/>
    <n v="1333"/>
    <x v="1"/>
    <n v="2.720408163265306E-2"/>
    <s v="US"/>
    <s v="USD"/>
    <n v="1429321210"/>
    <n v="1426729210"/>
    <b v="0"/>
    <x v="73"/>
    <n v="133.30000000000001"/>
    <b v="0"/>
    <s v="technology/space exploration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n v="9.5E-4"/>
    <s v="US"/>
    <s v="USD"/>
    <n v="1448388418"/>
    <n v="1443200818"/>
    <b v="0"/>
    <x v="81"/>
    <n v="3.8"/>
    <b v="0"/>
    <s v="technology/space exploration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n v="1.0289999999999999"/>
    <s v="US"/>
    <s v="USD"/>
    <n v="1382742010"/>
    <n v="1380150010"/>
    <b v="0"/>
    <x v="65"/>
    <n v="85.75"/>
    <b v="1"/>
    <s v="technology/makerspaces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n v="1.0680000000000001"/>
    <s v="US"/>
    <s v="USD"/>
    <n v="1440179713"/>
    <n v="1437587713"/>
    <b v="0"/>
    <x v="144"/>
    <n v="267"/>
    <b v="1"/>
    <s v="technology/makerspaces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n v="1.0459624999999999"/>
    <s v="CA"/>
    <s v="CAD"/>
    <n v="1441378800"/>
    <n v="1438873007"/>
    <b v="0"/>
    <x v="66"/>
    <n v="373.55803571428572"/>
    <b v="1"/>
    <s v="technology/makerspaces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n v="1.0342857142857143"/>
    <s v="US"/>
    <s v="USD"/>
    <n v="1449644340"/>
    <n v="1446683797"/>
    <b v="0"/>
    <x v="201"/>
    <n v="174.03846153846155"/>
    <b v="1"/>
    <s v="technology/makerspaces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n v="1.2314285714285715"/>
    <s v="US"/>
    <s v="USD"/>
    <n v="1430774974"/>
    <n v="1426886974"/>
    <b v="0"/>
    <x v="67"/>
    <n v="93.695652173913047"/>
    <b v="1"/>
    <s v="technology/makerspaces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n v="1.592951"/>
    <s v="US"/>
    <s v="USD"/>
    <n v="1443214800"/>
    <n v="1440008439"/>
    <b v="0"/>
    <x v="190"/>
    <n v="77.327718446601949"/>
    <b v="1"/>
    <s v="technology/makerspaces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n v="1.1066666666666667"/>
    <s v="US"/>
    <s v="USD"/>
    <n v="1455142416"/>
    <n v="1452550416"/>
    <b v="0"/>
    <x v="59"/>
    <n v="92.222222222222229"/>
    <b v="1"/>
    <s v="technology/makerspaces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n v="1.7070000000000001"/>
    <s v="CA"/>
    <s v="CAD"/>
    <n v="1447079520"/>
    <n v="1443449265"/>
    <b v="0"/>
    <x v="33"/>
    <n v="60.964285714285715"/>
    <b v="1"/>
    <s v="technology/makerspaces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n v="1.25125"/>
    <s v="US"/>
    <s v="USD"/>
    <n v="1452387096"/>
    <n v="1447203096"/>
    <b v="0"/>
    <x v="202"/>
    <n v="91"/>
    <b v="1"/>
    <s v="technology/makerspaces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n v="6.4158609339642042E-2"/>
    <s v="AU"/>
    <s v="AUD"/>
    <n v="1406593780"/>
    <n v="1404174580"/>
    <b v="1"/>
    <x v="65"/>
    <n v="41.583333333333336"/>
    <b v="0"/>
    <s v="technology/makerspaces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n v="0.11344"/>
    <s v="US"/>
    <s v="USD"/>
    <n v="1419017880"/>
    <n v="1416419916"/>
    <b v="1"/>
    <x v="87"/>
    <n v="33.761904761904759"/>
    <b v="0"/>
    <s v="technology/makerspaces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n v="0.33189999999999997"/>
    <s v="US"/>
    <s v="USD"/>
    <n v="1451282400"/>
    <n v="1449436390"/>
    <b v="1"/>
    <x v="5"/>
    <n v="70.61702127659575"/>
    <b v="0"/>
    <s v="technology/makerspaces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n v="0.27579999999999999"/>
    <s v="US"/>
    <s v="USD"/>
    <n v="1414622700"/>
    <n v="1412081999"/>
    <b v="1"/>
    <x v="36"/>
    <n v="167.15151515151516"/>
    <b v="0"/>
    <s v="technology/makerspaces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n v="0.62839999999999996"/>
    <s v="US"/>
    <s v="USD"/>
    <n v="1467694740"/>
    <n v="1465398670"/>
    <b v="1"/>
    <x v="199"/>
    <n v="128.61988304093566"/>
    <b v="0"/>
    <s v="technology/makerspaces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n v="7.5880000000000003E-2"/>
    <s v="US"/>
    <s v="USD"/>
    <n v="1415655289"/>
    <n v="1413059689"/>
    <b v="1"/>
    <x v="60"/>
    <n v="65.41379310344827"/>
    <b v="0"/>
    <s v="technology/makerspaces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n v="0.50380952380952382"/>
    <s v="CA"/>
    <s v="CAD"/>
    <n v="1463929174"/>
    <n v="1461337174"/>
    <b v="0"/>
    <x v="82"/>
    <n v="117.55555555555556"/>
    <b v="0"/>
    <s v="technology/makerspaces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n v="0.17512820512820512"/>
    <s v="US"/>
    <s v="USD"/>
    <n v="1404348143"/>
    <n v="1401756143"/>
    <b v="0"/>
    <x v="74"/>
    <n v="126.48148148148148"/>
    <b v="0"/>
    <s v="technology/makerspaces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n v="1.3750000000000001E-4"/>
    <s v="ES"/>
    <s v="EUR"/>
    <n v="1443121765"/>
    <n v="1440529765"/>
    <b v="0"/>
    <x v="84"/>
    <n v="550"/>
    <b v="0"/>
    <s v="technology/makerspaces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n v="3.3E-3"/>
    <s v="US"/>
    <s v="USD"/>
    <n v="1425081694"/>
    <n v="1422489694"/>
    <b v="0"/>
    <x v="83"/>
    <n v="44"/>
    <b v="0"/>
    <s v="technology/makerspaces"/>
    <x v="2"/>
    <s v="makerspaces"/>
    <x v="2679"/>
    <d v="2015-02-28T00:01:34"/>
  </r>
  <r>
    <n v="2680"/>
    <s v="iHeart Pillow"/>
    <s v="iHeartPillow, Connecting loved ones"/>
    <n v="32000"/>
    <n v="276"/>
    <x v="2"/>
    <n v="8.6250000000000007E-3"/>
    <s v="ES"/>
    <s v="EUR"/>
    <n v="1459915491"/>
    <n v="1457327091"/>
    <b v="0"/>
    <x v="80"/>
    <n v="69"/>
    <b v="0"/>
    <s v="technology/makerspaces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n v="6.875E-3"/>
    <s v="US"/>
    <s v="USD"/>
    <n v="1405027750"/>
    <n v="1402867750"/>
    <b v="0"/>
    <x v="84"/>
    <n v="27.5"/>
    <b v="0"/>
    <s v="food/food trucks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n v="0.28299999999999997"/>
    <s v="US"/>
    <s v="USD"/>
    <n v="1416635940"/>
    <n v="1413838540"/>
    <b v="0"/>
    <x v="9"/>
    <n v="84.9"/>
    <b v="0"/>
    <s v="food/food trucks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n v="2.3999999999999998E-3"/>
    <s v="US"/>
    <s v="USD"/>
    <n v="1425233240"/>
    <n v="1422641240"/>
    <b v="0"/>
    <x v="83"/>
    <n v="12"/>
    <b v="0"/>
    <s v="food/food trucks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n v="1.1428571428571429E-2"/>
    <s v="US"/>
    <s v="USD"/>
    <n v="1407621425"/>
    <n v="1404165425"/>
    <b v="0"/>
    <x v="80"/>
    <n v="200"/>
    <b v="0"/>
    <s v="food/food trucks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n v="2.0000000000000001E-4"/>
    <s v="US"/>
    <s v="USD"/>
    <n v="1430149330"/>
    <n v="1424968930"/>
    <b v="0"/>
    <x v="29"/>
    <n v="10"/>
    <b v="0"/>
    <s v="food/food trucks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n v="0"/>
    <s v="US"/>
    <s v="USD"/>
    <n v="1412119423"/>
    <n v="1410391423"/>
    <b v="0"/>
    <x v="78"/>
    <e v="#DIV/0!"/>
    <b v="0"/>
    <s v="food/food trucks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n v="0"/>
    <s v="US"/>
    <s v="USD"/>
    <n v="1435591318"/>
    <n v="1432999318"/>
    <b v="0"/>
    <x v="78"/>
    <e v="#DIV/0!"/>
    <b v="0"/>
    <s v="food/food trucks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n v="1.48E-3"/>
    <s v="US"/>
    <s v="USD"/>
    <n v="1424746800"/>
    <n v="1422067870"/>
    <b v="0"/>
    <x v="25"/>
    <n v="5.2857142857142856"/>
    <b v="0"/>
    <s v="food/food trucks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n v="2.8571428571428571E-5"/>
    <s v="US"/>
    <s v="USD"/>
    <n v="1469919890"/>
    <n v="1467327890"/>
    <b v="0"/>
    <x v="29"/>
    <n v="1"/>
    <b v="0"/>
    <s v="food/food trucks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n v="0.107325"/>
    <s v="US"/>
    <s v="USD"/>
    <n v="1433298676"/>
    <n v="1429410676"/>
    <b v="0"/>
    <x v="115"/>
    <n v="72.762711864406782"/>
    <b v="0"/>
    <s v="food/food trucks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n v="5.3846153846153844E-4"/>
    <s v="CA"/>
    <s v="CAD"/>
    <n v="1431278557"/>
    <n v="1427390557"/>
    <b v="0"/>
    <x v="84"/>
    <n v="17.5"/>
    <b v="0"/>
    <s v="food/food trucks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n v="7.1428571428571426E-3"/>
    <s v="US"/>
    <s v="USD"/>
    <n v="1427266860"/>
    <n v="1424678460"/>
    <b v="0"/>
    <x v="29"/>
    <n v="25"/>
    <b v="0"/>
    <s v="food/food trucks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n v="8.0000000000000002E-3"/>
    <s v="US"/>
    <s v="USD"/>
    <n v="1407899966"/>
    <n v="1405307966"/>
    <b v="0"/>
    <x v="83"/>
    <n v="13.333333333333334"/>
    <b v="0"/>
    <s v="food/food trucks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n v="3.3333333333333335E-5"/>
    <s v="US"/>
    <s v="USD"/>
    <n v="1411701739"/>
    <n v="1409109739"/>
    <b v="0"/>
    <x v="29"/>
    <n v="1"/>
    <b v="0"/>
    <s v="food/food trucks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n v="4.7333333333333333E-3"/>
    <s v="US"/>
    <s v="USD"/>
    <n v="1428981718"/>
    <n v="1423801318"/>
    <b v="0"/>
    <x v="83"/>
    <n v="23.666666666666668"/>
    <b v="0"/>
    <s v="food/food trucks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n v="5.6500000000000002E-2"/>
    <s v="US"/>
    <s v="USD"/>
    <n v="1419538560"/>
    <n v="1416600960"/>
    <b v="0"/>
    <x v="44"/>
    <n v="89.21052631578948"/>
    <b v="0"/>
    <s v="food/food trucks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n v="0.26352173913043481"/>
    <s v="US"/>
    <s v="USD"/>
    <n v="1438552800"/>
    <n v="1435876423"/>
    <b v="0"/>
    <x v="47"/>
    <n v="116.55769230769231"/>
    <b v="0"/>
    <s v="food/food trucks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n v="3.2512500000000002E-3"/>
    <s v="US"/>
    <s v="USD"/>
    <n v="1403904808"/>
    <n v="1401312808"/>
    <b v="0"/>
    <x v="84"/>
    <n v="13.005000000000001"/>
    <b v="0"/>
    <s v="food/food trucks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n v="0"/>
    <s v="CA"/>
    <s v="CAD"/>
    <n v="1407533463"/>
    <n v="1404941463"/>
    <b v="0"/>
    <x v="78"/>
    <e v="#DIV/0!"/>
    <b v="0"/>
    <s v="food/food trucks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n v="7.0007000700070005E-3"/>
    <s v="US"/>
    <s v="USD"/>
    <n v="1411073972"/>
    <n v="1408481972"/>
    <b v="0"/>
    <x v="80"/>
    <n v="17.5"/>
    <b v="0"/>
    <s v="food/food trucks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n v="0.46176470588235297"/>
    <s v="IE"/>
    <s v="EUR"/>
    <n v="1491586534"/>
    <n v="1488911734"/>
    <b v="0"/>
    <x v="67"/>
    <n v="34.130434782608695"/>
    <b v="0"/>
    <s v="theater/spaces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n v="0.34410000000000002"/>
    <s v="US"/>
    <s v="USD"/>
    <n v="1491416077"/>
    <n v="1488827677"/>
    <b v="1"/>
    <x v="55"/>
    <n v="132.34615384615384"/>
    <b v="0"/>
    <s v="theater/spaces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n v="1.0375000000000001"/>
    <s v="MX"/>
    <s v="MXN"/>
    <n v="1490196830"/>
    <n v="1485016430"/>
    <b v="0"/>
    <x v="43"/>
    <n v="922.22222222222217"/>
    <b v="0"/>
    <s v="theater/spaces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n v="6.0263157894736845E-2"/>
    <s v="US"/>
    <s v="USD"/>
    <n v="1491421314"/>
    <n v="1487709714"/>
    <b v="0"/>
    <x v="63"/>
    <n v="163.57142857142858"/>
    <b v="0"/>
    <s v="theater/spaces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n v="0.10539393939393939"/>
    <s v="US"/>
    <s v="USD"/>
    <n v="1490389158"/>
    <n v="1486504758"/>
    <b v="0"/>
    <x v="22"/>
    <n v="217.375"/>
    <b v="0"/>
    <s v="theater/spaces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n v="1.1229714285714285"/>
    <s v="US"/>
    <s v="USD"/>
    <n v="1413442740"/>
    <n v="1410937483"/>
    <b v="1"/>
    <x v="40"/>
    <n v="149.44486692015209"/>
    <b v="1"/>
    <s v="theater/spaces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n v="3.50844625"/>
    <s v="US"/>
    <s v="USD"/>
    <n v="1369637940"/>
    <n v="1367088443"/>
    <b v="1"/>
    <x v="476"/>
    <n v="71.237487309644663"/>
    <b v="1"/>
    <s v="theater/spaces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n v="2.3321535"/>
    <s v="GB"/>
    <s v="GBP"/>
    <n v="1469119526"/>
    <n v="1463935526"/>
    <b v="1"/>
    <x v="477"/>
    <n v="44.464318398474738"/>
    <b v="1"/>
    <s v="theater/spaces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n v="1.01606"/>
    <s v="US"/>
    <s v="USD"/>
    <n v="1475553540"/>
    <n v="1472528141"/>
    <b v="1"/>
    <x v="478"/>
    <n v="164.94480519480518"/>
    <b v="1"/>
    <s v="theater/spaces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n v="1.5390035000000002"/>
    <s v="US"/>
    <s v="USD"/>
    <n v="1407549600"/>
    <n v="1404797428"/>
    <b v="1"/>
    <x v="479"/>
    <n v="84.871516544117654"/>
    <b v="1"/>
    <s v="theater/spaces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n v="1.007161125319693"/>
    <s v="GB"/>
    <s v="GBP"/>
    <n v="1403301660"/>
    <n v="1400694790"/>
    <b v="1"/>
    <x v="196"/>
    <n v="53.945205479452056"/>
    <b v="1"/>
    <s v="theater/spaces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n v="1.3138181818181818"/>
    <s v="US"/>
    <s v="USD"/>
    <n v="1373738400"/>
    <n v="1370568560"/>
    <b v="1"/>
    <x v="235"/>
    <n v="50.531468531468533"/>
    <b v="1"/>
    <s v="theater/spaces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n v="1.0224133333333334"/>
    <s v="US"/>
    <s v="USD"/>
    <n v="1450971684"/>
    <n v="1447515684"/>
    <b v="1"/>
    <x v="480"/>
    <n v="108.00140845070422"/>
    <b v="1"/>
    <s v="theater/spaces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n v="1.1635599999999999"/>
    <s v="US"/>
    <s v="USD"/>
    <n v="1476486000"/>
    <n v="1474040596"/>
    <b v="1"/>
    <x v="120"/>
    <n v="95.373770491803285"/>
    <b v="1"/>
    <s v="theater/spaces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n v="2.6462241666666664"/>
    <s v="US"/>
    <s v="USD"/>
    <n v="1456047228"/>
    <n v="1453109628"/>
    <b v="1"/>
    <x v="481"/>
    <n v="57.631016333938291"/>
    <b v="1"/>
    <s v="theater/spaces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n v="1.1998010000000001"/>
    <s v="DE"/>
    <s v="EUR"/>
    <n v="1444291193"/>
    <n v="1441699193"/>
    <b v="1"/>
    <x v="482"/>
    <n v="64.160481283422456"/>
    <b v="1"/>
    <s v="theater/spaces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n v="1.2010400000000001"/>
    <s v="US"/>
    <s v="USD"/>
    <n v="1417906649"/>
    <n v="1414015049"/>
    <b v="1"/>
    <x v="166"/>
    <n v="92.387692307692305"/>
    <b v="1"/>
    <s v="theater/spaces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n v="1.0358333333333334"/>
    <s v="US"/>
    <s v="USD"/>
    <n v="1462316400"/>
    <n v="1459865945"/>
    <b v="1"/>
    <x v="265"/>
    <n v="125.97972972972973"/>
    <b v="1"/>
    <s v="theater/spaces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n v="1.0883333333333334"/>
    <s v="US"/>
    <s v="USD"/>
    <n v="1460936694"/>
    <n v="1455756294"/>
    <b v="0"/>
    <x v="50"/>
    <n v="94.637681159420296"/>
    <b v="1"/>
    <s v="theater/spaces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n v="1.1812400000000001"/>
    <s v="US"/>
    <s v="USD"/>
    <n v="1478866253"/>
    <n v="1476270653"/>
    <b v="0"/>
    <x v="210"/>
    <n v="170.69942196531792"/>
    <b v="1"/>
    <s v="theater/spaces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n v="14.62"/>
    <s v="GB"/>
    <s v="GBP"/>
    <n v="1378494000"/>
    <n v="1375880598"/>
    <b v="0"/>
    <x v="314"/>
    <n v="40.762081784386616"/>
    <b v="1"/>
    <s v="technology/hardware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n v="2.5253999999999999"/>
    <s v="US"/>
    <s v="USD"/>
    <n v="1485722053"/>
    <n v="1480538053"/>
    <b v="0"/>
    <x v="333"/>
    <n v="68.254054054054052"/>
    <b v="1"/>
    <s v="technology/hardware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n v="1.4005000000000001"/>
    <s v="US"/>
    <s v="USD"/>
    <n v="1420060088"/>
    <n v="1414872488"/>
    <b v="0"/>
    <x v="282"/>
    <n v="95.48863636363636"/>
    <b v="1"/>
    <s v="technology/hardware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n v="2.9687520259319289"/>
    <s v="GB"/>
    <s v="GBP"/>
    <n v="1439625059"/>
    <n v="1436860259"/>
    <b v="0"/>
    <x v="483"/>
    <n v="7.1902649656526005"/>
    <b v="1"/>
    <s v="technology/hardware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n v="1.445425"/>
    <s v="CA"/>
    <s v="CAD"/>
    <n v="1488390735"/>
    <n v="1484070735"/>
    <b v="0"/>
    <x v="116"/>
    <n v="511.65486725663715"/>
    <b v="1"/>
    <s v="technology/hardware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n v="1.05745"/>
    <s v="US"/>
    <s v="USD"/>
    <n v="1461333311"/>
    <n v="1458741311"/>
    <b v="0"/>
    <x v="442"/>
    <n v="261.74504950495049"/>
    <b v="1"/>
    <s v="technology/hardware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n v="4.9321000000000002"/>
    <s v="US"/>
    <s v="USD"/>
    <n v="1438964063"/>
    <n v="1436804063"/>
    <b v="0"/>
    <x v="484"/>
    <n v="69.760961810466767"/>
    <b v="1"/>
    <s v="technology/hardware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n v="2.0182666666666669"/>
    <s v="US"/>
    <s v="USD"/>
    <n v="1451485434"/>
    <n v="1448461434"/>
    <b v="0"/>
    <x v="413"/>
    <n v="77.229591836734699"/>
    <b v="1"/>
    <s v="technology/hardware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n v="1.0444"/>
    <s v="US"/>
    <s v="USD"/>
    <n v="1430459197"/>
    <n v="1427867197"/>
    <b v="0"/>
    <x v="23"/>
    <n v="340.56521739130437"/>
    <b v="1"/>
    <s v="technology/hardware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n v="1.7029262962962963"/>
    <s v="US"/>
    <s v="USD"/>
    <n v="1366635575"/>
    <n v="1363611575"/>
    <b v="0"/>
    <x v="345"/>
    <n v="67.417903225806455"/>
    <b v="1"/>
    <s v="technology/hardware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n v="1.0430333333333333"/>
    <s v="US"/>
    <s v="USD"/>
    <n v="1413604800"/>
    <n v="1408624622"/>
    <b v="0"/>
    <x v="77"/>
    <n v="845.70270270270271"/>
    <b v="1"/>
    <s v="technology/hardware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n v="1.1825000000000001"/>
    <s v="US"/>
    <s v="USD"/>
    <n v="1369699200"/>
    <n v="1366917828"/>
    <b v="0"/>
    <x v="96"/>
    <n v="97.191780821917803"/>
    <b v="1"/>
    <s v="technology/hardware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n v="1.07538"/>
    <s v="US"/>
    <s v="USD"/>
    <n v="1428643974"/>
    <n v="1423463574"/>
    <b v="0"/>
    <x v="46"/>
    <n v="451.84033613445376"/>
    <b v="1"/>
    <s v="technology/hardware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n v="22603"/>
    <s v="US"/>
    <s v="USD"/>
    <n v="1476395940"/>
    <n v="1473782592"/>
    <b v="0"/>
    <x v="430"/>
    <n v="138.66871165644173"/>
    <b v="1"/>
    <s v="technology/hardware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n v="9.7813466666666677"/>
    <s v="GB"/>
    <s v="GBP"/>
    <n v="1363204800"/>
    <n v="1360551250"/>
    <b v="0"/>
    <x v="485"/>
    <n v="21.640147492625371"/>
    <b v="1"/>
    <s v="technology/hardware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n v="1.2290000000000001"/>
    <s v="CA"/>
    <s v="CAD"/>
    <n v="1398268773"/>
    <n v="1395676773"/>
    <b v="0"/>
    <x v="6"/>
    <n v="169.51724137931035"/>
    <b v="1"/>
    <s v="technology/hardware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n v="2.4606080000000001"/>
    <s v="US"/>
    <s v="USD"/>
    <n v="1389812400"/>
    <n v="1386108087"/>
    <b v="0"/>
    <x v="231"/>
    <n v="161.88210526315791"/>
    <b v="1"/>
    <s v="technology/hardware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n v="1.4794"/>
    <s v="US"/>
    <s v="USD"/>
    <n v="1478402804"/>
    <n v="1473218804"/>
    <b v="0"/>
    <x v="41"/>
    <n v="493.13333333333333"/>
    <b v="1"/>
    <s v="technology/hardware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n v="3.8409090909090908"/>
    <s v="GB"/>
    <s v="GBP"/>
    <n v="1399324717"/>
    <n v="1395436717"/>
    <b v="0"/>
    <x v="277"/>
    <n v="22.120418848167539"/>
    <b v="1"/>
    <s v="technology/hardware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n v="1.0333333333333334"/>
    <s v="US"/>
    <s v="USD"/>
    <n v="1426117552"/>
    <n v="1423529152"/>
    <b v="0"/>
    <x v="57"/>
    <n v="18.235294117647058"/>
    <b v="1"/>
    <s v="technology/hardware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n v="4.3750000000000004E-3"/>
    <s v="US"/>
    <s v="USD"/>
    <n v="1413770820"/>
    <n v="1412005602"/>
    <b v="0"/>
    <x v="80"/>
    <n v="8.75"/>
    <b v="0"/>
    <s v="publishing/children's books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n v="0.29239999999999999"/>
    <s v="US"/>
    <s v="USD"/>
    <n v="1337102187"/>
    <n v="1335892587"/>
    <b v="0"/>
    <x v="59"/>
    <n v="40.611111111111114"/>
    <b v="0"/>
    <s v="publishing/children's books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n v="0"/>
    <s v="US"/>
    <s v="USD"/>
    <n v="1476863607"/>
    <n v="1474271607"/>
    <b v="0"/>
    <x v="78"/>
    <e v="#DIV/0!"/>
    <b v="0"/>
    <s v="publishing/children's books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n v="5.2187499999999998E-2"/>
    <s v="US"/>
    <s v="USD"/>
    <n v="1330478998"/>
    <n v="1327886998"/>
    <b v="0"/>
    <x v="19"/>
    <n v="37.954545454545453"/>
    <b v="0"/>
    <s v="publishing/children's books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n v="0.21887499999999999"/>
    <s v="US"/>
    <s v="USD"/>
    <n v="1342309368"/>
    <n v="1337125368"/>
    <b v="0"/>
    <x v="72"/>
    <n v="35.734693877551024"/>
    <b v="0"/>
    <s v="publishing/children's books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n v="0.26700000000000002"/>
    <s v="US"/>
    <s v="USD"/>
    <n v="1409337911"/>
    <n v="1406745911"/>
    <b v="0"/>
    <x v="10"/>
    <n v="42.157894736842103"/>
    <b v="0"/>
    <s v="publishing/children's books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n v="0.28000000000000003"/>
    <s v="US"/>
    <s v="USD"/>
    <n v="1339816200"/>
    <n v="1337095997"/>
    <b v="0"/>
    <x v="80"/>
    <n v="35"/>
    <b v="0"/>
    <s v="publishing/children's books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n v="1.06E-2"/>
    <s v="US"/>
    <s v="USD"/>
    <n v="1472835802"/>
    <n v="1470243802"/>
    <b v="0"/>
    <x v="80"/>
    <n v="13.25"/>
    <b v="0"/>
    <s v="publishing/children's books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n v="1.0999999999999999E-2"/>
    <s v="US"/>
    <s v="USD"/>
    <n v="1428171037"/>
    <n v="1425582637"/>
    <b v="0"/>
    <x v="84"/>
    <n v="55"/>
    <b v="0"/>
    <s v="publishing/children's books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n v="0"/>
    <s v="US"/>
    <s v="USD"/>
    <n v="1341086400"/>
    <n v="1340055345"/>
    <b v="0"/>
    <x v="78"/>
    <e v="#DIV/0!"/>
    <b v="0"/>
    <s v="publishing/children's books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n v="0"/>
    <s v="US"/>
    <s v="USD"/>
    <n v="1403039842"/>
    <n v="1397855842"/>
    <b v="0"/>
    <x v="78"/>
    <e v="#DIV/0!"/>
    <b v="0"/>
    <s v="publishing/children's books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n v="0.11458333333333333"/>
    <s v="US"/>
    <s v="USD"/>
    <n v="1324232504"/>
    <n v="1320776504"/>
    <b v="0"/>
    <x v="25"/>
    <n v="39.285714285714285"/>
    <b v="0"/>
    <s v="publishing/children's books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n v="0.19"/>
    <s v="US"/>
    <s v="USD"/>
    <n v="1346017023"/>
    <n v="1343425023"/>
    <b v="0"/>
    <x v="22"/>
    <n v="47.5"/>
    <b v="0"/>
    <s v="publishing/children's books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n v="0"/>
    <s v="US"/>
    <s v="USD"/>
    <n v="1410448551"/>
    <n v="1407856551"/>
    <b v="0"/>
    <x v="78"/>
    <e v="#DIV/0!"/>
    <b v="0"/>
    <s v="publishing/children's books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n v="0.52"/>
    <s v="IE"/>
    <s v="EUR"/>
    <n v="1428519527"/>
    <n v="1425927527"/>
    <b v="0"/>
    <x v="41"/>
    <n v="17.333333333333332"/>
    <b v="0"/>
    <s v="publishing/children's books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n v="0.1048"/>
    <s v="US"/>
    <s v="USD"/>
    <n v="1389476201"/>
    <n v="1386884201"/>
    <b v="0"/>
    <x v="51"/>
    <n v="31.757575757575758"/>
    <b v="0"/>
    <s v="publishing/children's books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n v="6.6666666666666671E-3"/>
    <s v="US"/>
    <s v="USD"/>
    <n v="1470498332"/>
    <n v="1469202332"/>
    <b v="0"/>
    <x v="84"/>
    <n v="5"/>
    <b v="0"/>
    <s v="publishing/children's books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n v="0.11700000000000001"/>
    <s v="AU"/>
    <s v="AUD"/>
    <n v="1476095783"/>
    <n v="1474886183"/>
    <b v="0"/>
    <x v="79"/>
    <n v="39"/>
    <b v="0"/>
    <s v="publishing/children's books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n v="0.105"/>
    <s v="AU"/>
    <s v="AUD"/>
    <n v="1468658866"/>
    <n v="1464943666"/>
    <b v="0"/>
    <x v="84"/>
    <n v="52.5"/>
    <b v="0"/>
    <s v="publishing/children's books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n v="0"/>
    <s v="GB"/>
    <s v="GBP"/>
    <n v="1371726258"/>
    <n v="1369134258"/>
    <b v="0"/>
    <x v="78"/>
    <e v="#DIV/0!"/>
    <b v="0"/>
    <s v="publishing/children's books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n v="7.1999999999999998E-3"/>
    <s v="US"/>
    <s v="USD"/>
    <n v="1357176693"/>
    <n v="1354584693"/>
    <b v="0"/>
    <x v="80"/>
    <n v="9"/>
    <b v="0"/>
    <s v="publishing/children's books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n v="7.6923076923076927E-3"/>
    <s v="US"/>
    <s v="USD"/>
    <n v="1332114795"/>
    <n v="1326934395"/>
    <b v="0"/>
    <x v="29"/>
    <n v="25"/>
    <b v="0"/>
    <s v="publishing/children's books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n v="2.2842639593908631E-3"/>
    <s v="US"/>
    <s v="USD"/>
    <n v="1369403684"/>
    <n v="1365515684"/>
    <b v="0"/>
    <x v="83"/>
    <n v="30"/>
    <b v="0"/>
    <s v="publishing/children's books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n v="1.125E-2"/>
    <s v="US"/>
    <s v="USD"/>
    <n v="1338404400"/>
    <n v="1335855631"/>
    <b v="0"/>
    <x v="80"/>
    <n v="11.25"/>
    <b v="0"/>
    <s v="publishing/children's books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n v="0"/>
    <s v="US"/>
    <s v="USD"/>
    <n v="1351432428"/>
    <n v="1350050028"/>
    <b v="0"/>
    <x v="78"/>
    <e v="#DIV/0!"/>
    <b v="0"/>
    <s v="publishing/children's books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n v="0.02"/>
    <s v="US"/>
    <s v="USD"/>
    <n v="1313078518"/>
    <n v="1310486518"/>
    <b v="0"/>
    <x v="80"/>
    <n v="25"/>
    <b v="0"/>
    <s v="publishing/children's books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n v="8.5000000000000006E-3"/>
    <s v="CA"/>
    <s v="CAD"/>
    <n v="1439766050"/>
    <n v="1434582050"/>
    <b v="0"/>
    <x v="83"/>
    <n v="11.333333333333334"/>
    <b v="0"/>
    <s v="publishing/children's books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n v="0.14314285714285716"/>
    <s v="US"/>
    <s v="USD"/>
    <n v="1333028723"/>
    <n v="1330440323"/>
    <b v="0"/>
    <x v="69"/>
    <n v="29.470588235294116"/>
    <b v="0"/>
    <s v="publishing/children's books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n v="2.5000000000000001E-3"/>
    <s v="GB"/>
    <s v="GBP"/>
    <n v="1401997790"/>
    <n v="1397677790"/>
    <b v="0"/>
    <x v="84"/>
    <n v="1"/>
    <b v="0"/>
    <s v="publishing/children's books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n v="0.1041125"/>
    <s v="US"/>
    <s v="USD"/>
    <n v="1395158130"/>
    <n v="1392569730"/>
    <b v="0"/>
    <x v="51"/>
    <n v="63.098484848484851"/>
    <b v="0"/>
    <s v="publishing/children's books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n v="0"/>
    <s v="US"/>
    <s v="USD"/>
    <n v="1359738000"/>
    <n v="1355489140"/>
    <b v="0"/>
    <x v="78"/>
    <e v="#DIV/0!"/>
    <b v="0"/>
    <s v="publishing/children's books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n v="0"/>
    <s v="US"/>
    <s v="USD"/>
    <n v="1381006294"/>
    <n v="1379710294"/>
    <b v="0"/>
    <x v="78"/>
    <e v="#DIV/0!"/>
    <b v="0"/>
    <s v="publishing/children's books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n v="1.8867924528301887E-3"/>
    <s v="CA"/>
    <s v="CAD"/>
    <n v="1461530721"/>
    <n v="1460666721"/>
    <b v="0"/>
    <x v="29"/>
    <n v="1"/>
    <b v="0"/>
    <s v="publishing/children's books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n v="0.14249999999999999"/>
    <s v="US"/>
    <s v="USD"/>
    <n v="1362711728"/>
    <n v="1360119728"/>
    <b v="0"/>
    <x v="62"/>
    <n v="43.846153846153847"/>
    <b v="0"/>
    <s v="publishing/children's books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n v="0.03"/>
    <s v="US"/>
    <s v="USD"/>
    <n v="1323994754"/>
    <n v="1321402754"/>
    <b v="0"/>
    <x v="84"/>
    <n v="75"/>
    <b v="0"/>
    <s v="publishing/children's books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n v="7.8809523809523815E-2"/>
    <s v="US"/>
    <s v="USD"/>
    <n v="1434092876"/>
    <n v="1431414476"/>
    <b v="0"/>
    <x v="17"/>
    <n v="45.972222222222221"/>
    <b v="0"/>
    <s v="publishing/children's books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n v="3.3333333333333335E-3"/>
    <s v="US"/>
    <s v="USD"/>
    <n v="1437149004"/>
    <n v="1434557004"/>
    <b v="0"/>
    <x v="29"/>
    <n v="10"/>
    <b v="0"/>
    <s v="publishing/children's books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n v="0.25545454545454543"/>
    <s v="US"/>
    <s v="USD"/>
    <n v="1409009306"/>
    <n v="1406417306"/>
    <b v="0"/>
    <x v="41"/>
    <n v="93.666666666666671"/>
    <b v="0"/>
    <s v="publishing/children's books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n v="2.12E-2"/>
    <s v="US"/>
    <s v="USD"/>
    <n v="1448204621"/>
    <n v="1445609021"/>
    <b v="0"/>
    <x v="29"/>
    <n v="53"/>
    <b v="0"/>
    <s v="publishing/children's books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n v="0"/>
    <s v="IT"/>
    <s v="EUR"/>
    <n v="1489142688"/>
    <n v="1486550688"/>
    <b v="0"/>
    <x v="78"/>
    <e v="#DIV/0!"/>
    <b v="0"/>
    <s v="publishing/children's books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n v="1.0528"/>
    <s v="US"/>
    <s v="USD"/>
    <n v="1423724400"/>
    <n v="1421274954"/>
    <b v="0"/>
    <x v="33"/>
    <n v="47"/>
    <b v="1"/>
    <s v="theater/plays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n v="1.2"/>
    <s v="US"/>
    <s v="USD"/>
    <n v="1424149140"/>
    <n v="1421964718"/>
    <b v="0"/>
    <x v="59"/>
    <n v="66.666666666666671"/>
    <b v="1"/>
    <s v="theater/plays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n v="1.145"/>
    <s v="GB"/>
    <s v="GBP"/>
    <n v="1429793446"/>
    <n v="1428583846"/>
    <b v="0"/>
    <x v="42"/>
    <n v="18.770491803278688"/>
    <b v="1"/>
    <s v="theater/plays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n v="1.19"/>
    <s v="US"/>
    <s v="USD"/>
    <n v="1414608843"/>
    <n v="1412794443"/>
    <b v="0"/>
    <x v="52"/>
    <n v="66.111111111111114"/>
    <b v="1"/>
    <s v="theater/plays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n v="1.0468"/>
    <s v="US"/>
    <s v="USD"/>
    <n v="1470430800"/>
    <n v="1467865967"/>
    <b v="0"/>
    <x v="136"/>
    <n v="36.859154929577464"/>
    <b v="1"/>
    <s v="theater/plays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n v="1.1783999999999999"/>
    <s v="GB"/>
    <s v="GBP"/>
    <n v="1404913180"/>
    <n v="1403703580"/>
    <b v="0"/>
    <x v="142"/>
    <n v="39.810810810810814"/>
    <b v="1"/>
    <s v="theater/plays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n v="1.1970000000000001"/>
    <s v="US"/>
    <s v="USD"/>
    <n v="1405658752"/>
    <n v="1403066752"/>
    <b v="0"/>
    <x v="44"/>
    <n v="31.5"/>
    <b v="1"/>
    <s v="theater/plays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n v="1.0249999999999999"/>
    <s v="US"/>
    <s v="USD"/>
    <n v="1469811043"/>
    <n v="1467219043"/>
    <b v="0"/>
    <x v="9"/>
    <n v="102.5"/>
    <b v="1"/>
    <s v="theater/plays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n v="1.0116666666666667"/>
    <s v="US"/>
    <s v="USD"/>
    <n v="1426132800"/>
    <n v="1424477934"/>
    <b v="0"/>
    <x v="54"/>
    <n v="126.45833333333333"/>
    <b v="1"/>
    <s v="theater/plays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n v="1.0533333333333332"/>
    <s v="US"/>
    <s v="USD"/>
    <n v="1423693903"/>
    <n v="1421101903"/>
    <b v="0"/>
    <x v="36"/>
    <n v="47.878787878787875"/>
    <b v="1"/>
    <s v="theater/plays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n v="1.0249999999999999"/>
    <s v="US"/>
    <s v="USD"/>
    <n v="1473393600"/>
    <n v="1470778559"/>
    <b v="0"/>
    <x v="33"/>
    <n v="73.214285714285708"/>
    <b v="1"/>
    <s v="theater/plays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n v="1.0760000000000001"/>
    <s v="US"/>
    <s v="USD"/>
    <n v="1439357559"/>
    <n v="1435469559"/>
    <b v="0"/>
    <x v="54"/>
    <n v="89.666666666666671"/>
    <b v="1"/>
    <s v="theater/plays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n v="1.105675"/>
    <s v="AU"/>
    <s v="AUD"/>
    <n v="1437473005"/>
    <n v="1434881005"/>
    <b v="0"/>
    <x v="196"/>
    <n v="151.4623287671233"/>
    <b v="1"/>
    <s v="theater/plays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n v="1.5"/>
    <s v="GB"/>
    <s v="GBP"/>
    <n v="1457031600"/>
    <n v="1455640559"/>
    <b v="0"/>
    <x v="83"/>
    <n v="25"/>
    <b v="1"/>
    <s v="theater/plays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n v="1.0428571428571429"/>
    <s v="US"/>
    <s v="USD"/>
    <n v="1402095600"/>
    <n v="1400675841"/>
    <b v="0"/>
    <x v="9"/>
    <n v="36.5"/>
    <b v="1"/>
    <s v="theater/plays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n v="1.155"/>
    <s v="GB"/>
    <s v="GBP"/>
    <n v="1404564028"/>
    <n v="1401972028"/>
    <b v="0"/>
    <x v="64"/>
    <n v="44"/>
    <b v="1"/>
    <s v="theater/plays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n v="1.02645125"/>
    <s v="GB"/>
    <s v="GBP"/>
    <n v="1404858840"/>
    <n v="1402266840"/>
    <b v="0"/>
    <x v="225"/>
    <n v="87.357553191489373"/>
    <b v="1"/>
    <s v="theater/plays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n v="1.014"/>
    <s v="GB"/>
    <s v="GBP"/>
    <n v="1438358400"/>
    <n v="1437063121"/>
    <b v="0"/>
    <x v="237"/>
    <n v="36.474820143884891"/>
    <b v="1"/>
    <s v="theater/plays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n v="1.1663479999999999"/>
    <s v="GB"/>
    <s v="GBP"/>
    <n v="1466179200"/>
    <n v="1463466070"/>
    <b v="0"/>
    <x v="208"/>
    <n v="44.859538461538463"/>
    <b v="1"/>
    <s v="theater/plays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n v="1.33"/>
    <s v="GB"/>
    <s v="GBP"/>
    <n v="1420377366"/>
    <n v="1415193366"/>
    <b v="0"/>
    <x v="162"/>
    <n v="42.903225806451616"/>
    <b v="1"/>
    <s v="theater/plays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n v="1.3320000000000001"/>
    <s v="AU"/>
    <s v="AUD"/>
    <n v="1412938800"/>
    <n v="1411019409"/>
    <b v="0"/>
    <x v="62"/>
    <n v="51.230769230769234"/>
    <b v="1"/>
    <s v="theater/plays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n v="1.0183333333333333"/>
    <s v="GB"/>
    <s v="GBP"/>
    <n v="1438875107"/>
    <n v="1436283107"/>
    <b v="0"/>
    <x v="240"/>
    <n v="33.944444444444443"/>
    <b v="1"/>
    <s v="theater/plays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n v="1.2795000000000001"/>
    <s v="US"/>
    <s v="USD"/>
    <n v="1437004800"/>
    <n v="1433295276"/>
    <b v="0"/>
    <x v="261"/>
    <n v="90.744680851063833"/>
    <b v="1"/>
    <s v="theater/plays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n v="1.1499999999999999"/>
    <s v="GB"/>
    <s v="GBP"/>
    <n v="1411987990"/>
    <n v="1409395990"/>
    <b v="0"/>
    <x v="23"/>
    <n v="50"/>
    <b v="1"/>
    <s v="theater/plays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n v="1.1000000000000001"/>
    <s v="GB"/>
    <s v="GBP"/>
    <n v="1440245273"/>
    <n v="1438085273"/>
    <b v="0"/>
    <x v="59"/>
    <n v="24.444444444444443"/>
    <b v="1"/>
    <s v="theater/plays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n v="1.121"/>
    <s v="GB"/>
    <s v="GBP"/>
    <n v="1438772400"/>
    <n v="1435645490"/>
    <b v="0"/>
    <x v="88"/>
    <n v="44.25"/>
    <b v="1"/>
    <s v="theater/plays"/>
    <x v="1"/>
    <s v="plays"/>
    <x v="2806"/>
    <d v="2015-08-05T11:00:00"/>
  </r>
  <r>
    <n v="2807"/>
    <s v="The Commission Theatre Co."/>
    <s v="Bringing Shakespeare back to the Playwrights"/>
    <n v="5000"/>
    <n v="6300"/>
    <x v="0"/>
    <n v="1.26"/>
    <s v="US"/>
    <s v="USD"/>
    <n v="1435611438"/>
    <n v="1433019438"/>
    <b v="0"/>
    <x v="251"/>
    <n v="67.741935483870961"/>
    <b v="1"/>
    <s v="theater/plays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n v="1.0024444444444445"/>
    <s v="US"/>
    <s v="USD"/>
    <n v="1440274735"/>
    <n v="1437682735"/>
    <b v="0"/>
    <x v="50"/>
    <n v="65.376811594202906"/>
    <b v="1"/>
    <s v="theater/plays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n v="1.024"/>
    <s v="US"/>
    <s v="USD"/>
    <n v="1459348740"/>
    <n v="1458647725"/>
    <b v="0"/>
    <x v="64"/>
    <n v="121.9047619047619"/>
    <b v="1"/>
    <s v="theater/plays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n v="1.0820000000000001"/>
    <s v="US"/>
    <s v="USD"/>
    <n v="1401595140"/>
    <n v="1398828064"/>
    <b v="0"/>
    <x v="7"/>
    <n v="47.456140350877192"/>
    <b v="1"/>
    <s v="theater/plays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n v="1.0026999999999999"/>
    <s v="GB"/>
    <s v="GBP"/>
    <n v="1424692503"/>
    <n v="1422100503"/>
    <b v="0"/>
    <x v="52"/>
    <n v="92.842592592592595"/>
    <b v="1"/>
    <s v="theater/plays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n v="1.133"/>
    <s v="CA"/>
    <s v="CAD"/>
    <n v="1428292800"/>
    <n v="1424368298"/>
    <b v="0"/>
    <x v="183"/>
    <n v="68.253012048192772"/>
    <b v="1"/>
    <s v="theater/plays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n v="1.2757571428571428"/>
    <s v="US"/>
    <s v="USD"/>
    <n v="1481737761"/>
    <n v="1479577761"/>
    <b v="0"/>
    <x v="93"/>
    <n v="37.209583333333335"/>
    <b v="1"/>
    <s v="theater/plays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n v="1.0773333333333333"/>
    <s v="GB"/>
    <s v="GBP"/>
    <n v="1431164115"/>
    <n v="1428572115"/>
    <b v="0"/>
    <x v="31"/>
    <n v="25.25"/>
    <b v="1"/>
    <s v="theater/plays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n v="2.42"/>
    <s v="CA"/>
    <s v="CAD"/>
    <n v="1470595109"/>
    <n v="1468003109"/>
    <b v="0"/>
    <x v="25"/>
    <n v="43.214285714285715"/>
    <b v="1"/>
    <s v="theater/plays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n v="1.4156666666666666"/>
    <s v="GB"/>
    <s v="GBP"/>
    <n v="1438531200"/>
    <n v="1435921992"/>
    <b v="0"/>
    <x v="39"/>
    <n v="25.130177514792898"/>
    <b v="1"/>
    <s v="theater/plays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n v="1.3"/>
    <s v="GB"/>
    <s v="GBP"/>
    <n v="1425136462"/>
    <n v="1421680462"/>
    <b v="0"/>
    <x v="51"/>
    <n v="23.636363636363637"/>
    <b v="1"/>
    <s v="theater/plays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n v="1.0603"/>
    <s v="US"/>
    <s v="USD"/>
    <n v="1443018086"/>
    <n v="1441290086"/>
    <b v="0"/>
    <x v="332"/>
    <n v="103.95098039215686"/>
    <b v="1"/>
    <s v="theater/plays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n v="1.048"/>
    <s v="GB"/>
    <s v="GBP"/>
    <n v="1434285409"/>
    <n v="1431693409"/>
    <b v="0"/>
    <x v="201"/>
    <n v="50.384615384615387"/>
    <b v="1"/>
    <s v="theater/plays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n v="1.36"/>
    <s v="GB"/>
    <s v="GBP"/>
    <n v="1456444800"/>
    <n v="1454337589"/>
    <b v="0"/>
    <x v="9"/>
    <n v="13.6"/>
    <b v="1"/>
    <s v="theater/plays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n v="1"/>
    <s v="GB"/>
    <s v="GBP"/>
    <n v="1411510135"/>
    <n v="1408918135"/>
    <b v="0"/>
    <x v="2"/>
    <n v="28.571428571428573"/>
    <b v="1"/>
    <s v="theater/plays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n v="1"/>
    <s v="US"/>
    <s v="USD"/>
    <n v="1427469892"/>
    <n v="1424881492"/>
    <b v="0"/>
    <x v="225"/>
    <n v="63.829787234042556"/>
    <b v="1"/>
    <s v="theater/plays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n v="1.24"/>
    <s v="GB"/>
    <s v="GBP"/>
    <n v="1427842740"/>
    <n v="1425428206"/>
    <b v="0"/>
    <x v="25"/>
    <n v="8.8571428571428577"/>
    <b v="1"/>
    <s v="theater/plays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n v="1.1692307692307693"/>
    <s v="US"/>
    <s v="USD"/>
    <n v="1434159780"/>
    <n v="1431412196"/>
    <b v="0"/>
    <x v="41"/>
    <n v="50.666666666666664"/>
    <b v="1"/>
    <s v="theater/plays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n v="1.0333333333333334"/>
    <s v="GB"/>
    <s v="GBP"/>
    <n v="1449255686"/>
    <n v="1446663686"/>
    <b v="0"/>
    <x v="13"/>
    <n v="60.784313725490193"/>
    <b v="1"/>
    <s v="theater/plays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n v="1.0774999999999999"/>
    <s v="US"/>
    <s v="USD"/>
    <n v="1436511600"/>
    <n v="1434415812"/>
    <b v="0"/>
    <x v="10"/>
    <n v="113.42105263157895"/>
    <b v="1"/>
    <s v="theater/plays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n v="1.2024999999999999"/>
    <s v="US"/>
    <s v="USD"/>
    <n v="1464971400"/>
    <n v="1462379066"/>
    <b v="0"/>
    <x v="23"/>
    <n v="104.56521739130434"/>
    <b v="1"/>
    <s v="theater/plays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n v="1.0037894736842106"/>
    <s v="GB"/>
    <s v="GBP"/>
    <n v="1443826800"/>
    <n v="1441606869"/>
    <b v="0"/>
    <x v="174"/>
    <n v="98.30927835051547"/>
    <b v="1"/>
    <s v="theater/plays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n v="1.0651999999999999"/>
    <s v="GB"/>
    <s v="GBP"/>
    <n v="1464863118"/>
    <n v="1462443918"/>
    <b v="0"/>
    <x v="88"/>
    <n v="35.039473684210527"/>
    <b v="1"/>
    <s v="theater/plays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n v="1"/>
    <s v="US"/>
    <s v="USD"/>
    <n v="1399867140"/>
    <n v="1398802148"/>
    <b v="0"/>
    <x v="202"/>
    <n v="272.72727272727275"/>
    <b v="1"/>
    <s v="theater/plays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n v="1.1066666666666667"/>
    <s v="US"/>
    <s v="USD"/>
    <n v="1437076070"/>
    <n v="1434484070"/>
    <b v="0"/>
    <x v="47"/>
    <n v="63.846153846153847"/>
    <b v="1"/>
    <s v="theater/plays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n v="1.1471959999999999"/>
    <s v="GB"/>
    <s v="GBP"/>
    <n v="1416780000"/>
    <n v="1414342894"/>
    <b v="0"/>
    <x v="195"/>
    <n v="30.189368421052631"/>
    <b v="1"/>
    <s v="theater/plays"/>
    <x v="1"/>
    <s v="plays"/>
    <x v="2832"/>
    <d v="2014-11-23T22:00:00"/>
  </r>
  <r>
    <n v="2833"/>
    <s v="Star Man Rocket Man"/>
    <s v="A new play about exploring outer space"/>
    <n v="2700"/>
    <n v="2923"/>
    <x v="0"/>
    <n v="1.0825925925925926"/>
    <s v="US"/>
    <s v="USD"/>
    <n v="1444528800"/>
    <n v="1442804633"/>
    <b v="0"/>
    <x v="2"/>
    <n v="83.51428571428572"/>
    <b v="1"/>
    <s v="theater/plays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n v="1.7"/>
    <s v="GB"/>
    <s v="GBP"/>
    <n v="1422658930"/>
    <n v="1421362930"/>
    <b v="0"/>
    <x v="64"/>
    <n v="64.761904761904759"/>
    <b v="1"/>
    <s v="theater/plays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n v="1.8709899999999999"/>
    <s v="GB"/>
    <s v="GBP"/>
    <n v="1449273600"/>
    <n v="1446742417"/>
    <b v="0"/>
    <x v="251"/>
    <n v="20.118172043010752"/>
    <b v="1"/>
    <s v="theater/plays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n v="1.0777777777777777"/>
    <s v="US"/>
    <s v="USD"/>
    <n v="1487393940"/>
    <n v="1484115418"/>
    <b v="0"/>
    <x v="202"/>
    <n v="44.090909090909093"/>
    <b v="1"/>
    <s v="theater/plays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n v="1"/>
    <s v="CA"/>
    <s v="CAD"/>
    <n v="1449701284"/>
    <n v="1446241684"/>
    <b v="0"/>
    <x v="64"/>
    <n v="40.476190476190474"/>
    <b v="1"/>
    <s v="theater/plays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n v="1.2024999999999999"/>
    <s v="US"/>
    <s v="USD"/>
    <n v="1407967200"/>
    <n v="1406039696"/>
    <b v="0"/>
    <x v="241"/>
    <n v="44.537037037037038"/>
    <b v="1"/>
    <s v="theater/plays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n v="1.1142857142857143"/>
    <s v="US"/>
    <s v="USD"/>
    <n v="1408942740"/>
    <n v="1406958354"/>
    <b v="0"/>
    <x v="162"/>
    <n v="125.80645161290323"/>
    <b v="1"/>
    <s v="theater/plays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n v="1.04"/>
    <s v="GB"/>
    <s v="GBP"/>
    <n v="1426698000"/>
    <n v="1424825479"/>
    <b v="0"/>
    <x v="462"/>
    <n v="19.696969696969695"/>
    <b v="1"/>
    <s v="theater/plays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n v="0.01"/>
    <s v="GB"/>
    <s v="GBP"/>
    <n v="1450032297"/>
    <n v="1444844697"/>
    <b v="0"/>
    <x v="29"/>
    <n v="10"/>
    <b v="0"/>
    <s v="theater/plays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n v="0"/>
    <s v="GB"/>
    <s v="GBP"/>
    <n v="1403348400"/>
    <n v="1401058295"/>
    <b v="0"/>
    <x v="78"/>
    <e v="#DIV/0!"/>
    <b v="0"/>
    <s v="theater/plays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n v="0"/>
    <s v="US"/>
    <s v="USD"/>
    <n v="1465790400"/>
    <n v="1462210950"/>
    <b v="0"/>
    <x v="78"/>
    <e v="#DIV/0!"/>
    <b v="0"/>
    <s v="theater/plays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n v="5.4545454545454543E-2"/>
    <s v="AT"/>
    <s v="EUR"/>
    <n v="1483535180"/>
    <n v="1480943180"/>
    <b v="0"/>
    <x v="29"/>
    <n v="30"/>
    <b v="0"/>
    <s v="theater/plays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n v="0.31546666666666667"/>
    <s v="US"/>
    <s v="USD"/>
    <n v="1433723033"/>
    <n v="1428539033"/>
    <b v="0"/>
    <x v="70"/>
    <n v="60.666666666666664"/>
    <b v="0"/>
    <s v="theater/plays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n v="0"/>
    <s v="US"/>
    <s v="USD"/>
    <n v="1432917394"/>
    <n v="1429029394"/>
    <b v="0"/>
    <x v="78"/>
    <e v="#DIV/0!"/>
    <b v="0"/>
    <s v="theater/plays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n v="0"/>
    <s v="US"/>
    <s v="USD"/>
    <n v="1464031265"/>
    <n v="1458847265"/>
    <b v="0"/>
    <x v="78"/>
    <e v="#DIV/0!"/>
    <b v="0"/>
    <s v="theater/plays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n v="2E-3"/>
    <s v="US"/>
    <s v="USD"/>
    <n v="1432913659"/>
    <n v="1430321659"/>
    <b v="0"/>
    <x v="83"/>
    <n v="23.333333333333332"/>
    <b v="0"/>
    <s v="theater/plays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n v="0.01"/>
    <s v="GB"/>
    <s v="GBP"/>
    <n v="1461406600"/>
    <n v="1458814600"/>
    <b v="0"/>
    <x v="29"/>
    <n v="5"/>
    <b v="0"/>
    <s v="theater/plays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n v="3.8875E-2"/>
    <s v="US"/>
    <s v="USD"/>
    <n v="1409962211"/>
    <n v="1407370211"/>
    <b v="0"/>
    <x v="62"/>
    <n v="23.923076923076923"/>
    <b v="0"/>
    <s v="theater/plays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n v="0"/>
    <s v="IE"/>
    <s v="EUR"/>
    <n v="1454109420"/>
    <n v="1453334629"/>
    <b v="0"/>
    <x v="78"/>
    <e v="#DIV/0!"/>
    <b v="0"/>
    <s v="theater/plays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n v="1.9E-2"/>
    <s v="US"/>
    <s v="USD"/>
    <n v="1403312703"/>
    <n v="1400720703"/>
    <b v="0"/>
    <x v="79"/>
    <n v="15.833333333333334"/>
    <b v="0"/>
    <s v="theater/plays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n v="0"/>
    <s v="CA"/>
    <s v="CAD"/>
    <n v="1410669297"/>
    <n v="1405485297"/>
    <b v="0"/>
    <x v="78"/>
    <e v="#DIV/0!"/>
    <b v="0"/>
    <s v="theater/plays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n v="0.41699999999999998"/>
    <s v="GB"/>
    <s v="GBP"/>
    <n v="1431018719"/>
    <n v="1429290719"/>
    <b v="0"/>
    <x v="25"/>
    <n v="29.785714285714285"/>
    <b v="0"/>
    <s v="theater/plays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n v="0.5"/>
    <s v="US"/>
    <s v="USD"/>
    <n v="1454110440"/>
    <n v="1451607071"/>
    <b v="0"/>
    <x v="81"/>
    <n v="60"/>
    <b v="0"/>
    <s v="theater/plays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n v="4.8666666666666664E-2"/>
    <s v="US"/>
    <s v="USD"/>
    <n v="1439069640"/>
    <n v="1433897647"/>
    <b v="0"/>
    <x v="79"/>
    <n v="24.333333333333332"/>
    <b v="0"/>
    <s v="theater/plays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n v="0.19736842105263158"/>
    <s v="MX"/>
    <s v="MXN"/>
    <n v="1487613600"/>
    <n v="1482444295"/>
    <b v="0"/>
    <x v="41"/>
    <n v="500"/>
    <b v="0"/>
    <s v="theater/plays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n v="0"/>
    <s v="NL"/>
    <s v="EUR"/>
    <n v="1417778880"/>
    <n v="1415711095"/>
    <b v="0"/>
    <x v="78"/>
    <e v="#DIV/0!"/>
    <b v="0"/>
    <s v="theater/plays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n v="1.7500000000000002E-2"/>
    <s v="AU"/>
    <s v="AUD"/>
    <n v="1444984904"/>
    <n v="1439800904"/>
    <b v="0"/>
    <x v="29"/>
    <n v="35"/>
    <b v="0"/>
    <s v="theater/plays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n v="6.6500000000000004E-2"/>
    <s v="US"/>
    <s v="USD"/>
    <n v="1466363576"/>
    <n v="1461179576"/>
    <b v="0"/>
    <x v="82"/>
    <n v="29.555555555555557"/>
    <b v="0"/>
    <s v="theater/plays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n v="0.32"/>
    <s v="AU"/>
    <s v="AUD"/>
    <n v="1443103848"/>
    <n v="1441894248"/>
    <b v="0"/>
    <x v="83"/>
    <n v="26.666666666666668"/>
    <b v="0"/>
    <s v="theater/plays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n v="4.3307086614173228E-3"/>
    <s v="US"/>
    <s v="USD"/>
    <n v="1403636229"/>
    <n v="1401044229"/>
    <b v="0"/>
    <x v="83"/>
    <n v="18.333333333333332"/>
    <b v="0"/>
    <s v="theater/plays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n v="4.0000000000000002E-4"/>
    <s v="US"/>
    <s v="USD"/>
    <n v="1410279123"/>
    <n v="1405095123"/>
    <b v="0"/>
    <x v="29"/>
    <n v="20"/>
    <b v="0"/>
    <s v="theater/plays"/>
    <x v="1"/>
    <s v="plays"/>
    <x v="2863"/>
    <d v="2014-09-09T16:12:03"/>
  </r>
  <r>
    <n v="2864"/>
    <s v="'Haunting Julia' by Alan Ayckbourn"/>
    <s v="Accessible, original theatre for all!"/>
    <n v="2500"/>
    <n v="40"/>
    <x v="2"/>
    <n v="1.6E-2"/>
    <s v="GB"/>
    <s v="GBP"/>
    <n v="1437139080"/>
    <n v="1434552207"/>
    <b v="0"/>
    <x v="83"/>
    <n v="13.333333333333334"/>
    <b v="0"/>
    <s v="theater/plays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n v="0"/>
    <s v="US"/>
    <s v="USD"/>
    <n v="1420512259"/>
    <n v="1415328259"/>
    <b v="0"/>
    <x v="78"/>
    <e v="#DIV/0!"/>
    <b v="0"/>
    <s v="theater/plays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n v="8.9999999999999993E-3"/>
    <s v="US"/>
    <s v="USD"/>
    <n v="1476482400"/>
    <n v="1473893721"/>
    <b v="0"/>
    <x v="84"/>
    <n v="22.5"/>
    <b v="0"/>
    <s v="theater/plays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n v="0.2016"/>
    <s v="US"/>
    <s v="USD"/>
    <n v="1467604800"/>
    <n v="1465533672"/>
    <b v="0"/>
    <x v="73"/>
    <n v="50.4"/>
    <b v="0"/>
    <s v="theater/plays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n v="0.42011733333333334"/>
    <s v="US"/>
    <s v="USD"/>
    <n v="1475697054"/>
    <n v="1473105054"/>
    <b v="0"/>
    <x v="65"/>
    <n v="105.02933333333334"/>
    <b v="0"/>
    <s v="theater/plays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n v="8.8500000000000002E-3"/>
    <s v="US"/>
    <s v="USD"/>
    <n v="1468937681"/>
    <n v="1466345681"/>
    <b v="0"/>
    <x v="81"/>
    <n v="35.4"/>
    <b v="0"/>
    <s v="theater/plays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n v="0.15"/>
    <s v="US"/>
    <s v="USD"/>
    <n v="1400301165"/>
    <n v="1397709165"/>
    <b v="0"/>
    <x v="82"/>
    <n v="83.333333333333329"/>
    <b v="0"/>
    <s v="theater/plays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n v="4.6699999999999998E-2"/>
    <s v="US"/>
    <s v="USD"/>
    <n v="1419183813"/>
    <n v="1417455813"/>
    <b v="0"/>
    <x v="62"/>
    <n v="35.92307692307692"/>
    <b v="0"/>
    <s v="theater/plays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n v="0"/>
    <s v="US"/>
    <s v="USD"/>
    <n v="1434768438"/>
    <n v="1429584438"/>
    <b v="0"/>
    <x v="78"/>
    <e v="#DIV/0!"/>
    <b v="0"/>
    <s v="theater/plays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n v="0.38119999999999998"/>
    <s v="US"/>
    <s v="USD"/>
    <n v="1422473831"/>
    <n v="1419881831"/>
    <b v="0"/>
    <x v="22"/>
    <n v="119.125"/>
    <b v="0"/>
    <s v="theater/plays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n v="5.4199999999999998E-2"/>
    <s v="US"/>
    <s v="USD"/>
    <n v="1484684186"/>
    <n v="1482092186"/>
    <b v="0"/>
    <x v="83"/>
    <n v="90.333333333333329"/>
    <b v="0"/>
    <s v="theater/plays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n v="3.5E-4"/>
    <s v="US"/>
    <s v="USD"/>
    <n v="1462417493"/>
    <n v="1459825493"/>
    <b v="0"/>
    <x v="83"/>
    <n v="2.3333333333333335"/>
    <b v="0"/>
    <s v="theater/plays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n v="0"/>
    <s v="US"/>
    <s v="USD"/>
    <n v="1437069079"/>
    <n v="1434477079"/>
    <b v="0"/>
    <x v="78"/>
    <e v="#DIV/0!"/>
    <b v="0"/>
    <s v="theater/plays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n v="0.10833333333333334"/>
    <s v="US"/>
    <s v="USD"/>
    <n v="1480525200"/>
    <n v="1477781724"/>
    <b v="0"/>
    <x v="79"/>
    <n v="108.33333333333333"/>
    <b v="0"/>
    <s v="theater/plays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n v="2.1000000000000001E-2"/>
    <s v="GB"/>
    <s v="GBP"/>
    <n v="1435934795"/>
    <n v="1430750795"/>
    <b v="0"/>
    <x v="80"/>
    <n v="15.75"/>
    <b v="0"/>
    <s v="theater/plays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n v="2.5892857142857141E-3"/>
    <s v="US"/>
    <s v="USD"/>
    <n v="1453310661"/>
    <n v="1450718661"/>
    <b v="0"/>
    <x v="29"/>
    <n v="29"/>
    <b v="0"/>
    <s v="theater/plays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n v="0.23333333333333334"/>
    <s v="US"/>
    <s v="USD"/>
    <n v="1440090300"/>
    <n v="1436305452"/>
    <b v="0"/>
    <x v="60"/>
    <n v="96.551724137931032"/>
    <b v="0"/>
    <s v="theater/plays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n v="0"/>
    <s v="US"/>
    <s v="USD"/>
    <n v="1417620036"/>
    <n v="1412432436"/>
    <b v="0"/>
    <x v="78"/>
    <e v="#DIV/0!"/>
    <b v="0"/>
    <s v="theater/plays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n v="0.33600000000000002"/>
    <s v="US"/>
    <s v="USD"/>
    <n v="1462112318"/>
    <n v="1459520318"/>
    <b v="0"/>
    <x v="80"/>
    <n v="63"/>
    <b v="0"/>
    <s v="theater/plays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n v="0.1908"/>
    <s v="US"/>
    <s v="USD"/>
    <n v="1454734740"/>
    <n v="1451684437"/>
    <b v="0"/>
    <x v="81"/>
    <n v="381.6"/>
    <b v="0"/>
    <s v="theater/plays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n v="4.1111111111111114E-3"/>
    <s v="US"/>
    <s v="USD"/>
    <n v="1417800435"/>
    <n v="1415208435"/>
    <b v="0"/>
    <x v="80"/>
    <n v="46.25"/>
    <b v="0"/>
    <s v="theater/plays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n v="0.32500000000000001"/>
    <s v="US"/>
    <s v="USD"/>
    <n v="1426294201"/>
    <n v="1423705801"/>
    <b v="0"/>
    <x v="81"/>
    <n v="26"/>
    <b v="0"/>
    <s v="theater/plays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n v="0.05"/>
    <s v="US"/>
    <s v="USD"/>
    <n v="1442635140"/>
    <n v="1442243484"/>
    <b v="0"/>
    <x v="29"/>
    <n v="10"/>
    <b v="0"/>
    <s v="theater/plays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n v="1.6666666666666668E-3"/>
    <s v="US"/>
    <s v="USD"/>
    <n v="1420971324"/>
    <n v="1418379324"/>
    <b v="0"/>
    <x v="29"/>
    <n v="5"/>
    <b v="0"/>
    <s v="theater/plays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n v="0"/>
    <s v="US"/>
    <s v="USD"/>
    <n v="1413608340"/>
    <n v="1412945440"/>
    <b v="0"/>
    <x v="78"/>
    <e v="#DIV/0!"/>
    <b v="0"/>
    <s v="theater/plays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n v="0.38066666666666665"/>
    <s v="US"/>
    <s v="USD"/>
    <n v="1409344985"/>
    <n v="1406752985"/>
    <b v="0"/>
    <x v="25"/>
    <n v="81.571428571428569"/>
    <b v="0"/>
    <s v="theater/plays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n v="1.0500000000000001E-2"/>
    <s v="US"/>
    <s v="USD"/>
    <n v="1407553200"/>
    <n v="1405100992"/>
    <b v="0"/>
    <x v="83"/>
    <n v="7"/>
    <b v="0"/>
    <s v="theater/plays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n v="2.7300000000000001E-2"/>
    <s v="US"/>
    <s v="USD"/>
    <n v="1460751128"/>
    <n v="1455570728"/>
    <b v="0"/>
    <x v="73"/>
    <n v="27.3"/>
    <b v="0"/>
    <s v="theater/plays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n v="9.0909090909090912E-2"/>
    <s v="US"/>
    <s v="USD"/>
    <n v="1409000400"/>
    <n v="1408381704"/>
    <b v="0"/>
    <x v="57"/>
    <n v="29.411764705882351"/>
    <b v="0"/>
    <s v="theater/plays"/>
    <x v="1"/>
    <s v="plays"/>
    <x v="2892"/>
    <d v="2014-08-25T21:00:00"/>
  </r>
  <r>
    <n v="2893"/>
    <s v="REDISCOVERING KIA THE PLAY"/>
    <s v="Fundraising for REDISCOVERING KIA THE PLAY"/>
    <n v="5000"/>
    <n v="25"/>
    <x v="2"/>
    <n v="5.0000000000000001E-3"/>
    <s v="US"/>
    <s v="USD"/>
    <n v="1420768800"/>
    <n v="1415644395"/>
    <b v="0"/>
    <x v="84"/>
    <n v="12.5"/>
    <b v="0"/>
    <s v="theater/plays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n v="0"/>
    <s v="US"/>
    <s v="USD"/>
    <n v="1428100815"/>
    <n v="1422920415"/>
    <b v="0"/>
    <x v="78"/>
    <e v="#DIV/0!"/>
    <b v="0"/>
    <s v="theater/plays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n v="4.5999999999999999E-2"/>
    <s v="US"/>
    <s v="USD"/>
    <n v="1403470800"/>
    <n v="1403356792"/>
    <b v="0"/>
    <x v="80"/>
    <n v="5.75"/>
    <b v="0"/>
    <s v="theater/plays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n v="0.20833333333333334"/>
    <s v="US"/>
    <s v="USD"/>
    <n v="1481522400"/>
    <n v="1480283321"/>
    <b v="0"/>
    <x v="8"/>
    <n v="52.083333333333336"/>
    <b v="0"/>
    <s v="theater/plays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n v="4.583333333333333E-2"/>
    <s v="US"/>
    <s v="USD"/>
    <n v="1444577345"/>
    <n v="1441985458"/>
    <b v="0"/>
    <x v="83"/>
    <n v="183.33333333333334"/>
    <b v="0"/>
    <s v="theater/plays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n v="4.2133333333333335E-2"/>
    <s v="US"/>
    <s v="USD"/>
    <n v="1446307053"/>
    <n v="1443715053"/>
    <b v="0"/>
    <x v="8"/>
    <n v="26.333333333333332"/>
    <b v="0"/>
    <s v="theater/plays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n v="0"/>
    <s v="US"/>
    <s v="USD"/>
    <n v="1469325158"/>
    <n v="1464141158"/>
    <b v="0"/>
    <x v="78"/>
    <e v="#DIV/0!"/>
    <b v="0"/>
    <s v="theater/plays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n v="0.61909090909090914"/>
    <s v="US"/>
    <s v="USD"/>
    <n v="1407562632"/>
    <n v="1404970632"/>
    <b v="0"/>
    <x v="63"/>
    <n v="486.42857142857144"/>
    <b v="0"/>
    <s v="theater/plays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n v="8.0000000000000002E-3"/>
    <s v="US"/>
    <s v="USD"/>
    <n v="1423345339"/>
    <n v="1418161339"/>
    <b v="0"/>
    <x v="84"/>
    <n v="3"/>
    <b v="0"/>
    <s v="theater/plays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n v="1.6666666666666666E-4"/>
    <s v="US"/>
    <s v="USD"/>
    <n v="1440412396"/>
    <n v="1437820396"/>
    <b v="0"/>
    <x v="29"/>
    <n v="25"/>
    <b v="0"/>
    <s v="theater/plays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n v="7.7999999999999996E-3"/>
    <s v="US"/>
    <s v="USD"/>
    <n v="1441771218"/>
    <n v="1436587218"/>
    <b v="0"/>
    <x v="80"/>
    <n v="9.75"/>
    <b v="0"/>
    <s v="theater/plays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n v="0.05"/>
    <s v="GB"/>
    <s v="GBP"/>
    <n v="1415534400"/>
    <n v="1414538031"/>
    <b v="0"/>
    <x v="80"/>
    <n v="18.75"/>
    <b v="0"/>
    <s v="theater/plays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n v="0.17771428571428571"/>
    <s v="US"/>
    <s v="USD"/>
    <n v="1473211313"/>
    <n v="1472001713"/>
    <b v="0"/>
    <x v="57"/>
    <n v="36.588235294117645"/>
    <b v="0"/>
    <s v="theater/plays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n v="9.4166666666666662E-2"/>
    <s v="US"/>
    <s v="USD"/>
    <n v="1438390800"/>
    <n v="1436888066"/>
    <b v="0"/>
    <x v="63"/>
    <n v="80.714285714285708"/>
    <b v="0"/>
    <s v="theater/plays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n v="8.0000000000000004E-4"/>
    <s v="US"/>
    <s v="USD"/>
    <n v="1463259837"/>
    <n v="1458075837"/>
    <b v="0"/>
    <x v="84"/>
    <n v="1"/>
    <b v="0"/>
    <s v="theater/plays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n v="2.75E-2"/>
    <s v="US"/>
    <s v="USD"/>
    <n v="1465407219"/>
    <n v="1462815219"/>
    <b v="0"/>
    <x v="81"/>
    <n v="52.8"/>
    <b v="0"/>
    <s v="theater/plays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n v="1.1111111111111112E-4"/>
    <s v="US"/>
    <s v="USD"/>
    <n v="1416944760"/>
    <n v="1413527001"/>
    <b v="0"/>
    <x v="29"/>
    <n v="20"/>
    <b v="0"/>
    <s v="theater/plays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n v="3.3333333333333335E-5"/>
    <s v="GB"/>
    <s v="GBP"/>
    <n v="1434139887"/>
    <n v="1428955887"/>
    <b v="0"/>
    <x v="29"/>
    <n v="1"/>
    <b v="0"/>
    <s v="theater/plays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n v="0.36499999999999999"/>
    <s v="US"/>
    <s v="USD"/>
    <n v="1435429626"/>
    <n v="1431973626"/>
    <b v="0"/>
    <x v="25"/>
    <n v="46.928571428571431"/>
    <b v="0"/>
    <s v="theater/plays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n v="0.14058171745152354"/>
    <s v="US"/>
    <s v="USD"/>
    <n v="1452827374"/>
    <n v="1450235374"/>
    <b v="0"/>
    <x v="55"/>
    <n v="78.07692307692308"/>
    <b v="0"/>
    <s v="theater/plays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n v="2.0000000000000001E-4"/>
    <s v="US"/>
    <s v="USD"/>
    <n v="1410041339"/>
    <n v="1404857339"/>
    <b v="0"/>
    <x v="84"/>
    <n v="1"/>
    <b v="0"/>
    <s v="theater/plays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n v="4.0000000000000003E-5"/>
    <s v="GB"/>
    <s v="GBP"/>
    <n v="1426365994"/>
    <n v="1421185594"/>
    <b v="0"/>
    <x v="29"/>
    <n v="1"/>
    <b v="0"/>
    <s v="theater/plays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n v="0.61099999999999999"/>
    <s v="GB"/>
    <s v="GBP"/>
    <n v="1458117190"/>
    <n v="1455528790"/>
    <b v="0"/>
    <x v="83"/>
    <n v="203.66666666666666"/>
    <b v="0"/>
    <s v="theater/plays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n v="7.8378378378378383E-2"/>
    <s v="GB"/>
    <s v="GBP"/>
    <n v="1400498789"/>
    <n v="1398511589"/>
    <b v="0"/>
    <x v="63"/>
    <n v="20.714285714285715"/>
    <b v="0"/>
    <s v="theater/plays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n v="0.2185"/>
    <s v="US"/>
    <s v="USD"/>
    <n v="1442381847"/>
    <n v="1440826647"/>
    <b v="0"/>
    <x v="82"/>
    <n v="48.555555555555557"/>
    <b v="0"/>
    <s v="theater/plays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n v="0.27239999999999998"/>
    <s v="US"/>
    <s v="USD"/>
    <n v="1446131207"/>
    <n v="1443712007"/>
    <b v="0"/>
    <x v="9"/>
    <n v="68.099999999999994"/>
    <b v="0"/>
    <s v="theater/plays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n v="8.5000000000000006E-2"/>
    <s v="US"/>
    <s v="USD"/>
    <n v="1407250329"/>
    <n v="1404658329"/>
    <b v="0"/>
    <x v="79"/>
    <n v="8.5"/>
    <b v="0"/>
    <s v="theater/plays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n v="0.26840000000000003"/>
    <s v="CA"/>
    <s v="CAD"/>
    <n v="1427306470"/>
    <n v="1424718070"/>
    <b v="0"/>
    <x v="62"/>
    <n v="51.615384615384613"/>
    <b v="0"/>
    <s v="theater/plays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n v="1.29"/>
    <s v="US"/>
    <s v="USD"/>
    <n v="1411679804"/>
    <n v="1409087804"/>
    <b v="0"/>
    <x v="83"/>
    <n v="43"/>
    <b v="1"/>
    <s v="theater/musical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n v="1"/>
    <s v="GB"/>
    <s v="GBP"/>
    <n v="1431982727"/>
    <n v="1428094727"/>
    <b v="0"/>
    <x v="79"/>
    <n v="83.333333333333329"/>
    <b v="1"/>
    <s v="theater/musical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n v="1"/>
    <s v="US"/>
    <s v="USD"/>
    <n v="1422068400"/>
    <n v="1420774779"/>
    <b v="0"/>
    <x v="73"/>
    <n v="30"/>
    <b v="1"/>
    <s v="theater/musical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n v="1.032"/>
    <s v="US"/>
    <s v="USD"/>
    <n v="1431143940"/>
    <n v="1428585710"/>
    <b v="0"/>
    <x v="206"/>
    <n v="175.51020408163265"/>
    <b v="1"/>
    <s v="theater/musical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n v="1.0244597777777777"/>
    <s v="US"/>
    <s v="USD"/>
    <n v="1410444068"/>
    <n v="1407852068"/>
    <b v="0"/>
    <x v="473"/>
    <n v="231.66175879396985"/>
    <b v="1"/>
    <s v="theater/musical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n v="1.25"/>
    <s v="US"/>
    <s v="USD"/>
    <n v="1424715779"/>
    <n v="1423506179"/>
    <b v="0"/>
    <x v="133"/>
    <n v="75"/>
    <b v="1"/>
    <s v="theater/musical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n v="1.3083333333333333"/>
    <s v="US"/>
    <s v="USD"/>
    <n v="1405400400"/>
    <n v="1402934629"/>
    <b v="0"/>
    <x v="64"/>
    <n v="112.14285714285714"/>
    <b v="1"/>
    <s v="theater/musical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n v="1"/>
    <s v="US"/>
    <s v="USD"/>
    <n v="1457135846"/>
    <n v="1454543846"/>
    <b v="0"/>
    <x v="54"/>
    <n v="41.666666666666664"/>
    <b v="1"/>
    <s v="theater/musical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n v="1.02069375"/>
    <s v="US"/>
    <s v="USD"/>
    <n v="1401024758"/>
    <n v="1398432758"/>
    <b v="0"/>
    <x v="58"/>
    <n v="255.17343750000001"/>
    <b v="1"/>
    <s v="theater/musical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n v="1.0092000000000001"/>
    <s v="GB"/>
    <s v="GBP"/>
    <n v="1431007264"/>
    <n v="1428415264"/>
    <b v="0"/>
    <x v="95"/>
    <n v="162.7741935483871"/>
    <b v="1"/>
    <s v="theater/musical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n v="1.06"/>
    <s v="CA"/>
    <s v="CAD"/>
    <n v="1410761280"/>
    <n v="1408604363"/>
    <b v="0"/>
    <x v="82"/>
    <n v="88.333333333333329"/>
    <b v="1"/>
    <s v="theater/musical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n v="1.0509677419354839"/>
    <s v="AU"/>
    <s v="AUD"/>
    <n v="1424516400"/>
    <n v="1421812637"/>
    <b v="0"/>
    <x v="44"/>
    <n v="85.736842105263165"/>
    <b v="1"/>
    <s v="theater/musical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n v="1.0276000000000001"/>
    <s v="US"/>
    <s v="USD"/>
    <n v="1465081053"/>
    <n v="1462489053"/>
    <b v="0"/>
    <x v="241"/>
    <n v="47.574074074074076"/>
    <b v="1"/>
    <s v="theater/musical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n v="1.08"/>
    <s v="CA"/>
    <s v="CAD"/>
    <n v="1402845364"/>
    <n v="1400253364"/>
    <b v="0"/>
    <x v="77"/>
    <n v="72.972972972972968"/>
    <b v="1"/>
    <s v="theater/musical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n v="1.0088571428571429"/>
    <s v="US"/>
    <s v="USD"/>
    <n v="1472490000"/>
    <n v="1467468008"/>
    <b v="0"/>
    <x v="70"/>
    <n v="90.538461538461533"/>
    <b v="1"/>
    <s v="theater/musical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n v="1.28"/>
    <s v="US"/>
    <s v="USD"/>
    <n v="1413176340"/>
    <n v="1412091423"/>
    <b v="0"/>
    <x v="69"/>
    <n v="37.647058823529413"/>
    <b v="1"/>
    <s v="theater/musical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n v="1.3333333333333333"/>
    <s v="GB"/>
    <s v="GBP"/>
    <n v="1405249113"/>
    <n v="1402657113"/>
    <b v="0"/>
    <x v="165"/>
    <n v="36.363636363636367"/>
    <b v="1"/>
    <s v="theater/musical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n v="1.0137499999999999"/>
    <s v="US"/>
    <s v="USD"/>
    <n v="1422636814"/>
    <n v="1420044814"/>
    <b v="0"/>
    <x v="58"/>
    <n v="126.71875"/>
    <b v="1"/>
    <s v="theater/musical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n v="1.0287500000000001"/>
    <s v="US"/>
    <s v="USD"/>
    <n v="1409187600"/>
    <n v="1406316312"/>
    <b v="0"/>
    <x v="20"/>
    <n v="329.2"/>
    <b v="1"/>
    <s v="theater/musical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n v="1.0724"/>
    <s v="US"/>
    <s v="USD"/>
    <n v="1421606018"/>
    <n v="1418150018"/>
    <b v="0"/>
    <x v="51"/>
    <n v="81.242424242424249"/>
    <b v="1"/>
    <s v="theater/musical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n v="4.0000000000000003E-5"/>
    <s v="US"/>
    <s v="USD"/>
    <n v="1425250955"/>
    <n v="1422658955"/>
    <b v="0"/>
    <x v="29"/>
    <n v="1"/>
    <b v="0"/>
    <s v="theater/spaces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n v="0.20424999999999999"/>
    <s v="CA"/>
    <s v="CAD"/>
    <n v="1450297080"/>
    <n v="1448565459"/>
    <b v="0"/>
    <x v="91"/>
    <n v="202.22772277227722"/>
    <b v="0"/>
    <s v="theater/spaces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n v="0"/>
    <s v="US"/>
    <s v="USD"/>
    <n v="1428894380"/>
    <n v="1426302380"/>
    <b v="0"/>
    <x v="78"/>
    <e v="#DIV/0!"/>
    <b v="0"/>
    <s v="theater/spaces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n v="0.01"/>
    <s v="US"/>
    <s v="USD"/>
    <n v="1433714198"/>
    <n v="1431122198"/>
    <b v="0"/>
    <x v="29"/>
    <n v="100"/>
    <b v="0"/>
    <s v="theater/spaces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n v="0"/>
    <s v="US"/>
    <s v="USD"/>
    <n v="1432437660"/>
    <n v="1429845660"/>
    <b v="0"/>
    <x v="78"/>
    <e v="#DIV/0!"/>
    <b v="0"/>
    <s v="theater/spaces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n v="1E-3"/>
    <s v="GB"/>
    <s v="GBP"/>
    <n v="1471265092"/>
    <n v="1468673092"/>
    <b v="0"/>
    <x v="84"/>
    <n v="1"/>
    <b v="0"/>
    <s v="theater/spaces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n v="4.2880000000000001E-2"/>
    <s v="US"/>
    <s v="USD"/>
    <n v="1480007460"/>
    <n v="1475760567"/>
    <b v="0"/>
    <x v="62"/>
    <n v="82.461538461538467"/>
    <b v="0"/>
    <s v="theater/spaces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n v="4.8000000000000001E-5"/>
    <s v="US"/>
    <s v="USD"/>
    <n v="1433259293"/>
    <n v="1428075293"/>
    <b v="0"/>
    <x v="82"/>
    <n v="2.6666666666666665"/>
    <b v="0"/>
    <s v="theater/spaces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n v="2.5000000000000001E-2"/>
    <s v="US"/>
    <s v="USD"/>
    <n v="1447965917"/>
    <n v="1445370317"/>
    <b v="0"/>
    <x v="84"/>
    <n v="12.5"/>
    <b v="0"/>
    <s v="theater/spaces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n v="0"/>
    <s v="US"/>
    <s v="USD"/>
    <n v="1453538752"/>
    <n v="1450946752"/>
    <b v="0"/>
    <x v="78"/>
    <e v="#DIV/0!"/>
    <b v="0"/>
    <s v="theater/spaces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n v="2.1919999999999999E-2"/>
    <s v="US"/>
    <s v="USD"/>
    <n v="1412536573"/>
    <n v="1408648573"/>
    <b v="0"/>
    <x v="6"/>
    <n v="18.896551724137932"/>
    <b v="0"/>
    <s v="theater/spaces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n v="8.0250000000000002E-2"/>
    <s v="US"/>
    <s v="USD"/>
    <n v="1476676800"/>
    <n v="1473957239"/>
    <b v="0"/>
    <x v="22"/>
    <n v="200.625"/>
    <b v="0"/>
    <s v="theater/spaces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n v="1.5125E-3"/>
    <s v="US"/>
    <s v="USD"/>
    <n v="1444330821"/>
    <n v="1441738821"/>
    <b v="0"/>
    <x v="83"/>
    <n v="201.66666666666666"/>
    <b v="0"/>
    <s v="theater/spaces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n v="0"/>
    <s v="US"/>
    <s v="USD"/>
    <n v="1489669203"/>
    <n v="1487944803"/>
    <b v="0"/>
    <x v="78"/>
    <e v="#DIV/0!"/>
    <b v="0"/>
    <s v="theater/spaces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n v="0.59583333333333333"/>
    <s v="US"/>
    <s v="USD"/>
    <n v="1434476849"/>
    <n v="1431884849"/>
    <b v="0"/>
    <x v="202"/>
    <n v="65"/>
    <b v="0"/>
    <s v="theater/spaces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n v="0.16734177215189874"/>
    <s v="US"/>
    <s v="USD"/>
    <n v="1462402850"/>
    <n v="1459810850"/>
    <b v="0"/>
    <x v="9"/>
    <n v="66.099999999999994"/>
    <b v="0"/>
    <s v="theater/spaces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n v="1.8666666666666668E-2"/>
    <s v="US"/>
    <s v="USD"/>
    <n v="1427498172"/>
    <n v="1422317772"/>
    <b v="0"/>
    <x v="83"/>
    <n v="93.333333333333329"/>
    <b v="0"/>
    <s v="theater/spaces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n v="0"/>
    <s v="US"/>
    <s v="USD"/>
    <n v="1462729317"/>
    <n v="1457548917"/>
    <b v="0"/>
    <x v="78"/>
    <e v="#DIV/0!"/>
    <b v="0"/>
    <s v="theater/spaces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n v="0"/>
    <s v="GB"/>
    <s v="GBP"/>
    <n v="1465258325"/>
    <n v="1462666325"/>
    <b v="0"/>
    <x v="78"/>
    <e v="#DIV/0!"/>
    <b v="0"/>
    <s v="theater/spaces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n v="0"/>
    <s v="US"/>
    <s v="USD"/>
    <n v="1410459023"/>
    <n v="1407867023"/>
    <b v="0"/>
    <x v="78"/>
    <e v="#DIV/0!"/>
    <b v="0"/>
    <s v="theater/spaces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n v="1.0962000000000001"/>
    <s v="US"/>
    <s v="USD"/>
    <n v="1427342400"/>
    <n v="1424927159"/>
    <b v="0"/>
    <x v="52"/>
    <n v="50.75"/>
    <b v="1"/>
    <s v="theater/plays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n v="1.218"/>
    <s v="US"/>
    <s v="USD"/>
    <n v="1425193140"/>
    <n v="1422769906"/>
    <b v="0"/>
    <x v="9"/>
    <n v="60.9"/>
    <b v="1"/>
    <s v="theater/plays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n v="1.0685"/>
    <s v="US"/>
    <s v="USD"/>
    <n v="1435835824"/>
    <n v="1433243824"/>
    <b v="0"/>
    <x v="15"/>
    <n v="109.03061224489795"/>
    <b v="1"/>
    <s v="theater/plays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n v="1.0071379999999999"/>
    <s v="US"/>
    <s v="USD"/>
    <n v="1407360720"/>
    <n v="1404769819"/>
    <b v="0"/>
    <x v="193"/>
    <n v="25.692295918367346"/>
    <b v="1"/>
    <s v="theater/plays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n v="1.0900000000000001"/>
    <s v="US"/>
    <s v="USD"/>
    <n v="1436290233"/>
    <n v="1433698233"/>
    <b v="0"/>
    <x v="70"/>
    <n v="41.92307692307692"/>
    <b v="1"/>
    <s v="theater/plays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n v="1.1363000000000001"/>
    <s v="US"/>
    <s v="USD"/>
    <n v="1442425412"/>
    <n v="1439833412"/>
    <b v="0"/>
    <x v="130"/>
    <n v="88.7734375"/>
    <b v="1"/>
    <s v="theater/plays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n v="1.1392"/>
    <s v="US"/>
    <s v="USD"/>
    <n v="1425872692"/>
    <n v="1423284292"/>
    <b v="0"/>
    <x v="26"/>
    <n v="80.225352112676063"/>
    <b v="1"/>
    <s v="theater/plays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n v="1.06"/>
    <s v="US"/>
    <s v="USD"/>
    <n v="1471406340"/>
    <n v="1470227660"/>
    <b v="0"/>
    <x v="5"/>
    <n v="78.936170212765958"/>
    <b v="1"/>
    <s v="theater/plays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n v="1.625"/>
    <s v="CA"/>
    <s v="CAD"/>
    <n v="1430693460"/>
    <n v="1428087153"/>
    <b v="0"/>
    <x v="57"/>
    <n v="95.588235294117652"/>
    <b v="1"/>
    <s v="theater/plays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n v="1.06"/>
    <s v="US"/>
    <s v="USD"/>
    <n v="1405699451"/>
    <n v="1403107451"/>
    <b v="0"/>
    <x v="110"/>
    <n v="69.890109890109883"/>
    <b v="1"/>
    <s v="theater/plays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n v="1.0015624999999999"/>
    <s v="US"/>
    <s v="USD"/>
    <n v="1409500078"/>
    <n v="1406908078"/>
    <b v="0"/>
    <x v="68"/>
    <n v="74.534883720930239"/>
    <b v="1"/>
    <s v="theater/plays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n v="1.0535000000000001"/>
    <s v="US"/>
    <s v="USD"/>
    <n v="1480899600"/>
    <n v="1479609520"/>
    <b v="0"/>
    <x v="57"/>
    <n v="123.94117647058823"/>
    <b v="1"/>
    <s v="theater/plays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n v="1.748"/>
    <s v="US"/>
    <s v="USD"/>
    <n v="1451620800"/>
    <n v="1449171508"/>
    <b v="0"/>
    <x v="51"/>
    <n v="264.84848484848487"/>
    <b v="1"/>
    <s v="theater/plays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n v="1.02"/>
    <s v="US"/>
    <s v="USD"/>
    <n v="1411695300"/>
    <n v="1409275671"/>
    <b v="0"/>
    <x v="45"/>
    <n v="58.620689655172413"/>
    <b v="1"/>
    <s v="theater/plays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n v="1.00125"/>
    <s v="US"/>
    <s v="USD"/>
    <n v="1417057200"/>
    <n v="1414599886"/>
    <b v="0"/>
    <x v="116"/>
    <n v="70.884955752212392"/>
    <b v="1"/>
    <s v="theater/plays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n v="1.7142857142857142"/>
    <s v="GB"/>
    <s v="GBP"/>
    <n v="1457870400"/>
    <n v="1456421530"/>
    <b v="0"/>
    <x v="25"/>
    <n v="8.5714285714285712"/>
    <b v="1"/>
    <s v="theater/plays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n v="1.1356666666666666"/>
    <s v="US"/>
    <s v="USD"/>
    <n v="1427076840"/>
    <n v="1421960934"/>
    <b v="0"/>
    <x v="209"/>
    <n v="113.56666666666666"/>
    <b v="1"/>
    <s v="theater/plays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n v="1.2946666666666666"/>
    <s v="US"/>
    <s v="USD"/>
    <n v="1413784740"/>
    <n v="1412954547"/>
    <b v="0"/>
    <x v="38"/>
    <n v="60.6875"/>
    <b v="1"/>
    <s v="theater/plays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n v="1.014"/>
    <s v="US"/>
    <s v="USD"/>
    <n v="1420524000"/>
    <n v="1419104823"/>
    <b v="0"/>
    <x v="67"/>
    <n v="110.21739130434783"/>
    <b v="1"/>
    <s v="theater/plays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n v="1.0916666666666666"/>
    <s v="US"/>
    <s v="USD"/>
    <n v="1440381600"/>
    <n v="1438639130"/>
    <b v="0"/>
    <x v="54"/>
    <n v="136.45833333333334"/>
    <b v="1"/>
    <s v="theater/plays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n v="1.28925"/>
    <s v="IE"/>
    <s v="EUR"/>
    <n v="1443014756"/>
    <n v="1439126756"/>
    <b v="1"/>
    <x v="174"/>
    <n v="53.164948453608247"/>
    <b v="1"/>
    <s v="theater/spaces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n v="1.0206"/>
    <s v="GB"/>
    <s v="GBP"/>
    <n v="1455208143"/>
    <n v="1452616143"/>
    <b v="1"/>
    <x v="211"/>
    <n v="86.491525423728817"/>
    <b v="1"/>
    <s v="theater/spaces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n v="1.465395775862069"/>
    <s v="US"/>
    <s v="USD"/>
    <n v="1415722236"/>
    <n v="1410534636"/>
    <b v="1"/>
    <x v="486"/>
    <n v="155.23827397260274"/>
    <b v="1"/>
    <s v="theater/spaces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n v="1.00352"/>
    <s v="US"/>
    <s v="USD"/>
    <n v="1472020881"/>
    <n v="1469428881"/>
    <b v="1"/>
    <x v="423"/>
    <n v="115.08256880733946"/>
    <b v="1"/>
    <s v="theater/spaces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n v="1.2164999999999999"/>
    <s v="NZ"/>
    <s v="NZD"/>
    <n v="1477886400"/>
    <n v="1476228128"/>
    <b v="0"/>
    <x v="112"/>
    <n v="109.5945945945946"/>
    <b v="1"/>
    <s v="theater/spaces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n v="1.0549999999999999"/>
    <s v="GB"/>
    <s v="GBP"/>
    <n v="1462100406"/>
    <n v="1456920006"/>
    <b v="0"/>
    <x v="66"/>
    <n v="45.214285714285715"/>
    <b v="1"/>
    <s v="theater/spaces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n v="1.1040080000000001"/>
    <s v="US"/>
    <s v="USD"/>
    <n v="1476316800"/>
    <n v="1473837751"/>
    <b v="0"/>
    <x v="236"/>
    <n v="104.15169811320754"/>
    <b v="1"/>
    <s v="theater/spaces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n v="1"/>
    <s v="GB"/>
    <s v="GBP"/>
    <n v="1466412081"/>
    <n v="1463820081"/>
    <b v="0"/>
    <x v="33"/>
    <n v="35.714285714285715"/>
    <b v="1"/>
    <s v="theater/spaces"/>
    <x v="1"/>
    <s v="spaces"/>
    <x v="2988"/>
    <d v="2016-06-20T08:41:21"/>
  </r>
  <r>
    <n v="2989"/>
    <s v="Let's Light Up The Gem!"/>
    <s v="Bring the movies back to Bethel, Maine."/>
    <n v="20000"/>
    <n v="35307"/>
    <x v="0"/>
    <n v="1.76535"/>
    <s v="US"/>
    <s v="USD"/>
    <n v="1450673940"/>
    <n v="1448756962"/>
    <b v="0"/>
    <x v="487"/>
    <n v="96.997252747252745"/>
    <b v="1"/>
    <s v="theater/spaces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n v="1"/>
    <s v="US"/>
    <s v="USD"/>
    <n v="1452174420"/>
    <n v="1449150420"/>
    <b v="0"/>
    <x v="74"/>
    <n v="370.37037037037038"/>
    <b v="1"/>
    <s v="theater/spaces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n v="1.0329411764705883"/>
    <s v="US"/>
    <s v="USD"/>
    <n v="1485547530"/>
    <n v="1483646730"/>
    <b v="0"/>
    <x v="251"/>
    <n v="94.408602150537632"/>
    <b v="1"/>
    <s v="theater/spaces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n v="1.0449999999999999"/>
    <s v="US"/>
    <s v="USD"/>
    <n v="1476037510"/>
    <n v="1473445510"/>
    <b v="0"/>
    <x v="31"/>
    <n v="48.984375"/>
    <b v="1"/>
    <s v="theater/spaces"/>
    <x v="1"/>
    <s v="spaces"/>
    <x v="2992"/>
    <d v="2016-10-09T18:25:10"/>
  </r>
  <r>
    <n v="2993"/>
    <s v="TRUE WEST: Think, Dog! Productions"/>
    <s v="Help us build the Kitchen from Hell!"/>
    <n v="1000"/>
    <n v="1003"/>
    <x v="0"/>
    <n v="1.0029999999999999"/>
    <s v="US"/>
    <s v="USD"/>
    <n v="1455998867"/>
    <n v="1453406867"/>
    <b v="0"/>
    <x v="19"/>
    <n v="45.590909090909093"/>
    <b v="1"/>
    <s v="theater/spaces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n v="4.577466666666667"/>
    <s v="GB"/>
    <s v="GBP"/>
    <n v="1412335772"/>
    <n v="1409743772"/>
    <b v="0"/>
    <x v="211"/>
    <n v="23.275254237288134"/>
    <b v="1"/>
    <s v="theater/spaces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n v="1.0496000000000001"/>
    <s v="US"/>
    <s v="USD"/>
    <n v="1484841471"/>
    <n v="1482249471"/>
    <b v="0"/>
    <x v="437"/>
    <n v="63.2289156626506"/>
    <b v="1"/>
    <s v="theater/spaces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n v="1.7194285714285715"/>
    <s v="US"/>
    <s v="USD"/>
    <n v="1432677240"/>
    <n v="1427493240"/>
    <b v="0"/>
    <x v="413"/>
    <n v="153.5204081632653"/>
    <b v="1"/>
    <s v="theater/spaces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n v="1.0373000000000001"/>
    <s v="US"/>
    <s v="USD"/>
    <n v="1488171540"/>
    <n v="1486661793"/>
    <b v="0"/>
    <x v="248"/>
    <n v="90.2"/>
    <b v="1"/>
    <s v="theater/spaces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n v="1.0302899999999999"/>
    <s v="US"/>
    <s v="USD"/>
    <n v="1402892700"/>
    <n v="1400474329"/>
    <b v="0"/>
    <x v="488"/>
    <n v="118.97113163972287"/>
    <b v="1"/>
    <s v="theater/spaces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n v="1.1888888888888889"/>
    <s v="US"/>
    <s v="USD"/>
    <n v="1488333600"/>
    <n v="1487094360"/>
    <b v="0"/>
    <x v="9"/>
    <n v="80.25"/>
    <b v="1"/>
    <s v="theater/spaces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n v="1"/>
    <s v="US"/>
    <s v="USD"/>
    <n v="1485885600"/>
    <n v="1484682670"/>
    <b v="0"/>
    <x v="22"/>
    <n v="62.5"/>
    <b v="1"/>
    <s v="theater/spaces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n v="3.1869988910451896"/>
    <s v="US"/>
    <s v="USD"/>
    <n v="1468445382"/>
    <n v="1465853382"/>
    <b v="0"/>
    <x v="489"/>
    <n v="131.37719999999999"/>
    <b v="1"/>
    <s v="theater/spaces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n v="1.0850614285714286"/>
    <s v="US"/>
    <s v="USD"/>
    <n v="1356552252"/>
    <n v="1353960252"/>
    <b v="0"/>
    <x v="201"/>
    <n v="73.032980769230775"/>
    <b v="1"/>
    <s v="theater/spaces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n v="1.0116666666666667"/>
    <s v="US"/>
    <s v="USD"/>
    <n v="1456811940"/>
    <n v="1454098976"/>
    <b v="0"/>
    <x v="57"/>
    <n v="178.52941176470588"/>
    <b v="1"/>
    <s v="theater/spaces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n v="1.12815"/>
    <s v="US"/>
    <s v="USD"/>
    <n v="1416089324"/>
    <n v="1413493724"/>
    <b v="0"/>
    <x v="490"/>
    <n v="162.90974729241879"/>
    <b v="1"/>
    <s v="theater/spaces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n v="1.2049622641509434"/>
    <s v="US"/>
    <s v="USD"/>
    <n v="1412611905"/>
    <n v="1410019905"/>
    <b v="0"/>
    <x v="115"/>
    <n v="108.24237288135593"/>
    <b v="1"/>
    <s v="theater/spaces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n v="1.0774999999999999"/>
    <s v="CA"/>
    <s v="CAD"/>
    <n v="1418580591"/>
    <n v="1415988591"/>
    <b v="0"/>
    <x v="174"/>
    <n v="88.865979381443296"/>
    <b v="1"/>
    <s v="theater/spaces"/>
    <x v="1"/>
    <s v="spaces"/>
    <x v="3006"/>
    <d v="2014-12-14T18:09:51"/>
  </r>
  <r>
    <n v="3007"/>
    <s v="Bethlem"/>
    <s v="Consuite for 2015 CoreCon.  An adventure into insanity."/>
    <n v="600"/>
    <n v="1080"/>
    <x v="0"/>
    <n v="1.8"/>
    <s v="US"/>
    <s v="USD"/>
    <n v="1429938683"/>
    <n v="1428124283"/>
    <b v="0"/>
    <x v="9"/>
    <n v="54"/>
    <b v="1"/>
    <s v="theater/spaces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n v="1.0116666666666667"/>
    <s v="US"/>
    <s v="USD"/>
    <n v="1453352719"/>
    <n v="1450760719"/>
    <b v="0"/>
    <x v="55"/>
    <n v="116.73076923076923"/>
    <b v="1"/>
    <s v="theater/spaces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n v="1.19756"/>
    <s v="US"/>
    <s v="USD"/>
    <n v="1417012840"/>
    <n v="1414417240"/>
    <b v="0"/>
    <x v="130"/>
    <n v="233.8984375"/>
    <b v="1"/>
    <s v="theater/spaces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n v="1.58"/>
    <s v="US"/>
    <s v="USD"/>
    <n v="1424548719"/>
    <n v="1419364719"/>
    <b v="0"/>
    <x v="41"/>
    <n v="158"/>
    <b v="1"/>
    <s v="theater/spaces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n v="1.2366666666666666"/>
    <s v="ES"/>
    <s v="EUR"/>
    <n v="1450911540"/>
    <n v="1448536516"/>
    <b v="0"/>
    <x v="20"/>
    <n v="14.84"/>
    <b v="1"/>
    <s v="theater/spaces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n v="1.1712499999999999"/>
    <s v="US"/>
    <s v="USD"/>
    <n v="1423587130"/>
    <n v="1421772730"/>
    <b v="0"/>
    <x v="165"/>
    <n v="85.181818181818187"/>
    <b v="1"/>
    <s v="theater/spaces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n v="1.5696000000000001"/>
    <s v="US"/>
    <s v="USD"/>
    <n v="1434917049"/>
    <n v="1432325049"/>
    <b v="0"/>
    <x v="329"/>
    <n v="146.69158878504672"/>
    <b v="1"/>
    <s v="theater/spaces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n v="1.13104"/>
    <s v="US"/>
    <s v="USD"/>
    <n v="1415163600"/>
    <n v="1412737080"/>
    <b v="0"/>
    <x v="491"/>
    <n v="50.764811490125673"/>
    <b v="1"/>
    <s v="theater/spaces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n v="1.0317647058823529"/>
    <s v="US"/>
    <s v="USD"/>
    <n v="1402459200"/>
    <n v="1401125238"/>
    <b v="0"/>
    <x v="244"/>
    <n v="87.7"/>
    <b v="1"/>
    <s v="theater/spaces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n v="1.0261176470588236"/>
    <s v="US"/>
    <s v="USD"/>
    <n v="1405688952"/>
    <n v="1400504952"/>
    <b v="0"/>
    <x v="17"/>
    <n v="242.27777777777777"/>
    <b v="1"/>
    <s v="theater/spaces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n v="1.0584090909090909"/>
    <s v="US"/>
    <s v="USD"/>
    <n v="1408566243"/>
    <n v="1405974243"/>
    <b v="0"/>
    <x v="180"/>
    <n v="146.44654088050314"/>
    <b v="1"/>
    <s v="theater/spaces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n v="1.0071428571428571"/>
    <s v="FR"/>
    <s v="EUR"/>
    <n v="1437429600"/>
    <n v="1433747376"/>
    <b v="0"/>
    <x v="14"/>
    <n v="103.17073170731707"/>
    <b v="1"/>
    <s v="theater/spaces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n v="1.2123333333333333"/>
    <s v="US"/>
    <s v="USD"/>
    <n v="1401159600"/>
    <n v="1398801620"/>
    <b v="0"/>
    <x v="334"/>
    <n v="80.464601769911511"/>
    <b v="1"/>
    <s v="theater/spaces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n v="1.0057142857142858"/>
    <s v="US"/>
    <s v="USD"/>
    <n v="1439583533"/>
    <n v="1434399533"/>
    <b v="0"/>
    <x v="209"/>
    <n v="234.66666666666666"/>
    <b v="1"/>
    <s v="theater/spaces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n v="1.1602222222222223"/>
    <s v="US"/>
    <s v="USD"/>
    <n v="1479794340"/>
    <n v="1476715869"/>
    <b v="0"/>
    <x v="273"/>
    <n v="50.689320388349515"/>
    <b v="1"/>
    <s v="theater/spaces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n v="1.0087999999999999"/>
    <s v="US"/>
    <s v="USD"/>
    <n v="1472338409"/>
    <n v="1468450409"/>
    <b v="0"/>
    <x v="95"/>
    <n v="162.70967741935485"/>
    <b v="1"/>
    <s v="theater/spaces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n v="1.03"/>
    <s v="GB"/>
    <s v="GBP"/>
    <n v="1434039186"/>
    <n v="1430151186"/>
    <b v="0"/>
    <x v="79"/>
    <n v="120.16666666666667"/>
    <b v="1"/>
    <s v="theater/spaces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n v="2.4641999999999999"/>
    <s v="US"/>
    <s v="USD"/>
    <n v="1349567475"/>
    <n v="1346975475"/>
    <b v="0"/>
    <x v="0"/>
    <n v="67.697802197802204"/>
    <b v="1"/>
    <s v="theater/spaces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n v="3.0219999999999998"/>
    <s v="GB"/>
    <s v="GBP"/>
    <n v="1401465600"/>
    <n v="1399032813"/>
    <b v="0"/>
    <x v="108"/>
    <n v="52.103448275862071"/>
    <b v="1"/>
    <s v="theater/spaces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n v="1.4333333333333333"/>
    <s v="GB"/>
    <s v="GBP"/>
    <n v="1488538892"/>
    <n v="1487329292"/>
    <b v="0"/>
    <x v="20"/>
    <n v="51.6"/>
    <b v="1"/>
    <s v="theater/spaces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n v="1.3144"/>
    <s v="US"/>
    <s v="USD"/>
    <n v="1426866851"/>
    <n v="1424278451"/>
    <b v="0"/>
    <x v="492"/>
    <n v="164.3"/>
    <b v="1"/>
    <s v="theater/spaces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n v="1.6801999999999999"/>
    <s v="US"/>
    <s v="USD"/>
    <n v="1471242025"/>
    <n v="1468650025"/>
    <b v="0"/>
    <x v="221"/>
    <n v="84.858585858585855"/>
    <b v="1"/>
    <s v="theater/spaces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n v="1.0967666666666667"/>
    <s v="US"/>
    <s v="USD"/>
    <n v="1416285300"/>
    <n v="1413824447"/>
    <b v="0"/>
    <x v="493"/>
    <n v="94.548850574712645"/>
    <b v="1"/>
    <s v="theater/spaces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n v="1.0668571428571429"/>
    <s v="US"/>
    <s v="USD"/>
    <n v="1442426171"/>
    <n v="1439834171"/>
    <b v="0"/>
    <x v="14"/>
    <n v="45.536585365853661"/>
    <b v="1"/>
    <s v="theater/spaces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n v="1"/>
    <s v="US"/>
    <s v="USD"/>
    <n v="1476479447"/>
    <n v="1471295447"/>
    <b v="0"/>
    <x v="60"/>
    <n v="51.724137931034484"/>
    <b v="1"/>
    <s v="theater/spaces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n v="1.272"/>
    <s v="US"/>
    <s v="USD"/>
    <n v="1441933459"/>
    <n v="1439341459"/>
    <b v="0"/>
    <x v="20"/>
    <n v="50.88"/>
    <b v="1"/>
    <s v="theater/spaces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n v="1.4653333333333334"/>
    <s v="US"/>
    <s v="USD"/>
    <n v="1471487925"/>
    <n v="1468895925"/>
    <b v="0"/>
    <x v="23"/>
    <n v="191.13043478260869"/>
    <b v="1"/>
    <s v="theater/spaces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n v="1.1253599999999999"/>
    <s v="US"/>
    <s v="USD"/>
    <n v="1477972740"/>
    <n v="1475326255"/>
    <b v="0"/>
    <x v="494"/>
    <n v="89.314285714285717"/>
    <b v="1"/>
    <s v="theater/spaces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n v="1.0878684000000001"/>
    <s v="US"/>
    <s v="USD"/>
    <n v="1367674009"/>
    <n v="1365082009"/>
    <b v="0"/>
    <x v="495"/>
    <n v="88.588631921824103"/>
    <b v="1"/>
    <s v="theater/spaces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n v="1.26732"/>
    <s v="US"/>
    <s v="USD"/>
    <n v="1376654340"/>
    <n v="1373568644"/>
    <b v="0"/>
    <x v="313"/>
    <n v="96.300911854103347"/>
    <b v="1"/>
    <s v="theater/spaces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n v="2.1320000000000001"/>
    <s v="US"/>
    <s v="USD"/>
    <n v="1285995540"/>
    <n v="1279574773"/>
    <b v="0"/>
    <x v="58"/>
    <n v="33.3125"/>
    <b v="1"/>
    <s v="theater/spaces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n v="1.0049999999999999"/>
    <s v="US"/>
    <s v="USD"/>
    <n v="1457071397"/>
    <n v="1451887397"/>
    <b v="0"/>
    <x v="74"/>
    <n v="37.222222222222221"/>
    <b v="1"/>
    <s v="theater/spaces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n v="1.0871389999999999"/>
    <s v="US"/>
    <s v="USD"/>
    <n v="1388303940"/>
    <n v="1386011038"/>
    <b v="0"/>
    <x v="163"/>
    <n v="92.130423728813554"/>
    <b v="1"/>
    <s v="theater/spaces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n v="1.075"/>
    <s v="US"/>
    <s v="USD"/>
    <n v="1435359600"/>
    <n v="1434999621"/>
    <b v="0"/>
    <x v="288"/>
    <n v="76.785714285714292"/>
    <b v="1"/>
    <s v="theater/spaces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n v="1.1048192771084338"/>
    <s v="US"/>
    <s v="USD"/>
    <n v="1453323048"/>
    <n v="1450731048"/>
    <b v="0"/>
    <x v="195"/>
    <n v="96.526315789473685"/>
    <b v="1"/>
    <s v="theater/spaces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n v="1.28"/>
    <s v="GB"/>
    <s v="GBP"/>
    <n v="1444149047"/>
    <n v="1441557047"/>
    <b v="0"/>
    <x v="77"/>
    <n v="51.891891891891895"/>
    <b v="1"/>
    <s v="theater/spaces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n v="1.1000666666666667"/>
    <s v="CA"/>
    <s v="CAD"/>
    <n v="1429152600"/>
    <n v="1426815699"/>
    <b v="0"/>
    <x v="130"/>
    <n v="128.9140625"/>
    <b v="1"/>
    <s v="theater/spaces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n v="1.0934166666666667"/>
    <s v="US"/>
    <s v="USD"/>
    <n v="1454433998"/>
    <n v="1453137998"/>
    <b v="0"/>
    <x v="239"/>
    <n v="84.108974358974365"/>
    <b v="1"/>
    <s v="theater/spaces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n v="1.3270650000000002"/>
    <s v="US"/>
    <s v="USD"/>
    <n v="1408679055"/>
    <n v="1406087055"/>
    <b v="0"/>
    <x v="31"/>
    <n v="82.941562500000003"/>
    <b v="1"/>
    <s v="theater/spaces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n v="1.9084810126582279"/>
    <s v="US"/>
    <s v="USD"/>
    <n v="1410324720"/>
    <n v="1407784586"/>
    <b v="0"/>
    <x v="6"/>
    <n v="259.94827586206895"/>
    <b v="1"/>
    <s v="theater/spaces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n v="1.49"/>
    <s v="US"/>
    <s v="USD"/>
    <n v="1461762960"/>
    <n v="1457999054"/>
    <b v="0"/>
    <x v="9"/>
    <n v="37.25"/>
    <b v="1"/>
    <s v="theater/spaces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n v="1.6639999999999999"/>
    <s v="US"/>
    <s v="USD"/>
    <n v="1420060920"/>
    <n v="1417556262"/>
    <b v="0"/>
    <x v="5"/>
    <n v="177.02127659574469"/>
    <b v="1"/>
    <s v="theater/spaces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n v="1.0666666666666667"/>
    <s v="US"/>
    <s v="USD"/>
    <n v="1434241255"/>
    <n v="1431649255"/>
    <b v="0"/>
    <x v="241"/>
    <n v="74.074074074074076"/>
    <b v="1"/>
    <s v="theater/spaces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n v="1.06"/>
    <s v="US"/>
    <s v="USD"/>
    <n v="1462420960"/>
    <n v="1459828960"/>
    <b v="0"/>
    <x v="82"/>
    <n v="70.666666666666671"/>
    <b v="1"/>
    <s v="theater/spaces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n v="0.23628571428571429"/>
    <s v="GB"/>
    <s v="GBP"/>
    <n v="1486547945"/>
    <n v="1483955945"/>
    <b v="1"/>
    <x v="2"/>
    <n v="23.62857142857143"/>
    <b v="0"/>
    <s v="theater/spaces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n v="1.5E-3"/>
    <s v="US"/>
    <s v="USD"/>
    <n v="1432828740"/>
    <n v="1430237094"/>
    <b v="0"/>
    <x v="84"/>
    <n v="37.5"/>
    <b v="0"/>
    <s v="theater/spaces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n v="4.0000000000000001E-3"/>
    <s v="US"/>
    <s v="USD"/>
    <n v="1412222340"/>
    <n v="1407781013"/>
    <b v="0"/>
    <x v="83"/>
    <n v="13.333333333333334"/>
    <b v="0"/>
    <s v="theater/spaces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n v="0"/>
    <s v="US"/>
    <s v="USD"/>
    <n v="1425258240"/>
    <n v="1422043154"/>
    <b v="0"/>
    <x v="78"/>
    <e v="#DIV/0!"/>
    <b v="0"/>
    <s v="theater/spaces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n v="5.0000000000000002E-5"/>
    <s v="US"/>
    <s v="USD"/>
    <n v="1420844390"/>
    <n v="1415660390"/>
    <b v="0"/>
    <x v="29"/>
    <n v="1"/>
    <b v="0"/>
    <s v="theater/spaces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n v="0"/>
    <s v="US"/>
    <s v="USD"/>
    <n v="1412003784"/>
    <n v="1406819784"/>
    <b v="0"/>
    <x v="78"/>
    <e v="#DIV/0!"/>
    <b v="0"/>
    <s v="theater/spaces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n v="0"/>
    <s v="GB"/>
    <s v="GBP"/>
    <n v="1459694211"/>
    <n v="1457105811"/>
    <b v="0"/>
    <x v="78"/>
    <e v="#DIV/0!"/>
    <b v="0"/>
    <s v="theater/spaces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n v="1.6666666666666666E-4"/>
    <s v="IT"/>
    <s v="EUR"/>
    <n v="1463734740"/>
    <n v="1459414740"/>
    <b v="0"/>
    <x v="83"/>
    <n v="1"/>
    <b v="0"/>
    <s v="theater/spaces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n v="3.0066666666666665E-2"/>
    <s v="US"/>
    <s v="USD"/>
    <n v="1407536846"/>
    <n v="1404944846"/>
    <b v="0"/>
    <x v="202"/>
    <n v="41"/>
    <b v="0"/>
    <s v="theater/spaces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n v="1.5227272727272728E-3"/>
    <s v="US"/>
    <s v="USD"/>
    <n v="1443422134"/>
    <n v="1440830134"/>
    <b v="0"/>
    <x v="79"/>
    <n v="55.833333333333336"/>
    <b v="0"/>
    <s v="theater/spaces"/>
    <x v="1"/>
    <s v="spaces"/>
    <x v="3060"/>
    <d v="2015-09-28T06:35:34"/>
  </r>
  <r>
    <n v="3061"/>
    <s v="Help Save Parkway Cinemas!"/>
    <s v="Save a historic Local theater."/>
    <n v="1000000"/>
    <n v="0"/>
    <x v="2"/>
    <n v="0"/>
    <s v="US"/>
    <s v="USD"/>
    <n v="1407955748"/>
    <n v="1405363748"/>
    <b v="0"/>
    <x v="78"/>
    <e v="#DIV/0!"/>
    <b v="0"/>
    <s v="theater/spaces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n v="0.66839999999999999"/>
    <s v="US"/>
    <s v="USD"/>
    <n v="1443636000"/>
    <n v="1441111892"/>
    <b v="0"/>
    <x v="85"/>
    <n v="99.761194029850742"/>
    <b v="0"/>
    <s v="theater/spaces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n v="0.19566666666666666"/>
    <s v="US"/>
    <s v="USD"/>
    <n v="1477174138"/>
    <n v="1474150138"/>
    <b v="0"/>
    <x v="23"/>
    <n v="25.521739130434781"/>
    <b v="0"/>
    <s v="theater/spaces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n v="0.11294666666666667"/>
    <s v="US"/>
    <s v="USD"/>
    <n v="1448175540"/>
    <n v="1445483246"/>
    <b v="0"/>
    <x v="250"/>
    <n v="117.65277777777777"/>
    <b v="0"/>
    <s v="theater/spaces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n v="4.0000000000000002E-4"/>
    <s v="US"/>
    <s v="USD"/>
    <n v="1406683172"/>
    <n v="1404523172"/>
    <b v="0"/>
    <x v="84"/>
    <n v="5"/>
    <b v="0"/>
    <s v="theater/spaces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n v="0.11985714285714286"/>
    <s v="AU"/>
    <s v="AUD"/>
    <n v="1468128537"/>
    <n v="1465536537"/>
    <b v="0"/>
    <x v="41"/>
    <n v="2796.6666666666665"/>
    <b v="0"/>
    <s v="theater/spaces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n v="2.5000000000000001E-2"/>
    <s v="NZ"/>
    <s v="NZD"/>
    <n v="1441837879"/>
    <n v="1439245879"/>
    <b v="0"/>
    <x v="29"/>
    <n v="200"/>
    <b v="0"/>
    <s v="theater/spaces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n v="6.9999999999999999E-4"/>
    <s v="US"/>
    <s v="USD"/>
    <n v="1445013352"/>
    <n v="1442421352"/>
    <b v="0"/>
    <x v="84"/>
    <n v="87.5"/>
    <b v="0"/>
    <s v="theater/spaces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n v="0.14099999999999999"/>
    <s v="US"/>
    <s v="USD"/>
    <n v="1418587234"/>
    <n v="1415995234"/>
    <b v="0"/>
    <x v="63"/>
    <n v="20.142857142857142"/>
    <b v="0"/>
    <s v="theater/spaces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n v="3.3399999999999999E-2"/>
    <s v="GB"/>
    <s v="GBP"/>
    <n v="1481132169"/>
    <n v="1479317769"/>
    <b v="0"/>
    <x v="38"/>
    <n v="20.875"/>
    <b v="0"/>
    <s v="theater/spaces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n v="0.59775"/>
    <s v="US"/>
    <s v="USD"/>
    <n v="1429595940"/>
    <n v="1428082481"/>
    <b v="0"/>
    <x v="27"/>
    <n v="61.307692307692307"/>
    <b v="0"/>
    <s v="theater/spaces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n v="1.6666666666666666E-4"/>
    <s v="US"/>
    <s v="USD"/>
    <n v="1477791960"/>
    <n v="1476549262"/>
    <b v="0"/>
    <x v="84"/>
    <n v="1"/>
    <b v="0"/>
    <s v="theater/spaces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n v="2.3035714285714285E-4"/>
    <s v="US"/>
    <s v="USD"/>
    <n v="1434309540"/>
    <n v="1429287900"/>
    <b v="0"/>
    <x v="63"/>
    <n v="92.142857142857139"/>
    <b v="0"/>
    <s v="theater/spaces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n v="8.8000000000000003E-4"/>
    <s v="FR"/>
    <s v="EUR"/>
    <n v="1457617359"/>
    <n v="1455025359"/>
    <b v="0"/>
    <x v="83"/>
    <n v="7.333333333333333"/>
    <b v="0"/>
    <s v="theater/spaces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n v="8.6400000000000005E-2"/>
    <s v="US"/>
    <s v="USD"/>
    <n v="1471573640"/>
    <n v="1467253640"/>
    <b v="0"/>
    <x v="9"/>
    <n v="64.8"/>
    <b v="0"/>
    <s v="theater/spaces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n v="0.15060000000000001"/>
    <s v="US"/>
    <s v="USD"/>
    <n v="1444405123"/>
    <n v="1439221123"/>
    <b v="0"/>
    <x v="133"/>
    <n v="30.12"/>
    <b v="0"/>
    <s v="theater/spaces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n v="4.7727272727272731E-3"/>
    <s v="CA"/>
    <s v="CAD"/>
    <n v="1488495478"/>
    <n v="1485903478"/>
    <b v="0"/>
    <x v="84"/>
    <n v="52.5"/>
    <b v="0"/>
    <s v="theater/spaces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n v="1.1833333333333333E-3"/>
    <s v="US"/>
    <s v="USD"/>
    <n v="1424920795"/>
    <n v="1422328795"/>
    <b v="0"/>
    <x v="83"/>
    <n v="23.666666666666668"/>
    <b v="0"/>
    <s v="theater/spaces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n v="8.4173998587352451E-3"/>
    <s v="US"/>
    <s v="USD"/>
    <n v="1427040435"/>
    <n v="1424452035"/>
    <b v="0"/>
    <x v="74"/>
    <n v="415.77777777777777"/>
    <b v="0"/>
    <s v="theater/spaces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n v="1.8799999999999999E-4"/>
    <s v="US"/>
    <s v="USD"/>
    <n v="1419644444"/>
    <n v="1414456844"/>
    <b v="0"/>
    <x v="63"/>
    <n v="53.714285714285715"/>
    <b v="0"/>
    <s v="theater/spaces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n v="2.1029999999999998E-3"/>
    <s v="US"/>
    <s v="USD"/>
    <n v="1442722891"/>
    <n v="1440130891"/>
    <b v="0"/>
    <x v="81"/>
    <n v="420.6"/>
    <b v="0"/>
    <s v="theater/spaces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n v="0"/>
    <s v="US"/>
    <s v="USD"/>
    <n v="1447628946"/>
    <n v="1445033346"/>
    <b v="0"/>
    <x v="78"/>
    <e v="#DIV/0!"/>
    <b v="0"/>
    <s v="theater/spaces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n v="2.8E-3"/>
    <s v="US"/>
    <s v="USD"/>
    <n v="1409547600"/>
    <n v="1406986278"/>
    <b v="0"/>
    <x v="83"/>
    <n v="18.666666666666668"/>
    <b v="0"/>
    <s v="theater/spaces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n v="0.11579206701157921"/>
    <s v="US"/>
    <s v="USD"/>
    <n v="1430851680"/>
    <n v="1428340931"/>
    <b v="0"/>
    <x v="79"/>
    <n v="78.333333333333329"/>
    <b v="0"/>
    <s v="theater/spaces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n v="2.4400000000000002E-2"/>
    <s v="US"/>
    <s v="USD"/>
    <n v="1443561159"/>
    <n v="1440969159"/>
    <b v="0"/>
    <x v="82"/>
    <n v="67.777777777777771"/>
    <b v="0"/>
    <s v="theater/spaces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n v="2.5000000000000001E-3"/>
    <s v="IT"/>
    <s v="EUR"/>
    <n v="1439827559"/>
    <n v="1434643559"/>
    <b v="0"/>
    <x v="83"/>
    <n v="16.666666666666668"/>
    <b v="0"/>
    <s v="theater/spaces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n v="6.2500000000000003E-3"/>
    <s v="US"/>
    <s v="USD"/>
    <n v="1482294990"/>
    <n v="1477107390"/>
    <b v="0"/>
    <x v="84"/>
    <n v="62.5"/>
    <b v="0"/>
    <s v="theater/spaces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n v="1.9384615384615384E-3"/>
    <s v="US"/>
    <s v="USD"/>
    <n v="1420724460"/>
    <n v="1418046247"/>
    <b v="0"/>
    <x v="83"/>
    <n v="42"/>
    <b v="0"/>
    <s v="theater/spaces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n v="0.23416000000000001"/>
    <s v="US"/>
    <s v="USD"/>
    <n v="1468029540"/>
    <n v="1465304483"/>
    <b v="0"/>
    <x v="43"/>
    <n v="130.0888888888889"/>
    <b v="0"/>
    <s v="theater/spaces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n v="5.080888888888889E-2"/>
    <s v="US"/>
    <s v="USD"/>
    <n v="1430505545"/>
    <n v="1425325145"/>
    <b v="0"/>
    <x v="82"/>
    <n v="1270.2222222222222"/>
    <b v="0"/>
    <s v="theater/spaces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n v="0.15920000000000001"/>
    <s v="US"/>
    <s v="USD"/>
    <n v="1471214743"/>
    <n v="1468622743"/>
    <b v="0"/>
    <x v="82"/>
    <n v="88.444444444444443"/>
    <b v="0"/>
    <s v="theater/spaces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n v="1.1831900000000001E-2"/>
    <s v="US"/>
    <s v="USD"/>
    <n v="1444946400"/>
    <n v="1441723912"/>
    <b v="0"/>
    <x v="64"/>
    <n v="56.342380952380957"/>
    <b v="0"/>
    <s v="theater/spaces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n v="0.22750000000000001"/>
    <s v="CA"/>
    <s v="CAD"/>
    <n v="1401595140"/>
    <n v="1398980941"/>
    <b v="0"/>
    <x v="57"/>
    <n v="53.529411764705884"/>
    <b v="0"/>
    <s v="theater/spaces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n v="2.5000000000000001E-4"/>
    <s v="US"/>
    <s v="USD"/>
    <n v="1442775956"/>
    <n v="1437591956"/>
    <b v="0"/>
    <x v="29"/>
    <n v="25"/>
    <b v="0"/>
    <s v="theater/spaces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n v="3.351206434316354E-3"/>
    <s v="US"/>
    <s v="USD"/>
    <n v="1470011780"/>
    <n v="1464827780"/>
    <b v="0"/>
    <x v="29"/>
    <n v="50"/>
    <b v="0"/>
    <s v="theater/spaces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n v="3.9750000000000001E-2"/>
    <s v="US"/>
    <s v="USD"/>
    <n v="1432151326"/>
    <n v="1429559326"/>
    <b v="0"/>
    <x v="25"/>
    <n v="56.785714285714285"/>
    <b v="0"/>
    <s v="theater/spaces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n v="0.17150000000000001"/>
    <s v="GB"/>
    <s v="GBP"/>
    <n v="1475848800"/>
    <n v="1474027501"/>
    <b v="0"/>
    <x v="288"/>
    <n v="40.833333333333336"/>
    <b v="0"/>
    <s v="theater/spaces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n v="3.608004104669061E-2"/>
    <s v="US"/>
    <s v="USD"/>
    <n v="1454890620"/>
    <n v="1450724449"/>
    <b v="0"/>
    <x v="74"/>
    <n v="65.111111111111114"/>
    <b v="0"/>
    <s v="theater/spaces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n v="0.13900000000000001"/>
    <s v="US"/>
    <s v="USD"/>
    <n v="1455251591"/>
    <n v="1452659591"/>
    <b v="0"/>
    <x v="81"/>
    <n v="55.6"/>
    <b v="0"/>
    <s v="theater/spaces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n v="0.15225"/>
    <s v="US"/>
    <s v="USD"/>
    <n v="1413816975"/>
    <n v="1411224975"/>
    <b v="0"/>
    <x v="62"/>
    <n v="140.53846153846155"/>
    <b v="0"/>
    <s v="theater/spaces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n v="0.12"/>
    <s v="FR"/>
    <s v="EUR"/>
    <n v="1437033360"/>
    <n v="1434445937"/>
    <b v="0"/>
    <x v="8"/>
    <n v="25"/>
    <b v="0"/>
    <s v="theater/spaces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n v="0.391125"/>
    <s v="GB"/>
    <s v="GBP"/>
    <n v="1471939818"/>
    <n v="1467619818"/>
    <b v="0"/>
    <x v="240"/>
    <n v="69.533333333333331"/>
    <b v="0"/>
    <s v="theater/spaces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n v="2.6829268292682929E-3"/>
    <s v="US"/>
    <s v="USD"/>
    <n v="1434080706"/>
    <n v="1428896706"/>
    <b v="0"/>
    <x v="84"/>
    <n v="5.5"/>
    <b v="0"/>
    <s v="theater/spaces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n v="0.29625000000000001"/>
    <s v="AU"/>
    <s v="AUD"/>
    <n v="1422928800"/>
    <n v="1420235311"/>
    <b v="0"/>
    <x v="81"/>
    <n v="237"/>
    <b v="0"/>
    <s v="theater/spaces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n v="0.4236099230111206"/>
    <s v="US"/>
    <s v="USD"/>
    <n v="1413694800"/>
    <n v="1408986916"/>
    <b v="0"/>
    <x v="162"/>
    <n v="79.870967741935488"/>
    <b v="0"/>
    <s v="theater/spaces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n v="4.1000000000000002E-2"/>
    <s v="GB"/>
    <s v="GBP"/>
    <n v="1442440800"/>
    <n v="1440497876"/>
    <b v="0"/>
    <x v="80"/>
    <n v="10.25"/>
    <b v="0"/>
    <s v="theater/spaces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n v="0.197625"/>
    <s v="US"/>
    <s v="USD"/>
    <n v="1431372751"/>
    <n v="1430767951"/>
    <b v="0"/>
    <x v="60"/>
    <n v="272.58620689655174"/>
    <b v="0"/>
    <s v="theater/spaces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n v="5.1999999999999995E-4"/>
    <s v="US"/>
    <s v="USD"/>
    <n v="1430234394"/>
    <n v="1425053994"/>
    <b v="0"/>
    <x v="84"/>
    <n v="13"/>
    <b v="0"/>
    <s v="theater/spaces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n v="0.25030188679245285"/>
    <s v="US"/>
    <s v="USD"/>
    <n v="1409194810"/>
    <n v="1406170810"/>
    <b v="0"/>
    <x v="229"/>
    <n v="58.184210526315788"/>
    <b v="0"/>
    <s v="theater/spaces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n v="4.0000000000000002E-4"/>
    <s v="US"/>
    <s v="USD"/>
    <n v="1487465119"/>
    <n v="1484009119"/>
    <b v="0"/>
    <x v="29"/>
    <n v="10"/>
    <b v="0"/>
    <s v="theater/spaces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n v="0.26640000000000003"/>
    <s v="US"/>
    <s v="USD"/>
    <n v="1412432220"/>
    <n v="1409753820"/>
    <b v="0"/>
    <x v="88"/>
    <n v="70.10526315789474"/>
    <b v="0"/>
    <s v="theater/spaces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n v="4.7363636363636365E-2"/>
    <s v="US"/>
    <s v="USD"/>
    <n v="1477968934"/>
    <n v="1472784934"/>
    <b v="0"/>
    <x v="82"/>
    <n v="57.888888888888886"/>
    <b v="0"/>
    <s v="theater/spaces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n v="4.2435339894712751E-2"/>
    <s v="US"/>
    <s v="USD"/>
    <n v="1429291982"/>
    <n v="1426699982"/>
    <b v="0"/>
    <x v="77"/>
    <n v="125.27027027027027"/>
    <b v="0"/>
    <s v="theater/spaces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n v="0"/>
    <s v="US"/>
    <s v="USD"/>
    <n v="1411312250"/>
    <n v="1406128250"/>
    <b v="0"/>
    <x v="78"/>
    <e v="#DIV/0!"/>
    <b v="0"/>
    <s v="theater/spaces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n v="0.03"/>
    <s v="SE"/>
    <s v="SEK"/>
    <n v="1465123427"/>
    <n v="1462531427"/>
    <b v="0"/>
    <x v="29"/>
    <n v="300"/>
    <b v="0"/>
    <s v="theater/spaces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n v="0.57333333333333336"/>
    <s v="US"/>
    <s v="USD"/>
    <n v="1427890925"/>
    <n v="1426681325"/>
    <b v="0"/>
    <x v="73"/>
    <n v="43"/>
    <b v="0"/>
    <s v="theater/spaces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n v="1E-3"/>
    <s v="GB"/>
    <s v="GBP"/>
    <n v="1464354720"/>
    <n v="1463648360"/>
    <b v="0"/>
    <x v="29"/>
    <n v="1"/>
    <b v="0"/>
    <s v="theater/spaces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n v="3.0999999999999999E-3"/>
    <s v="SE"/>
    <s v="SEK"/>
    <n v="1467473723"/>
    <n v="1465832123"/>
    <b v="0"/>
    <x v="84"/>
    <n v="775"/>
    <b v="0"/>
    <s v="theater/spaces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n v="5.0000000000000001E-4"/>
    <s v="US"/>
    <s v="USD"/>
    <n v="1427414732"/>
    <n v="1424826332"/>
    <b v="0"/>
    <x v="29"/>
    <n v="5"/>
    <b v="0"/>
    <s v="theater/spaces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n v="9.8461538461538464E-5"/>
    <s v="NL"/>
    <s v="EUR"/>
    <n v="1462484196"/>
    <n v="1457303796"/>
    <b v="0"/>
    <x v="73"/>
    <n v="12.8"/>
    <b v="0"/>
    <s v="theater/spaces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n v="6.6666666666666671E-3"/>
    <s v="CA"/>
    <s v="CAD"/>
    <n v="1411748335"/>
    <n v="1406564335"/>
    <b v="0"/>
    <x v="29"/>
    <n v="10"/>
    <b v="0"/>
    <s v="theater/spaces"/>
    <x v="1"/>
    <s v="spaces"/>
    <x v="3121"/>
    <d v="2014-09-26T16:18:55"/>
  </r>
  <r>
    <n v="3122"/>
    <s v="be back soon (Canceled)"/>
    <s v="cancelled until further notice"/>
    <n v="199"/>
    <n v="116"/>
    <x v="1"/>
    <n v="0.58291457286432158"/>
    <s v="US"/>
    <s v="USD"/>
    <n v="1478733732"/>
    <n v="1478298132"/>
    <b v="0"/>
    <x v="84"/>
    <n v="58"/>
    <b v="0"/>
    <s v="theater/spaces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n v="0.68153600000000003"/>
    <s v="US"/>
    <s v="USD"/>
    <n v="1468108198"/>
    <n v="1465516198"/>
    <b v="0"/>
    <x v="493"/>
    <n v="244.80459770114942"/>
    <b v="0"/>
    <s v="theater/spaces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n v="3.2499999999999997E-5"/>
    <s v="US"/>
    <s v="USD"/>
    <n v="1422902601"/>
    <n v="1417718601"/>
    <b v="0"/>
    <x v="80"/>
    <n v="6.5"/>
    <b v="0"/>
    <s v="theater/spaces"/>
    <x v="1"/>
    <s v="spaces"/>
    <x v="3124"/>
    <d v="2015-02-02T18:43:21"/>
  </r>
  <r>
    <n v="3125"/>
    <s v="N/A (Canceled)"/>
    <s v="N/A"/>
    <n v="1500000"/>
    <n v="0"/>
    <x v="1"/>
    <n v="0"/>
    <s v="US"/>
    <s v="USD"/>
    <n v="1452142672"/>
    <n v="1449550672"/>
    <b v="0"/>
    <x v="78"/>
    <e v="#DIV/0!"/>
    <b v="0"/>
    <s v="theater/spaces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n v="4.1599999999999998E-2"/>
    <s v="US"/>
    <s v="USD"/>
    <n v="1459121162"/>
    <n v="1456532762"/>
    <b v="0"/>
    <x v="57"/>
    <n v="61.176470588235297"/>
    <b v="0"/>
    <s v="theater/spaces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n v="0"/>
    <s v="US"/>
    <s v="USD"/>
    <n v="1425242029"/>
    <n v="1422650029"/>
    <b v="0"/>
    <x v="78"/>
    <e v="#DIV/0!"/>
    <b v="0"/>
    <s v="theater/spaces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n v="1.0860666666666667"/>
    <s v="US"/>
    <s v="USD"/>
    <n v="1489690141"/>
    <n v="1487101741"/>
    <b v="0"/>
    <x v="27"/>
    <n v="139.23931623931625"/>
    <b v="0"/>
    <s v="theater/plays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n v="8.0000000000000002E-3"/>
    <s v="US"/>
    <s v="USD"/>
    <n v="1492542819"/>
    <n v="1489090419"/>
    <b v="0"/>
    <x v="29"/>
    <n v="10"/>
    <b v="0"/>
    <s v="theater/plays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n v="3.7499999999999999E-2"/>
    <s v="US"/>
    <s v="USD"/>
    <n v="1492145940"/>
    <n v="1489504916"/>
    <b v="0"/>
    <x v="80"/>
    <n v="93.75"/>
    <b v="0"/>
    <s v="theater/plays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n v="0.15731707317073171"/>
    <s v="US"/>
    <s v="USD"/>
    <n v="1491656045"/>
    <n v="1489067645"/>
    <b v="0"/>
    <x v="8"/>
    <n v="53.75"/>
    <b v="0"/>
    <s v="theater/plays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n v="3.3333333333333332E-4"/>
    <s v="US"/>
    <s v="USD"/>
    <n v="1492759460"/>
    <n v="1487579060"/>
    <b v="0"/>
    <x v="29"/>
    <n v="10"/>
    <b v="0"/>
    <s v="theater/plays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n v="1.08"/>
    <s v="GB"/>
    <s v="GBP"/>
    <n v="1490358834"/>
    <n v="1487770434"/>
    <b v="0"/>
    <x v="38"/>
    <n v="33.75"/>
    <b v="0"/>
    <s v="theater/plays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n v="0.22500000000000001"/>
    <s v="GB"/>
    <s v="GBP"/>
    <n v="1490631419"/>
    <n v="1488820619"/>
    <b v="0"/>
    <x v="8"/>
    <n v="18.75"/>
    <b v="0"/>
    <s v="theater/plays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n v="0.20849420849420849"/>
    <s v="US"/>
    <s v="USD"/>
    <n v="1491277121"/>
    <n v="1489376321"/>
    <b v="0"/>
    <x v="63"/>
    <n v="23.142857142857142"/>
    <b v="0"/>
    <s v="theater/plays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n v="1.278"/>
    <s v="GB"/>
    <s v="GBP"/>
    <n v="1491001140"/>
    <n v="1487847954"/>
    <b v="0"/>
    <x v="19"/>
    <n v="29.045454545454547"/>
    <b v="0"/>
    <s v="theater/plays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n v="3.3333333333333333E-2"/>
    <s v="US"/>
    <s v="USD"/>
    <n v="1493838720"/>
    <n v="1489439669"/>
    <b v="0"/>
    <x v="29"/>
    <n v="50"/>
    <b v="0"/>
    <s v="theater/plays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n v="0"/>
    <s v="GB"/>
    <s v="GBP"/>
    <n v="1491233407"/>
    <n v="1489591807"/>
    <b v="0"/>
    <x v="78"/>
    <e v="#DIV/0!"/>
    <b v="0"/>
    <s v="theater/plays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n v="5.3999999999999999E-2"/>
    <s v="MX"/>
    <s v="MXN"/>
    <n v="1490416380"/>
    <n v="1487485760"/>
    <b v="0"/>
    <x v="79"/>
    <n v="450"/>
    <b v="0"/>
    <s v="theater/plays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n v="9.5999999999999992E-3"/>
    <s v="FR"/>
    <s v="EUR"/>
    <n v="1491581703"/>
    <n v="1488993303"/>
    <b v="0"/>
    <x v="80"/>
    <n v="24"/>
    <b v="0"/>
    <s v="theater/plays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n v="0.51600000000000001"/>
    <s v="NL"/>
    <s v="EUR"/>
    <n v="1492372800"/>
    <n v="1488823488"/>
    <b v="0"/>
    <x v="22"/>
    <n v="32.25"/>
    <b v="0"/>
    <s v="theater/plays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n v="1.6363636363636365E-2"/>
    <s v="GB"/>
    <s v="GBP"/>
    <n v="1489922339"/>
    <n v="1487333939"/>
    <b v="0"/>
    <x v="83"/>
    <n v="15"/>
    <b v="0"/>
    <s v="theater/plays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n v="0"/>
    <s v="GB"/>
    <s v="GBP"/>
    <n v="1491726956"/>
    <n v="1489480556"/>
    <b v="0"/>
    <x v="78"/>
    <e v="#DIV/0!"/>
    <b v="0"/>
    <s v="theater/plays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n v="0.754"/>
    <s v="US"/>
    <s v="USD"/>
    <n v="1489903200"/>
    <n v="1488459307"/>
    <b v="0"/>
    <x v="209"/>
    <n v="251.33333333333334"/>
    <b v="0"/>
    <s v="theater/plays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n v="0"/>
    <s v="US"/>
    <s v="USD"/>
    <n v="1490659134"/>
    <n v="1485478734"/>
    <b v="0"/>
    <x v="78"/>
    <e v="#DIV/0!"/>
    <b v="0"/>
    <s v="theater/plays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n v="0.105"/>
    <s v="MX"/>
    <s v="MXN"/>
    <n v="1492356166"/>
    <n v="1488471766"/>
    <b v="0"/>
    <x v="8"/>
    <n v="437.5"/>
    <b v="0"/>
    <s v="theater/plays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n v="1.1752499999999999"/>
    <s v="US"/>
    <s v="USD"/>
    <n v="1415319355"/>
    <n v="1411859755"/>
    <b v="1"/>
    <x v="496"/>
    <n v="110.35211267605634"/>
    <b v="1"/>
    <s v="theater/plays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n v="1.3116666666666668"/>
    <s v="US"/>
    <s v="USD"/>
    <n v="1412136000"/>
    <n v="1410278284"/>
    <b v="1"/>
    <x v="7"/>
    <n v="41.421052631578945"/>
    <b v="1"/>
    <s v="theater/plays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n v="1.04"/>
    <s v="US"/>
    <s v="USD"/>
    <n v="1354845600"/>
    <n v="1352766300"/>
    <b v="1"/>
    <x v="20"/>
    <n v="52"/>
    <b v="1"/>
    <s v="theater/plays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n v="1.01"/>
    <s v="US"/>
    <s v="USD"/>
    <n v="1295928000"/>
    <n v="1288160403"/>
    <b v="1"/>
    <x v="201"/>
    <n v="33.990384615384613"/>
    <b v="1"/>
    <s v="theater/plays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n v="1.004"/>
    <s v="US"/>
    <s v="USD"/>
    <n v="1410379774"/>
    <n v="1407787774"/>
    <b v="1"/>
    <x v="69"/>
    <n v="103.35294117647059"/>
    <b v="1"/>
    <s v="theater/plays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n v="1.0595454545454546"/>
    <s v="GB"/>
    <s v="GBP"/>
    <n v="1383425367"/>
    <n v="1380833367"/>
    <b v="1"/>
    <x v="85"/>
    <n v="34.791044776119406"/>
    <b v="1"/>
    <s v="theater/plays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n v="3.3558333333333334"/>
    <s v="US"/>
    <s v="USD"/>
    <n v="1304225940"/>
    <n v="1301542937"/>
    <b v="1"/>
    <x v="198"/>
    <n v="41.773858921161825"/>
    <b v="1"/>
    <s v="theater/plays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n v="1.1292857142857142"/>
    <s v="US"/>
    <s v="USD"/>
    <n v="1333310458"/>
    <n v="1330722058"/>
    <b v="1"/>
    <x v="252"/>
    <n v="64.268292682926827"/>
    <b v="1"/>
    <s v="theater/plays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n v="1.885046"/>
    <s v="GB"/>
    <s v="GBP"/>
    <n v="1356004725"/>
    <n v="1353412725"/>
    <b v="1"/>
    <x v="177"/>
    <n v="31.209370860927152"/>
    <b v="1"/>
    <s v="theater/plays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n v="1.0181818181818181"/>
    <s v="US"/>
    <s v="USD"/>
    <n v="1338591144"/>
    <n v="1335567144"/>
    <b v="1"/>
    <x v="30"/>
    <n v="62.921348314606739"/>
    <b v="1"/>
    <s v="theater/plays"/>
    <x v="1"/>
    <s v="plays"/>
    <x v="3156"/>
    <d v="2012-06-01T22:52:24"/>
  </r>
  <r>
    <n v="3157"/>
    <s v="Summer FourPlay"/>
    <s v="Four Directors.  Four One Acts.  Four Genres.  For You."/>
    <n v="4000"/>
    <n v="4040"/>
    <x v="0"/>
    <n v="1.01"/>
    <s v="US"/>
    <s v="USD"/>
    <n v="1405746000"/>
    <n v="1404932105"/>
    <b v="1"/>
    <x v="14"/>
    <n v="98.536585365853654"/>
    <b v="1"/>
    <s v="theater/plays"/>
    <x v="1"/>
    <s v="plays"/>
    <x v="3157"/>
    <d v="2014-07-19T05:00:00"/>
  </r>
  <r>
    <n v="3158"/>
    <s v="Nursery Crimes"/>
    <s v="A 40s crime-noir play using nursery rhyme characters."/>
    <n v="5000"/>
    <n v="5700"/>
    <x v="0"/>
    <n v="1.1399999999999999"/>
    <s v="US"/>
    <s v="USD"/>
    <n v="1374523752"/>
    <n v="1371931752"/>
    <b v="1"/>
    <x v="50"/>
    <n v="82.608695652173907"/>
    <b v="1"/>
    <s v="theater/plays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n v="1.3348133333333334"/>
    <s v="US"/>
    <s v="USD"/>
    <n v="1326927600"/>
    <n v="1323221761"/>
    <b v="1"/>
    <x v="47"/>
    <n v="38.504230769230773"/>
    <b v="1"/>
    <s v="theater/plays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n v="1.0153333333333334"/>
    <s v="US"/>
    <s v="USD"/>
    <n v="1407905940"/>
    <n v="1405923687"/>
    <b v="1"/>
    <x v="7"/>
    <n v="80.15789473684211"/>
    <b v="1"/>
    <s v="theater/plays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n v="1.0509999999999999"/>
    <s v="GB"/>
    <s v="GBP"/>
    <n v="1413377522"/>
    <n v="1410785522"/>
    <b v="1"/>
    <x v="142"/>
    <n v="28.405405405405407"/>
    <b v="1"/>
    <s v="theater/plays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n v="1.2715000000000001"/>
    <s v="US"/>
    <s v="USD"/>
    <n v="1404698400"/>
    <n v="1402331262"/>
    <b v="1"/>
    <x v="287"/>
    <n v="80.730158730158735"/>
    <b v="1"/>
    <s v="theater/plays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n v="1.1115384615384616"/>
    <s v="US"/>
    <s v="USD"/>
    <n v="1402855525"/>
    <n v="1400263525"/>
    <b v="1"/>
    <x v="250"/>
    <n v="200.69444444444446"/>
    <b v="1"/>
    <s v="theater/plays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n v="1.0676000000000001"/>
    <s v="US"/>
    <s v="USD"/>
    <n v="1402341615"/>
    <n v="1399490415"/>
    <b v="1"/>
    <x v="26"/>
    <n v="37.591549295774648"/>
    <b v="1"/>
    <s v="theater/plays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n v="1.6266666666666667"/>
    <s v="US"/>
    <s v="USD"/>
    <n v="1304395140"/>
    <n v="1302493760"/>
    <b v="1"/>
    <x v="64"/>
    <n v="58.095238095238095"/>
    <b v="1"/>
    <s v="theater/plays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n v="1.6022808571428573"/>
    <s v="US"/>
    <s v="USD"/>
    <n v="1416988740"/>
    <n v="1414514153"/>
    <b v="1"/>
    <x v="497"/>
    <n v="60.300892473118282"/>
    <b v="1"/>
    <s v="theater/plays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n v="1.1616666666666666"/>
    <s v="US"/>
    <s v="USD"/>
    <n v="1406952781"/>
    <n v="1405743181"/>
    <b v="1"/>
    <x v="165"/>
    <n v="63.363636363636367"/>
    <b v="1"/>
    <s v="theater/plays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n v="1.242"/>
    <s v="US"/>
    <s v="USD"/>
    <n v="1402696800"/>
    <n v="1399948353"/>
    <b v="1"/>
    <x v="42"/>
    <n v="50.901639344262293"/>
    <b v="1"/>
    <s v="theater/plays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n v="1.030125"/>
    <s v="US"/>
    <s v="USD"/>
    <n v="1386910740"/>
    <n v="1384364561"/>
    <b v="1"/>
    <x v="141"/>
    <n v="100.5"/>
    <b v="1"/>
    <s v="theater/plays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n v="1.1225000000000001"/>
    <s v="US"/>
    <s v="USD"/>
    <n v="1404273600"/>
    <n v="1401414944"/>
    <b v="1"/>
    <x v="26"/>
    <n v="31.619718309859156"/>
    <b v="1"/>
    <s v="theater/plays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n v="1.0881428571428571"/>
    <s v="GB"/>
    <s v="GBP"/>
    <n v="1462545358"/>
    <n v="1459953358"/>
    <b v="1"/>
    <x v="27"/>
    <n v="65.102564102564102"/>
    <b v="1"/>
    <s v="theater/plays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n v="1.1499999999999999"/>
    <s v="US"/>
    <s v="USD"/>
    <n v="1329240668"/>
    <n v="1326648668"/>
    <b v="1"/>
    <x v="60"/>
    <n v="79.310344827586206"/>
    <b v="1"/>
    <s v="theater/plays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n v="1.03"/>
    <s v="US"/>
    <s v="USD"/>
    <n v="1411765492"/>
    <n v="1409173492"/>
    <b v="1"/>
    <x v="142"/>
    <n v="139.18918918918919"/>
    <b v="1"/>
    <s v="theater/plays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n v="1.0113333333333334"/>
    <s v="US"/>
    <s v="USD"/>
    <n v="1408999508"/>
    <n v="1407789908"/>
    <b v="1"/>
    <x v="23"/>
    <n v="131.91304347826087"/>
    <b v="1"/>
    <s v="theater/plays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n v="1.0955999999999999"/>
    <s v="US"/>
    <s v="USD"/>
    <n v="1297977427"/>
    <n v="1292793427"/>
    <b v="1"/>
    <x v="65"/>
    <n v="91.3"/>
    <b v="1"/>
    <s v="theater/plays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n v="1.148421052631579"/>
    <s v="US"/>
    <s v="USD"/>
    <n v="1376838000"/>
    <n v="1374531631"/>
    <b v="1"/>
    <x v="165"/>
    <n v="39.672727272727272"/>
    <b v="1"/>
    <s v="theater/plays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n v="1.1739999999999999"/>
    <s v="US"/>
    <s v="USD"/>
    <n v="1403366409"/>
    <n v="1400774409"/>
    <b v="1"/>
    <x v="13"/>
    <n v="57.549019607843135"/>
    <b v="1"/>
    <s v="theater/plays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n v="1.7173333333333334"/>
    <s v="GB"/>
    <s v="GBP"/>
    <n v="1405521075"/>
    <n v="1402929075"/>
    <b v="1"/>
    <x v="76"/>
    <n v="33.025641025641029"/>
    <b v="1"/>
    <s v="theater/plays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n v="1.1416238095238094"/>
    <s v="US"/>
    <s v="USD"/>
    <n v="1367859071"/>
    <n v="1365699071"/>
    <b v="1"/>
    <x v="95"/>
    <n v="77.335806451612896"/>
    <b v="1"/>
    <s v="theater/plays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n v="1.1975"/>
    <s v="GB"/>
    <s v="GBP"/>
    <n v="1403258049"/>
    <n v="1400666049"/>
    <b v="1"/>
    <x v="43"/>
    <n v="31.933333333333334"/>
    <b v="1"/>
    <s v="theater/plays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n v="1.0900000000000001"/>
    <s v="GB"/>
    <s v="GBP"/>
    <n v="1402848000"/>
    <n v="1400570787"/>
    <b v="1"/>
    <x v="41"/>
    <n v="36.333333333333336"/>
    <b v="1"/>
    <s v="theater/plays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n v="1.0088571428571429"/>
    <s v="US"/>
    <s v="USD"/>
    <n v="1328029200"/>
    <n v="1323211621"/>
    <b v="1"/>
    <x v="299"/>
    <n v="46.768211920529801"/>
    <b v="1"/>
    <s v="theater/plays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n v="1.0900000000000001"/>
    <s v="US"/>
    <s v="USD"/>
    <n v="1377284669"/>
    <n v="1375729469"/>
    <b v="1"/>
    <x v="32"/>
    <n v="40.073529411764703"/>
    <b v="1"/>
    <s v="theater/plays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n v="1.0720930232558139"/>
    <s v="US"/>
    <s v="USD"/>
    <n v="1404258631"/>
    <n v="1401666631"/>
    <b v="1"/>
    <x v="67"/>
    <n v="100.21739130434783"/>
    <b v="1"/>
    <s v="theater/plays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n v="1"/>
    <s v="GB"/>
    <s v="GBP"/>
    <n v="1405553241"/>
    <n v="1404948441"/>
    <b v="1"/>
    <x v="54"/>
    <n v="41.666666666666664"/>
    <b v="1"/>
    <s v="theater/plays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n v="1.0218750000000001"/>
    <s v="GB"/>
    <s v="GBP"/>
    <n v="1410901200"/>
    <n v="1408313438"/>
    <b v="1"/>
    <x v="16"/>
    <n v="46.714285714285715"/>
    <b v="1"/>
    <s v="theater/plays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n v="1.1629333333333334"/>
    <s v="US"/>
    <s v="USD"/>
    <n v="1407167973"/>
    <n v="1405439973"/>
    <b v="1"/>
    <x v="138"/>
    <n v="71.491803278688522"/>
    <b v="1"/>
    <s v="theater/plays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n v="0.65"/>
    <s v="GB"/>
    <s v="GBP"/>
    <n v="1433930302"/>
    <n v="1432115902"/>
    <b v="0"/>
    <x v="82"/>
    <n v="14.444444444444445"/>
    <b v="0"/>
    <s v="theater/musical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n v="0.12327272727272727"/>
    <s v="SE"/>
    <s v="SEK"/>
    <n v="1432455532"/>
    <n v="1429863532"/>
    <b v="0"/>
    <x v="10"/>
    <n v="356.84210526315792"/>
    <b v="0"/>
    <s v="theater/musical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n v="0"/>
    <s v="CA"/>
    <s v="CAD"/>
    <n v="1481258275"/>
    <n v="1478662675"/>
    <b v="0"/>
    <x v="78"/>
    <e v="#DIV/0!"/>
    <b v="0"/>
    <s v="theater/musical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n v="4.0266666666666666E-2"/>
    <s v="US"/>
    <s v="USD"/>
    <n v="1471370869"/>
    <n v="1466186869"/>
    <b v="0"/>
    <x v="80"/>
    <n v="37.75"/>
    <b v="0"/>
    <s v="theater/musical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n v="1.0200000000000001E-2"/>
    <s v="GB"/>
    <s v="GBP"/>
    <n v="1425160800"/>
    <n v="1421274859"/>
    <b v="0"/>
    <x v="22"/>
    <n v="12.75"/>
    <b v="0"/>
    <s v="theater/musical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n v="0.1174"/>
    <s v="GB"/>
    <s v="GBP"/>
    <n v="1424474056"/>
    <n v="1420586056"/>
    <b v="0"/>
    <x v="54"/>
    <n v="24.458333333333332"/>
    <b v="0"/>
    <s v="theater/musical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n v="0"/>
    <s v="US"/>
    <s v="USD"/>
    <n v="1437960598"/>
    <n v="1435368598"/>
    <b v="0"/>
    <x v="78"/>
    <e v="#DIV/0!"/>
    <b v="0"/>
    <s v="theater/musical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n v="0.59142857142857141"/>
    <s v="US"/>
    <s v="USD"/>
    <n v="1423750542"/>
    <n v="1421158542"/>
    <b v="0"/>
    <x v="70"/>
    <n v="53.07692307692308"/>
    <b v="0"/>
    <s v="theater/musical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n v="5.9999999999999995E-4"/>
    <s v="US"/>
    <s v="USD"/>
    <n v="1438437600"/>
    <n v="1433254875"/>
    <b v="0"/>
    <x v="79"/>
    <n v="300"/>
    <b v="0"/>
    <s v="theater/musical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n v="0.1145"/>
    <s v="NO"/>
    <s v="NOK"/>
    <n v="1423050618"/>
    <n v="1420458618"/>
    <b v="0"/>
    <x v="80"/>
    <n v="286.25"/>
    <b v="0"/>
    <s v="theater/musical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n v="3.6666666666666666E-3"/>
    <s v="DK"/>
    <s v="DKK"/>
    <n v="1424081477"/>
    <n v="1420798277"/>
    <b v="0"/>
    <x v="83"/>
    <n v="36.666666666666664"/>
    <b v="0"/>
    <s v="theater/musical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n v="0.52159999999999995"/>
    <s v="US"/>
    <s v="USD"/>
    <n v="1410037200"/>
    <n v="1407435418"/>
    <b v="0"/>
    <x v="28"/>
    <n v="49.20754716981132"/>
    <b v="0"/>
    <s v="theater/musical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n v="2.0000000000000002E-5"/>
    <s v="US"/>
    <s v="USD"/>
    <n v="1461994440"/>
    <n v="1459410101"/>
    <b v="0"/>
    <x v="29"/>
    <n v="1"/>
    <b v="0"/>
    <s v="theater/musical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n v="1.2500000000000001E-2"/>
    <s v="GB"/>
    <s v="GBP"/>
    <n v="1409509477"/>
    <n v="1407695077"/>
    <b v="0"/>
    <x v="84"/>
    <n v="12.5"/>
    <b v="0"/>
    <s v="theater/musical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n v="0.54520000000000002"/>
    <s v="US"/>
    <s v="USD"/>
    <n v="1450072740"/>
    <n v="1445027346"/>
    <b v="0"/>
    <x v="20"/>
    <n v="109.04"/>
    <b v="0"/>
    <s v="theater/musical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n v="0.25"/>
    <s v="US"/>
    <s v="USD"/>
    <n v="1443224622"/>
    <n v="1440632622"/>
    <b v="0"/>
    <x v="79"/>
    <n v="41.666666666666664"/>
    <b v="0"/>
    <s v="theater/musical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n v="0"/>
    <s v="US"/>
    <s v="USD"/>
    <n v="1437149640"/>
    <n v="1434558479"/>
    <b v="0"/>
    <x v="78"/>
    <e v="#DIV/0!"/>
    <b v="0"/>
    <s v="theater/musical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n v="3.4125000000000003E-2"/>
    <s v="GB"/>
    <s v="GBP"/>
    <n v="1430470772"/>
    <n v="1427878772"/>
    <b v="0"/>
    <x v="8"/>
    <n v="22.75"/>
    <b v="0"/>
    <s v="theater/musical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n v="0"/>
    <s v="US"/>
    <s v="USD"/>
    <n v="1442644651"/>
    <n v="1440052651"/>
    <b v="0"/>
    <x v="78"/>
    <e v="#DIV/0!"/>
    <b v="0"/>
    <s v="theater/musical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n v="0.46363636363636362"/>
    <s v="US"/>
    <s v="USD"/>
    <n v="1429767607"/>
    <n v="1424587207"/>
    <b v="0"/>
    <x v="17"/>
    <n v="70.833333333333329"/>
    <b v="0"/>
    <s v="theater/musical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n v="1.0349999999999999"/>
    <s v="US"/>
    <s v="USD"/>
    <n v="1406557877"/>
    <n v="1404743477"/>
    <b v="1"/>
    <x v="141"/>
    <n v="63.109756097560975"/>
    <b v="1"/>
    <s v="theater/plays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n v="1.1932315789473684"/>
    <s v="US"/>
    <s v="USD"/>
    <n v="1403305200"/>
    <n v="1400512658"/>
    <b v="1"/>
    <x v="334"/>
    <n v="50.157964601769912"/>
    <b v="1"/>
    <s v="theater/plays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n v="1.2576666666666667"/>
    <s v="US"/>
    <s v="USD"/>
    <n v="1338523140"/>
    <n v="1334442519"/>
    <b v="1"/>
    <x v="65"/>
    <n v="62.883333333333333"/>
    <b v="1"/>
    <s v="theater/plays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n v="1.1974347826086957"/>
    <s v="US"/>
    <s v="USD"/>
    <n v="1408068000"/>
    <n v="1405346680"/>
    <b v="1"/>
    <x v="498"/>
    <n v="85.531055900621112"/>
    <b v="1"/>
    <s v="theater/plays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n v="1.2625"/>
    <s v="US"/>
    <s v="USD"/>
    <n v="1407524751"/>
    <n v="1404932751"/>
    <b v="1"/>
    <x v="225"/>
    <n v="53.723404255319146"/>
    <b v="1"/>
    <s v="theater/plays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n v="1.0011666666666668"/>
    <s v="GB"/>
    <s v="GBP"/>
    <n v="1437934759"/>
    <n v="1434478759"/>
    <b v="1"/>
    <x v="5"/>
    <n v="127.80851063829788"/>
    <b v="1"/>
    <s v="theater/plays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n v="1.0213333333333334"/>
    <s v="GB"/>
    <s v="GBP"/>
    <n v="1452038100"/>
    <n v="1448823673"/>
    <b v="1"/>
    <x v="248"/>
    <n v="106.57391304347826"/>
    <b v="1"/>
    <s v="theater/plays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n v="1.0035142857142858"/>
    <s v="US"/>
    <s v="USD"/>
    <n v="1441857540"/>
    <n v="1438617471"/>
    <b v="1"/>
    <x v="179"/>
    <n v="262.11194029850748"/>
    <b v="1"/>
    <s v="theater/plays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n v="1.0004999999999999"/>
    <s v="GB"/>
    <s v="GBP"/>
    <n v="1436625000"/>
    <n v="1433934371"/>
    <b v="1"/>
    <x v="2"/>
    <n v="57.171428571428571"/>
    <b v="1"/>
    <s v="theater/plays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n v="1.1602222222222223"/>
    <s v="US"/>
    <s v="USD"/>
    <n v="1478264784"/>
    <n v="1475672784"/>
    <b v="1"/>
    <x v="201"/>
    <n v="50.20192307692308"/>
    <b v="1"/>
    <s v="theater/plays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n v="1.0209999999999999"/>
    <s v="GB"/>
    <s v="GBP"/>
    <n v="1419984000"/>
    <n v="1417132986"/>
    <b v="1"/>
    <x v="192"/>
    <n v="66.586956521739125"/>
    <b v="1"/>
    <s v="theater/plays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n v="1.0011000000000001"/>
    <s v="US"/>
    <s v="USD"/>
    <n v="1427063747"/>
    <n v="1424043347"/>
    <b v="1"/>
    <x v="46"/>
    <n v="168.25210084033614"/>
    <b v="1"/>
    <s v="theater/plays"/>
    <x v="1"/>
    <s v="plays"/>
    <x v="3219"/>
    <d v="2015-03-22T22:35:47"/>
  </r>
  <r>
    <n v="3220"/>
    <s v="Burners"/>
    <s v="A sci-fi thriller for the stage opening March 10 in Los Angeles."/>
    <n v="15000"/>
    <n v="15126"/>
    <x v="0"/>
    <n v="1.0084"/>
    <s v="US"/>
    <s v="USD"/>
    <n v="1489352400"/>
    <n v="1486411204"/>
    <b v="1"/>
    <x v="211"/>
    <n v="256.37288135593218"/>
    <b v="1"/>
    <s v="theater/plays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n v="1.0342499999999999"/>
    <s v="GB"/>
    <s v="GBP"/>
    <n v="1436114603"/>
    <n v="1433090603"/>
    <b v="1"/>
    <x v="116"/>
    <n v="36.610619469026545"/>
    <b v="1"/>
    <s v="theater/plays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n v="1.248"/>
    <s v="US"/>
    <s v="USD"/>
    <n v="1445722140"/>
    <n v="1443016697"/>
    <b v="1"/>
    <x v="87"/>
    <n v="37.142857142857146"/>
    <b v="1"/>
    <s v="theater/plays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n v="1.0951612903225807"/>
    <s v="US"/>
    <s v="USD"/>
    <n v="1440100976"/>
    <n v="1437508976"/>
    <b v="1"/>
    <x v="142"/>
    <n v="45.878378378378379"/>
    <b v="1"/>
    <s v="theater/plays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n v="1.0203333333333333"/>
    <s v="US"/>
    <s v="USD"/>
    <n v="1484024400"/>
    <n v="1479932713"/>
    <b v="1"/>
    <x v="499"/>
    <n v="141.71296296296296"/>
    <b v="1"/>
    <s v="theater/plays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n v="1.0235000000000001"/>
    <s v="US"/>
    <s v="USD"/>
    <n v="1464987600"/>
    <n v="1463145938"/>
    <b v="1"/>
    <x v="70"/>
    <n v="52.487179487179489"/>
    <b v="1"/>
    <s v="theater/plays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n v="1.0416666666666667"/>
    <s v="GB"/>
    <s v="GBP"/>
    <n v="1446213612"/>
    <n v="1443621612"/>
    <b v="1"/>
    <x v="64"/>
    <n v="59.523809523809526"/>
    <b v="1"/>
    <s v="theater/plays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n v="1.25"/>
    <s v="GB"/>
    <s v="GBP"/>
    <n v="1484687436"/>
    <n v="1482095436"/>
    <b v="0"/>
    <x v="209"/>
    <n v="50"/>
    <b v="1"/>
    <s v="theater/plays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n v="1.0234285714285714"/>
    <s v="US"/>
    <s v="USD"/>
    <n v="1450328340"/>
    <n v="1447606884"/>
    <b v="1"/>
    <x v="77"/>
    <n v="193.62162162162161"/>
    <b v="1"/>
    <s v="theater/plays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n v="1.0786500000000001"/>
    <s v="US"/>
    <s v="USD"/>
    <n v="1416470398"/>
    <n v="1413874798"/>
    <b v="1"/>
    <x v="91"/>
    <n v="106.79702970297029"/>
    <b v="1"/>
    <s v="theater/plays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n v="1.0988461538461538"/>
    <s v="US"/>
    <s v="USD"/>
    <n v="1412135940"/>
    <n v="1410840126"/>
    <b v="1"/>
    <x v="77"/>
    <n v="77.21621621621621"/>
    <b v="1"/>
    <s v="theater/plays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n v="1.61"/>
    <s v="US"/>
    <s v="USD"/>
    <n v="1460846347"/>
    <n v="1458254347"/>
    <b v="0"/>
    <x v="33"/>
    <n v="57.5"/>
    <b v="1"/>
    <s v="theater/plays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n v="1.3120000000000001"/>
    <s v="US"/>
    <s v="USD"/>
    <n v="1462334340"/>
    <n v="1459711917"/>
    <b v="1"/>
    <x v="55"/>
    <n v="50.46153846153846"/>
    <b v="1"/>
    <s v="theater/plays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n v="1.1879999999999999"/>
    <s v="US"/>
    <s v="USD"/>
    <n v="1488482355"/>
    <n v="1485890355"/>
    <b v="0"/>
    <x v="42"/>
    <n v="97.377049180327873"/>
    <b v="1"/>
    <s v="theater/plays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n v="1.0039275000000001"/>
    <s v="GB"/>
    <s v="GBP"/>
    <n v="1485991860"/>
    <n v="1483124208"/>
    <b v="0"/>
    <x v="248"/>
    <n v="34.91921739130435"/>
    <b v="1"/>
    <s v="theater/plays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n v="1.0320666666666667"/>
    <s v="US"/>
    <s v="USD"/>
    <n v="1467361251"/>
    <n v="1464769251"/>
    <b v="1"/>
    <x v="331"/>
    <n v="85.530386740331494"/>
    <b v="1"/>
    <s v="theater/plays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n v="1.006"/>
    <s v="US"/>
    <s v="USD"/>
    <n v="1482962433"/>
    <n v="1480370433"/>
    <b v="0"/>
    <x v="238"/>
    <n v="182.90909090909091"/>
    <b v="1"/>
    <s v="theater/plays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n v="1.0078754285714286"/>
    <s v="US"/>
    <s v="USD"/>
    <n v="1443499140"/>
    <n v="1441452184"/>
    <b v="1"/>
    <x v="314"/>
    <n v="131.13620817843866"/>
    <b v="1"/>
    <s v="theater/plays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n v="1.1232142857142857"/>
    <s v="GB"/>
    <s v="GBP"/>
    <n v="1435752898"/>
    <n v="1433160898"/>
    <b v="1"/>
    <x v="1"/>
    <n v="39.810126582278478"/>
    <b v="1"/>
    <s v="theater/plays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n v="1.0591914022517912"/>
    <s v="GB"/>
    <s v="GBP"/>
    <n v="1445817540"/>
    <n v="1443665293"/>
    <b v="1"/>
    <x v="201"/>
    <n v="59.701730769230764"/>
    <b v="1"/>
    <s v="theater/plays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n v="1.0056666666666667"/>
    <s v="GB"/>
    <s v="GBP"/>
    <n v="1487286000"/>
    <n v="1484843948"/>
    <b v="0"/>
    <x v="69"/>
    <n v="88.735294117647058"/>
    <b v="1"/>
    <s v="theater/plays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n v="1.1530588235294117"/>
    <s v="US"/>
    <s v="USD"/>
    <n v="1413269940"/>
    <n v="1410421670"/>
    <b v="1"/>
    <x v="157"/>
    <n v="58.688622754491021"/>
    <b v="1"/>
    <s v="theater/plays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n v="1.273042"/>
    <s v="US"/>
    <s v="USD"/>
    <n v="1411150092"/>
    <n v="1408558092"/>
    <b v="1"/>
    <x v="275"/>
    <n v="69.56513661202186"/>
    <b v="1"/>
    <s v="theater/plays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n v="1.028375"/>
    <s v="US"/>
    <s v="USD"/>
    <n v="1444348800"/>
    <n v="1442283562"/>
    <b v="1"/>
    <x v="26"/>
    <n v="115.87323943661971"/>
    <b v="1"/>
    <s v="theater/plays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n v="1.0293749999999999"/>
    <s v="GB"/>
    <s v="GBP"/>
    <n v="1480613982"/>
    <n v="1478018382"/>
    <b v="0"/>
    <x v="50"/>
    <n v="23.869565217391305"/>
    <b v="1"/>
    <s v="theater/plays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n v="1.043047619047619"/>
    <s v="US"/>
    <s v="USD"/>
    <n v="1434074400"/>
    <n v="1431354258"/>
    <b v="0"/>
    <x v="500"/>
    <n v="81.125925925925927"/>
    <b v="1"/>
    <s v="theater/plays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n v="1.1122000000000001"/>
    <s v="US"/>
    <s v="USD"/>
    <n v="1442030340"/>
    <n v="1439551200"/>
    <b v="1"/>
    <x v="189"/>
    <n v="57.626943005181346"/>
    <b v="1"/>
    <s v="theater/plays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n v="1.0586"/>
    <s v="GB"/>
    <s v="GBP"/>
    <n v="1436696712"/>
    <n v="1434104712"/>
    <b v="1"/>
    <x v="7"/>
    <n v="46.429824561403507"/>
    <b v="1"/>
    <s v="theater/plays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n v="1.0079166666666666"/>
    <s v="US"/>
    <s v="USD"/>
    <n v="1428178757"/>
    <n v="1425590357"/>
    <b v="1"/>
    <x v="452"/>
    <n v="60.475000000000001"/>
    <b v="1"/>
    <s v="theater/plays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n v="1.0492727272727274"/>
    <s v="US"/>
    <s v="USD"/>
    <n v="1434822914"/>
    <n v="1432230914"/>
    <b v="1"/>
    <x v="106"/>
    <n v="65.579545454545453"/>
    <b v="1"/>
    <s v="theater/plays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n v="1.01552"/>
    <s v="US"/>
    <s v="USD"/>
    <n v="1415213324"/>
    <n v="1412617724"/>
    <b v="1"/>
    <x v="496"/>
    <n v="119.1924882629108"/>
    <b v="1"/>
    <s v="theater/plays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n v="1.1073333333333333"/>
    <s v="US"/>
    <s v="USD"/>
    <n v="1434907966"/>
    <n v="1432315966"/>
    <b v="1"/>
    <x v="9"/>
    <n v="83.05"/>
    <b v="1"/>
    <s v="theater/plays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n v="1.2782222222222221"/>
    <s v="GB"/>
    <s v="GBP"/>
    <n v="1473247240"/>
    <n v="1470655240"/>
    <b v="1"/>
    <x v="133"/>
    <n v="57.52"/>
    <b v="1"/>
    <s v="theater/plays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n v="1.0182500000000001"/>
    <s v="US"/>
    <s v="USD"/>
    <n v="1473306300"/>
    <n v="1471701028"/>
    <b v="1"/>
    <x v="248"/>
    <n v="177.08695652173913"/>
    <b v="1"/>
    <s v="theater/plays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n v="1.012576923076923"/>
    <s v="GB"/>
    <s v="GBP"/>
    <n v="1427331809"/>
    <n v="1424743409"/>
    <b v="1"/>
    <x v="153"/>
    <n v="70.771505376344081"/>
    <b v="1"/>
    <s v="theater/plays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n v="1.75"/>
    <s v="GB"/>
    <s v="GBP"/>
    <n v="1412706375"/>
    <n v="1410114375"/>
    <b v="1"/>
    <x v="59"/>
    <n v="29.166666666666668"/>
    <b v="1"/>
    <s v="theater/plays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n v="1.2806"/>
    <s v="US"/>
    <s v="USD"/>
    <n v="1433995140"/>
    <n v="1432129577"/>
    <b v="1"/>
    <x v="282"/>
    <n v="72.76136363636364"/>
    <b v="1"/>
    <s v="theater/plays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n v="1.0629949999999999"/>
    <s v="GB"/>
    <s v="GBP"/>
    <n v="1487769952"/>
    <n v="1485177952"/>
    <b v="0"/>
    <x v="14"/>
    <n v="51.853414634146333"/>
    <b v="1"/>
    <s v="theater/plays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n v="1.052142857142857"/>
    <s v="US"/>
    <s v="USD"/>
    <n v="1420751861"/>
    <n v="1418159861"/>
    <b v="1"/>
    <x v="11"/>
    <n v="98.2"/>
    <b v="1"/>
    <s v="theater/plays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n v="1.0616782608695652"/>
    <s v="US"/>
    <s v="USD"/>
    <n v="1475294340"/>
    <n v="1472753745"/>
    <b v="1"/>
    <x v="174"/>
    <n v="251.7381443298969"/>
    <b v="1"/>
    <s v="theater/plays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n v="1.0924"/>
    <s v="US"/>
    <s v="USD"/>
    <n v="1448903318"/>
    <n v="1445875718"/>
    <b v="1"/>
    <x v="196"/>
    <n v="74.821917808219183"/>
    <b v="1"/>
    <s v="theater/plays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n v="1.0045454545454546"/>
    <s v="US"/>
    <s v="USD"/>
    <n v="1437067476"/>
    <n v="1434475476"/>
    <b v="1"/>
    <x v="72"/>
    <n v="67.65306122448979"/>
    <b v="1"/>
    <s v="theater/plays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n v="1.0304098360655738"/>
    <s v="US"/>
    <s v="USD"/>
    <n v="1419220800"/>
    <n v="1416555262"/>
    <b v="1"/>
    <x v="179"/>
    <n v="93.81343283582089"/>
    <b v="1"/>
    <s v="theater/plays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n v="1.121664"/>
    <s v="US"/>
    <s v="USD"/>
    <n v="1446238800"/>
    <n v="1444220588"/>
    <b v="1"/>
    <x v="32"/>
    <n v="41.237647058823526"/>
    <b v="1"/>
    <s v="theater/plays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n v="1.03"/>
    <s v="US"/>
    <s v="USD"/>
    <n v="1422482400"/>
    <n v="1421089938"/>
    <b v="1"/>
    <x v="72"/>
    <n v="52.551020408163268"/>
    <b v="1"/>
    <s v="theater/plays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n v="1.64"/>
    <s v="IE"/>
    <s v="EUR"/>
    <n v="1449162000"/>
    <n v="1446570315"/>
    <b v="1"/>
    <x v="287"/>
    <n v="70.285714285714292"/>
    <b v="1"/>
    <s v="theater/plays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n v="1.3128333333333333"/>
    <s v="US"/>
    <s v="USD"/>
    <n v="1434142800"/>
    <n v="1431435122"/>
    <b v="1"/>
    <x v="430"/>
    <n v="48.325153374233132"/>
    <b v="1"/>
    <s v="theater/plays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n v="1.0209999999999999"/>
    <s v="US"/>
    <s v="USD"/>
    <n v="1437156660"/>
    <n v="1434564660"/>
    <b v="1"/>
    <x v="449"/>
    <n v="53.177083333333336"/>
    <b v="1"/>
    <s v="theater/plays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n v="1.28"/>
    <s v="US"/>
    <s v="USD"/>
    <n v="1472074928"/>
    <n v="1470692528"/>
    <b v="1"/>
    <x v="288"/>
    <n v="60.952380952380949"/>
    <b v="1"/>
    <s v="theater/plays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n v="1.0149999999999999"/>
    <s v="GB"/>
    <s v="GBP"/>
    <n v="1434452400"/>
    <n v="1431509397"/>
    <b v="1"/>
    <x v="16"/>
    <n v="116"/>
    <b v="1"/>
    <s v="theater/plays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n v="1.0166666666666666"/>
    <s v="GB"/>
    <s v="GBP"/>
    <n v="1436705265"/>
    <n v="1434113265"/>
    <b v="1"/>
    <x v="209"/>
    <n v="61"/>
    <b v="1"/>
    <s v="theater/plays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n v="1.3"/>
    <s v="GB"/>
    <s v="GBP"/>
    <n v="1414927775"/>
    <n v="1412332175"/>
    <b v="1"/>
    <x v="13"/>
    <n v="38.235294117647058"/>
    <b v="1"/>
    <s v="theater/plays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n v="1.5443"/>
    <s v="US"/>
    <s v="USD"/>
    <n v="1446814809"/>
    <n v="1444219209"/>
    <b v="1"/>
    <x v="108"/>
    <n v="106.50344827586207"/>
    <b v="1"/>
    <s v="theater/plays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n v="1.0740000000000001"/>
    <s v="US"/>
    <s v="USD"/>
    <n v="1473879600"/>
    <n v="1472498042"/>
    <b v="1"/>
    <x v="64"/>
    <n v="204.57142857142858"/>
    <b v="1"/>
    <s v="theater/plays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n v="1.0132258064516129"/>
    <s v="US"/>
    <s v="USD"/>
    <n v="1458075600"/>
    <n v="1454259272"/>
    <b v="1"/>
    <x v="172"/>
    <n v="54.912587412587413"/>
    <b v="1"/>
    <s v="theater/plays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n v="1.0027777777777778"/>
    <s v="US"/>
    <s v="USD"/>
    <n v="1423456200"/>
    <n v="1421183271"/>
    <b v="1"/>
    <x v="8"/>
    <n v="150.41666666666666"/>
    <b v="1"/>
    <s v="theater/plays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n v="1.1684444444444444"/>
    <s v="CA"/>
    <s v="CAD"/>
    <n v="1459483140"/>
    <n v="1456526879"/>
    <b v="1"/>
    <x v="61"/>
    <n v="52.58"/>
    <b v="1"/>
    <s v="theater/plays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n v="1.0860000000000001"/>
    <s v="GB"/>
    <s v="GBP"/>
    <n v="1416331406"/>
    <n v="1413735806"/>
    <b v="1"/>
    <x v="61"/>
    <n v="54.3"/>
    <b v="1"/>
    <s v="theater/plays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n v="1.034"/>
    <s v="GB"/>
    <s v="GBP"/>
    <n v="1433017303"/>
    <n v="1430425303"/>
    <b v="1"/>
    <x v="69"/>
    <n v="76.029411764705884"/>
    <b v="1"/>
    <s v="theater/plays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n v="1.1427586206896552"/>
    <s v="US"/>
    <s v="USD"/>
    <n v="1459474059"/>
    <n v="1456885659"/>
    <b v="0"/>
    <x v="287"/>
    <n v="105.2063492063492"/>
    <b v="1"/>
    <s v="theater/plays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n v="1.03"/>
    <s v="US"/>
    <s v="USD"/>
    <n v="1433134800"/>
    <n v="1430158198"/>
    <b v="0"/>
    <x v="209"/>
    <n v="68.666666666666671"/>
    <b v="1"/>
    <s v="theater/plays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n v="1.216"/>
    <s v="US"/>
    <s v="USD"/>
    <n v="1441153705"/>
    <n v="1438561705"/>
    <b v="0"/>
    <x v="5"/>
    <n v="129.36170212765958"/>
    <b v="1"/>
    <s v="theater/plays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n v="1.026467741935484"/>
    <s v="US"/>
    <s v="USD"/>
    <n v="1461904788"/>
    <n v="1458103188"/>
    <b v="0"/>
    <x v="186"/>
    <n v="134.26371308016877"/>
    <b v="1"/>
    <s v="theater/plays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n v="1.0475000000000001"/>
    <s v="GB"/>
    <s v="GBP"/>
    <n v="1455138000"/>
    <n v="1452448298"/>
    <b v="0"/>
    <x v="5"/>
    <n v="17.829787234042552"/>
    <b v="1"/>
    <s v="theater/plays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n v="1.016"/>
    <s v="US"/>
    <s v="USD"/>
    <n v="1454047140"/>
    <n v="1452546853"/>
    <b v="0"/>
    <x v="41"/>
    <n v="203.2"/>
    <b v="1"/>
    <s v="theater/plays"/>
    <x v="1"/>
    <s v="plays"/>
    <x v="3284"/>
    <d v="2016-01-29T05:59:00"/>
  </r>
  <r>
    <n v="3285"/>
    <s v="By Morning"/>
    <s v="A new play by Matthew Gasda"/>
    <n v="4999"/>
    <n v="5604"/>
    <x v="0"/>
    <n v="1.1210242048409682"/>
    <s v="US"/>
    <s v="USD"/>
    <n v="1488258000"/>
    <n v="1485556626"/>
    <b v="0"/>
    <x v="75"/>
    <n v="69.18518518518519"/>
    <b v="1"/>
    <s v="theater/plays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n v="1.0176666666666667"/>
    <s v="US"/>
    <s v="USD"/>
    <n v="1471291782"/>
    <n v="1468699782"/>
    <b v="0"/>
    <x v="259"/>
    <n v="125.12295081967213"/>
    <b v="1"/>
    <s v="theater/plays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n v="1"/>
    <s v="CA"/>
    <s v="CAD"/>
    <n v="1448733628"/>
    <n v="1446573628"/>
    <b v="0"/>
    <x v="69"/>
    <n v="73.529411764705884"/>
    <b v="1"/>
    <s v="theater/plays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n v="1.0026489999999999"/>
    <s v="GB"/>
    <s v="GBP"/>
    <n v="1466463600"/>
    <n v="1463337315"/>
    <b v="0"/>
    <x v="447"/>
    <n v="48.437149758454105"/>
    <b v="1"/>
    <s v="theater/plays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n v="1.3304200000000002"/>
    <s v="GB"/>
    <s v="GBP"/>
    <n v="1487580602"/>
    <n v="1485161402"/>
    <b v="0"/>
    <x v="20"/>
    <n v="26.608400000000003"/>
    <b v="1"/>
    <s v="theater/plays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n v="1.212"/>
    <s v="GB"/>
    <s v="GBP"/>
    <n v="1489234891"/>
    <n v="1486642891"/>
    <b v="0"/>
    <x v="250"/>
    <n v="33.666666666666664"/>
    <b v="1"/>
    <s v="theater/plays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n v="1.1399999999999999"/>
    <s v="US"/>
    <s v="USD"/>
    <n v="1442462340"/>
    <n v="1439743900"/>
    <b v="0"/>
    <x v="25"/>
    <n v="40.714285714285715"/>
    <b v="1"/>
    <s v="theater/plays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n v="2.8613861386138613"/>
    <s v="GB"/>
    <s v="GBP"/>
    <n v="1449257348"/>
    <n v="1444069748"/>
    <b v="0"/>
    <x v="41"/>
    <n v="19.266666666666666"/>
    <b v="1"/>
    <s v="theater/plays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n v="1.7044444444444444"/>
    <s v="NZ"/>
    <s v="NZD"/>
    <n v="1488622352"/>
    <n v="1486030352"/>
    <b v="0"/>
    <x v="110"/>
    <n v="84.285714285714292"/>
    <b v="1"/>
    <s v="theater/plays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n v="1.1833333333333333"/>
    <s v="GB"/>
    <s v="GBP"/>
    <n v="1434459554"/>
    <n v="1431867554"/>
    <b v="0"/>
    <x v="54"/>
    <n v="29.583333333333332"/>
    <b v="1"/>
    <s v="theater/plays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n v="1.0285857142857142"/>
    <s v="GB"/>
    <s v="GBP"/>
    <n v="1474886229"/>
    <n v="1472294229"/>
    <b v="0"/>
    <x v="74"/>
    <n v="26.667037037037037"/>
    <b v="1"/>
    <s v="theater/plays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n v="1.4406666666666668"/>
    <s v="GB"/>
    <s v="GBP"/>
    <n v="1448229600"/>
    <n v="1446401372"/>
    <b v="0"/>
    <x v="5"/>
    <n v="45.978723404255319"/>
    <b v="1"/>
    <s v="theater/plays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n v="1.0007272727272727"/>
    <s v="GB"/>
    <s v="GBP"/>
    <n v="1438037940"/>
    <n v="1436380256"/>
    <b v="0"/>
    <x v="34"/>
    <n v="125.09090909090909"/>
    <b v="1"/>
    <s v="theater/plays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n v="1.0173000000000001"/>
    <s v="US"/>
    <s v="USD"/>
    <n v="1442102400"/>
    <n v="1440370768"/>
    <b v="0"/>
    <x v="250"/>
    <n v="141.29166666666666"/>
    <b v="1"/>
    <s v="theater/plays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n v="1.1619999999999999"/>
    <s v="US"/>
    <s v="USD"/>
    <n v="1444860063"/>
    <n v="1442268063"/>
    <b v="0"/>
    <x v="287"/>
    <n v="55.333333333333336"/>
    <b v="1"/>
    <s v="theater/plays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n v="1.3616666666666666"/>
    <s v="US"/>
    <s v="USD"/>
    <n v="1430329862"/>
    <n v="1428515462"/>
    <b v="0"/>
    <x v="106"/>
    <n v="46.420454545454547"/>
    <b v="1"/>
    <s v="theater/plays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n v="1.3346666666666667"/>
    <s v="US"/>
    <s v="USD"/>
    <n v="1470034740"/>
    <n v="1466185176"/>
    <b v="0"/>
    <x v="16"/>
    <n v="57.2"/>
    <b v="1"/>
    <s v="theater/plays"/>
    <x v="1"/>
    <s v="plays"/>
    <x v="3301"/>
    <d v="2016-08-01T06:59:00"/>
  </r>
  <r>
    <n v="3302"/>
    <s v="El muro de BorÃ­s KiÃ©n"/>
    <s v="FilosofÃ­a de los anÃ³nimos"/>
    <n v="8400"/>
    <n v="8685"/>
    <x v="0"/>
    <n v="1.0339285714285715"/>
    <s v="ES"/>
    <s v="EUR"/>
    <n v="1481099176"/>
    <n v="1478507176"/>
    <b v="0"/>
    <x v="133"/>
    <n v="173.7"/>
    <b v="1"/>
    <s v="theater/plays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n v="1.1588888888888889"/>
    <s v="US"/>
    <s v="USD"/>
    <n v="1427553484"/>
    <n v="1424533084"/>
    <b v="0"/>
    <x v="2"/>
    <n v="59.6"/>
    <b v="1"/>
    <s v="theater/plays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n v="1.0451666666666666"/>
    <s v="US"/>
    <s v="USD"/>
    <n v="1482418752"/>
    <n v="1479826752"/>
    <b v="0"/>
    <x v="489"/>
    <n v="89.585714285714289"/>
    <b v="1"/>
    <s v="theater/plays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n v="1.0202500000000001"/>
    <s v="US"/>
    <s v="USD"/>
    <n v="1438374748"/>
    <n v="1435782748"/>
    <b v="0"/>
    <x v="9"/>
    <n v="204.05"/>
    <b v="1"/>
    <s v="theater/plays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n v="1.7533333333333334"/>
    <s v="US"/>
    <s v="USD"/>
    <n v="1465527600"/>
    <n v="1462252542"/>
    <b v="0"/>
    <x v="241"/>
    <n v="48.703703703703702"/>
    <b v="1"/>
    <s v="theater/plays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n v="1.0668"/>
    <s v="US"/>
    <s v="USD"/>
    <n v="1463275339"/>
    <n v="1460683339"/>
    <b v="0"/>
    <x v="9"/>
    <n v="53.339999999999996"/>
    <b v="1"/>
    <s v="theater/plays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n v="1.2228571428571429"/>
    <s v="US"/>
    <s v="USD"/>
    <n v="1460581365"/>
    <n v="1458766965"/>
    <b v="0"/>
    <x v="7"/>
    <n v="75.087719298245617"/>
    <b v="1"/>
    <s v="theater/plays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n v="1.5942857142857143"/>
    <s v="GB"/>
    <s v="GBP"/>
    <n v="1476632178"/>
    <n v="1473953778"/>
    <b v="0"/>
    <x v="162"/>
    <n v="18"/>
    <b v="1"/>
    <s v="theater/plays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n v="1.0007692307692309"/>
    <s v="US"/>
    <s v="USD"/>
    <n v="1444169825"/>
    <n v="1441577825"/>
    <b v="0"/>
    <x v="162"/>
    <n v="209.83870967741936"/>
    <b v="1"/>
    <s v="theater/plays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n v="1.0984"/>
    <s v="US"/>
    <s v="USD"/>
    <n v="1445065210"/>
    <n v="1442473210"/>
    <b v="0"/>
    <x v="43"/>
    <n v="61.022222222222226"/>
    <b v="1"/>
    <s v="theater/plays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n v="1.0004"/>
    <s v="US"/>
    <s v="USD"/>
    <n v="1478901600"/>
    <n v="1477077946"/>
    <b v="0"/>
    <x v="14"/>
    <n v="61"/>
    <b v="1"/>
    <s v="theater/plays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n v="1.1605000000000001"/>
    <s v="US"/>
    <s v="USD"/>
    <n v="1453856400"/>
    <n v="1452664317"/>
    <b v="0"/>
    <x v="60"/>
    <n v="80.034482758620683"/>
    <b v="1"/>
    <s v="theater/plays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n v="2.1074999999999999"/>
    <s v="GB"/>
    <s v="GBP"/>
    <n v="1431115500"/>
    <n v="1428733511"/>
    <b v="0"/>
    <x v="6"/>
    <n v="29.068965517241381"/>
    <b v="1"/>
    <s v="theater/plays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n v="1.1000000000000001"/>
    <s v="GB"/>
    <s v="GBP"/>
    <n v="1462519041"/>
    <n v="1459927041"/>
    <b v="0"/>
    <x v="30"/>
    <n v="49.438202247191015"/>
    <b v="1"/>
    <s v="theater/plays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n v="1.0008673425918038"/>
    <s v="US"/>
    <s v="USD"/>
    <n v="1407506040"/>
    <n v="1404680075"/>
    <b v="0"/>
    <x v="207"/>
    <n v="93.977440000000001"/>
    <b v="1"/>
    <s v="theater/plays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n v="1.0619047619047619"/>
    <s v="US"/>
    <s v="USD"/>
    <n v="1465347424"/>
    <n v="1462755424"/>
    <b v="0"/>
    <x v="59"/>
    <n v="61.944444444444443"/>
    <b v="1"/>
    <s v="theater/plays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n v="1.256"/>
    <s v="CA"/>
    <s v="CAD"/>
    <n v="1460341800"/>
    <n v="1456902893"/>
    <b v="0"/>
    <x v="58"/>
    <n v="78.5"/>
    <b v="1"/>
    <s v="theater/plays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n v="1.08"/>
    <s v="GB"/>
    <s v="GBP"/>
    <n v="1422712986"/>
    <n v="1418824986"/>
    <b v="0"/>
    <x v="38"/>
    <n v="33.75"/>
    <b v="1"/>
    <s v="theater/plays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n v="1.01"/>
    <s v="US"/>
    <s v="USD"/>
    <n v="1466557557"/>
    <n v="1463965557"/>
    <b v="0"/>
    <x v="44"/>
    <n v="66.44736842105263"/>
    <b v="1"/>
    <s v="theater/plays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n v="1.0740000000000001"/>
    <s v="US"/>
    <s v="USD"/>
    <n v="1413431940"/>
    <n v="1412216665"/>
    <b v="0"/>
    <x v="41"/>
    <n v="35.799999999999997"/>
    <b v="1"/>
    <s v="theater/plays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n v="1.0151515151515151"/>
    <s v="US"/>
    <s v="USD"/>
    <n v="1466567700"/>
    <n v="1464653696"/>
    <b v="0"/>
    <x v="23"/>
    <n v="145.65217391304347"/>
    <b v="1"/>
    <s v="theater/plays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n v="1.2589999999999999"/>
    <s v="GB"/>
    <s v="GBP"/>
    <n v="1474793208"/>
    <n v="1472201208"/>
    <b v="0"/>
    <x v="72"/>
    <n v="25.693877551020407"/>
    <b v="1"/>
    <s v="theater/plays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n v="1.0166666666666666"/>
    <s v="IE"/>
    <s v="EUR"/>
    <n v="1465135190"/>
    <n v="1463925590"/>
    <b v="0"/>
    <x v="73"/>
    <n v="152.5"/>
    <b v="1"/>
    <s v="theater/plays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n v="1.125"/>
    <s v="GB"/>
    <s v="GBP"/>
    <n v="1428256277"/>
    <n v="1425235877"/>
    <b v="0"/>
    <x v="41"/>
    <n v="30"/>
    <b v="1"/>
    <s v="theater/plays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n v="1.0137499999999999"/>
    <s v="US"/>
    <s v="USD"/>
    <n v="1425830905"/>
    <n v="1423242505"/>
    <b v="0"/>
    <x v="7"/>
    <n v="142.28070175438597"/>
    <b v="1"/>
    <s v="theater/plays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n v="1.0125"/>
    <s v="GB"/>
    <s v="GBP"/>
    <n v="1462697966"/>
    <n v="1460105966"/>
    <b v="0"/>
    <x v="51"/>
    <n v="24.545454545454547"/>
    <b v="1"/>
    <s v="theater/plays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n v="1.4638888888888888"/>
    <s v="US"/>
    <s v="USD"/>
    <n v="1404522000"/>
    <n v="1404308883"/>
    <b v="0"/>
    <x v="82"/>
    <n v="292.77777777777777"/>
    <b v="1"/>
    <s v="theater/plays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n v="1.1679999999999999"/>
    <s v="GB"/>
    <s v="GBP"/>
    <n v="1406502000"/>
    <n v="1405583108"/>
    <b v="0"/>
    <x v="55"/>
    <n v="44.92307692307692"/>
    <b v="1"/>
    <s v="theater/plays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n v="1.0626666666666666"/>
    <s v="GB"/>
    <s v="GBP"/>
    <n v="1427919468"/>
    <n v="1425331068"/>
    <b v="0"/>
    <x v="50"/>
    <n v="23.10144927536232"/>
    <b v="1"/>
    <s v="theater/plays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n v="1.0451999999999999"/>
    <s v="US"/>
    <s v="USD"/>
    <n v="1444149886"/>
    <n v="1441125886"/>
    <b v="0"/>
    <x v="71"/>
    <n v="80.400000000000006"/>
    <b v="1"/>
    <s v="theater/plays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n v="1"/>
    <s v="US"/>
    <s v="USD"/>
    <n v="1405802330"/>
    <n v="1403210330"/>
    <b v="0"/>
    <x v="183"/>
    <n v="72.289156626506028"/>
    <b v="1"/>
    <s v="theater/plays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n v="1.0457142857142858"/>
    <s v="US"/>
    <s v="USD"/>
    <n v="1434384880"/>
    <n v="1432484080"/>
    <b v="0"/>
    <x v="112"/>
    <n v="32.972972972972975"/>
    <b v="1"/>
    <s v="theater/plays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n v="1.3862051149573753"/>
    <s v="US"/>
    <s v="USD"/>
    <n v="1438259422"/>
    <n v="1435667422"/>
    <b v="0"/>
    <x v="67"/>
    <n v="116.65217391304348"/>
    <b v="1"/>
    <s v="theater/plays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n v="1.0032000000000001"/>
    <s v="GB"/>
    <s v="GBP"/>
    <n v="1407106800"/>
    <n v="1404749446"/>
    <b v="0"/>
    <x v="287"/>
    <n v="79.61904761904762"/>
    <b v="1"/>
    <s v="theater/plays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n v="1"/>
    <s v="GB"/>
    <s v="GBP"/>
    <n v="1459845246"/>
    <n v="1457429646"/>
    <b v="0"/>
    <x v="82"/>
    <n v="27.777777777777779"/>
    <b v="1"/>
    <s v="theater/plays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n v="1.1020000000000001"/>
    <s v="GB"/>
    <s v="GBP"/>
    <n v="1412974800"/>
    <n v="1411109167"/>
    <b v="0"/>
    <x v="69"/>
    <n v="81.029411764705884"/>
    <b v="1"/>
    <s v="theater/plays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n v="1.0218"/>
    <s v="US"/>
    <s v="USD"/>
    <n v="1487944080"/>
    <n v="1486129680"/>
    <b v="0"/>
    <x v="300"/>
    <n v="136.84821428571428"/>
    <b v="1"/>
    <s v="theater/plays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n v="1.0435000000000001"/>
    <s v="US"/>
    <s v="USD"/>
    <n v="1469721518"/>
    <n v="1467129518"/>
    <b v="0"/>
    <x v="5"/>
    <n v="177.61702127659575"/>
    <b v="1"/>
    <s v="theater/plays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n v="1.3816666666666666"/>
    <s v="US"/>
    <s v="USD"/>
    <n v="1481066554"/>
    <n v="1478906554"/>
    <b v="0"/>
    <x v="44"/>
    <n v="109.07894736842105"/>
    <b v="1"/>
    <s v="theater/plays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n v="1"/>
    <s v="GB"/>
    <s v="GBP"/>
    <n v="1465750800"/>
    <n v="1463771421"/>
    <b v="0"/>
    <x v="33"/>
    <n v="119.64285714285714"/>
    <b v="1"/>
    <s v="theater/plays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n v="1.0166666666666666"/>
    <s v="US"/>
    <s v="USD"/>
    <n v="1427864340"/>
    <n v="1425020810"/>
    <b v="0"/>
    <x v="76"/>
    <n v="78.205128205128204"/>
    <b v="1"/>
    <s v="theater/plays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n v="1.7142857142857142"/>
    <s v="GB"/>
    <s v="GBP"/>
    <n v="1460553480"/>
    <n v="1458770384"/>
    <b v="0"/>
    <x v="23"/>
    <n v="52.173913043478258"/>
    <b v="1"/>
    <s v="theater/plays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n v="1.0144444444444445"/>
    <s v="US"/>
    <s v="USD"/>
    <n v="1409374093"/>
    <n v="1406782093"/>
    <b v="0"/>
    <x v="244"/>
    <n v="114.125"/>
    <b v="1"/>
    <s v="theater/plays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n v="1.3"/>
    <s v="US"/>
    <s v="USD"/>
    <n v="1429317420"/>
    <n v="1424226768"/>
    <b v="0"/>
    <x v="62"/>
    <n v="50"/>
    <b v="1"/>
    <s v="theater/plays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n v="1.1000000000000001"/>
    <s v="US"/>
    <s v="USD"/>
    <n v="1424910910"/>
    <n v="1424306110"/>
    <b v="0"/>
    <x v="59"/>
    <n v="91.666666666666671"/>
    <b v="1"/>
    <s v="theater/plays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n v="1.1944999999999999"/>
    <s v="GB"/>
    <s v="GBP"/>
    <n v="1462741200"/>
    <n v="1461503654"/>
    <b v="0"/>
    <x v="19"/>
    <n v="108.59090909090909"/>
    <b v="1"/>
    <s v="theater/plays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n v="1.002909090909091"/>
    <s v="US"/>
    <s v="USD"/>
    <n v="1461988740"/>
    <n v="1459949080"/>
    <b v="0"/>
    <x v="1"/>
    <n v="69.822784810126578"/>
    <b v="1"/>
    <s v="theater/plays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n v="1.534"/>
    <s v="US"/>
    <s v="USD"/>
    <n v="1465837200"/>
    <n v="1463971172"/>
    <b v="0"/>
    <x v="25"/>
    <n v="109.57142857142857"/>
    <b v="1"/>
    <s v="theater/plays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n v="1.0442857142857143"/>
    <s v="LU"/>
    <s v="EUR"/>
    <n v="1448838000"/>
    <n v="1445791811"/>
    <b v="0"/>
    <x v="13"/>
    <n v="71.666666666666671"/>
    <b v="1"/>
    <s v="theater/plays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n v="1.0109999999999999"/>
    <s v="GB"/>
    <s v="GBP"/>
    <n v="1406113200"/>
    <n v="1402910965"/>
    <b v="0"/>
    <x v="241"/>
    <n v="93.611111111111114"/>
    <b v="1"/>
    <s v="theater/plays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n v="1.0751999999999999"/>
    <s v="GB"/>
    <s v="GBP"/>
    <n v="1467414000"/>
    <n v="1462492178"/>
    <b v="0"/>
    <x v="16"/>
    <n v="76.8"/>
    <b v="1"/>
    <s v="theater/plays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n v="3.15"/>
    <s v="GB"/>
    <s v="GBP"/>
    <n v="1462230000"/>
    <n v="1461061350"/>
    <b v="0"/>
    <x v="34"/>
    <n v="35.795454545454547"/>
    <b v="1"/>
    <s v="theater/plays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n v="1.0193333333333334"/>
    <s v="US"/>
    <s v="USD"/>
    <n v="1446091260"/>
    <n v="1443029206"/>
    <b v="0"/>
    <x v="165"/>
    <n v="55.6"/>
    <b v="1"/>
    <s v="theater/plays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n v="1.2628571428571429"/>
    <s v="GB"/>
    <s v="GBP"/>
    <n v="1462879020"/>
    <n v="1461941527"/>
    <b v="0"/>
    <x v="41"/>
    <n v="147.33333333333334"/>
    <b v="1"/>
    <s v="theater/plays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n v="1.014"/>
    <s v="GB"/>
    <s v="GBP"/>
    <n v="1468611272"/>
    <n v="1466019272"/>
    <b v="0"/>
    <x v="74"/>
    <n v="56.333333333333336"/>
    <b v="1"/>
    <s v="theater/plays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n v="1.01"/>
    <s v="GB"/>
    <s v="GBP"/>
    <n v="1406887310"/>
    <n v="1404295310"/>
    <b v="0"/>
    <x v="64"/>
    <n v="96.19047619047619"/>
    <b v="1"/>
    <s v="theater/plays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n v="1.0299"/>
    <s v="US"/>
    <s v="USD"/>
    <n v="1416385679"/>
    <n v="1413790079"/>
    <b v="0"/>
    <x v="372"/>
    <n v="63.574074074074076"/>
    <b v="1"/>
    <s v="theater/plays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n v="1.0625"/>
    <s v="US"/>
    <s v="USD"/>
    <n v="1487985734"/>
    <n v="1484097734"/>
    <b v="0"/>
    <x v="23"/>
    <n v="184.78260869565219"/>
    <b v="1"/>
    <s v="theater/plays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n v="1.0137777777777779"/>
    <s v="SG"/>
    <s v="SGD"/>
    <n v="1481731140"/>
    <n v="1479866343"/>
    <b v="0"/>
    <x v="250"/>
    <n v="126.72222222222223"/>
    <b v="1"/>
    <s v="theater/plays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n v="1.1346000000000001"/>
    <s v="US"/>
    <s v="USD"/>
    <n v="1409587140"/>
    <n v="1408062990"/>
    <b v="0"/>
    <x v="32"/>
    <n v="83.42647058823529"/>
    <b v="1"/>
    <s v="theater/plays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n v="2.1800000000000002"/>
    <s v="US"/>
    <s v="USD"/>
    <n v="1425704100"/>
    <n v="1424484717"/>
    <b v="0"/>
    <x v="9"/>
    <n v="54.5"/>
    <b v="1"/>
    <s v="theater/plays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n v="1.0141935483870967"/>
    <s v="US"/>
    <s v="USD"/>
    <n v="1408464000"/>
    <n v="1406831445"/>
    <b v="0"/>
    <x v="55"/>
    <n v="302.30769230769232"/>
    <b v="1"/>
    <s v="theater/plays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n v="1.0593333333333332"/>
    <s v="GB"/>
    <s v="GBP"/>
    <n v="1458075600"/>
    <n v="1456183649"/>
    <b v="0"/>
    <x v="250"/>
    <n v="44.138888888888886"/>
    <b v="1"/>
    <s v="theater/plays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n v="1.04"/>
    <s v="US"/>
    <s v="USD"/>
    <n v="1449973592"/>
    <n v="1447381592"/>
    <b v="0"/>
    <x v="83"/>
    <n v="866.66666666666663"/>
    <b v="1"/>
    <s v="theater/plays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n v="2.21"/>
    <s v="US"/>
    <s v="USD"/>
    <n v="1431481037"/>
    <n v="1428889037"/>
    <b v="0"/>
    <x v="59"/>
    <n v="61.388888888888886"/>
    <b v="1"/>
    <s v="theater/plays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n v="1.1866666666666668"/>
    <s v="GB"/>
    <s v="GBP"/>
    <n v="1438467894"/>
    <n v="1436307894"/>
    <b v="0"/>
    <x v="209"/>
    <n v="29.666666666666668"/>
    <b v="1"/>
    <s v="theater/plays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n v="1.046"/>
    <s v="US"/>
    <s v="USD"/>
    <n v="1420088400"/>
    <n v="1416977259"/>
    <b v="0"/>
    <x v="23"/>
    <n v="45.478260869565219"/>
    <b v="1"/>
    <s v="theater/plays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n v="1.0389999999999999"/>
    <s v="IE"/>
    <s v="EUR"/>
    <n v="1484441980"/>
    <n v="1479257980"/>
    <b v="0"/>
    <x v="241"/>
    <n v="96.203703703703709"/>
    <b v="1"/>
    <s v="theater/plays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n v="1.1773333333333333"/>
    <s v="US"/>
    <s v="USD"/>
    <n v="1481961600"/>
    <n v="1479283285"/>
    <b v="0"/>
    <x v="55"/>
    <n v="67.92307692307692"/>
    <b v="1"/>
    <s v="theater/plays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n v="1.385"/>
    <s v="US"/>
    <s v="USD"/>
    <n v="1449089965"/>
    <n v="1446670765"/>
    <b v="0"/>
    <x v="82"/>
    <n v="30.777777777777779"/>
    <b v="1"/>
    <s v="theater/plays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n v="1.0349999999999999"/>
    <s v="US"/>
    <s v="USD"/>
    <n v="1408942740"/>
    <n v="1407157756"/>
    <b v="0"/>
    <x v="74"/>
    <n v="38.333333333333336"/>
    <b v="1"/>
    <s v="theater/plays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n v="1.0024999999999999"/>
    <s v="GB"/>
    <s v="GBP"/>
    <n v="1437235200"/>
    <n v="1435177840"/>
    <b v="0"/>
    <x v="209"/>
    <n v="66.833333333333329"/>
    <b v="1"/>
    <s v="theater/plays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n v="1.0657142857142856"/>
    <s v="CA"/>
    <s v="CAD"/>
    <n v="1446053616"/>
    <n v="1443461616"/>
    <b v="0"/>
    <x v="47"/>
    <n v="71.730769230769226"/>
    <b v="1"/>
    <s v="theater/plays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n v="1"/>
    <s v="GB"/>
    <s v="GBP"/>
    <n v="1400423973"/>
    <n v="1399387173"/>
    <b v="0"/>
    <x v="57"/>
    <n v="176.47058823529412"/>
    <b v="1"/>
    <s v="theater/plays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n v="1.0001249999999999"/>
    <s v="US"/>
    <s v="USD"/>
    <n v="1429976994"/>
    <n v="1424796594"/>
    <b v="0"/>
    <x v="10"/>
    <n v="421.10526315789474"/>
    <b v="1"/>
    <s v="theater/plays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n v="1.0105"/>
    <s v="GB"/>
    <s v="GBP"/>
    <n v="1426870560"/>
    <n v="1424280899"/>
    <b v="0"/>
    <x v="99"/>
    <n v="104.98701298701299"/>
    <b v="1"/>
    <s v="theater/plays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n v="1.0763636363636364"/>
    <s v="GB"/>
    <s v="GBP"/>
    <n v="1409490480"/>
    <n v="1407400306"/>
    <b v="0"/>
    <x v="64"/>
    <n v="28.19047619047619"/>
    <b v="1"/>
    <s v="theater/plays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n v="1.0365"/>
    <s v="GB"/>
    <s v="GBP"/>
    <n v="1440630000"/>
    <n v="1439122800"/>
    <b v="0"/>
    <x v="44"/>
    <n v="54.55263157894737"/>
    <b v="1"/>
    <s v="theater/plays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n v="1.0443333333333333"/>
    <s v="US"/>
    <s v="USD"/>
    <n v="1417305178"/>
    <n v="1414277578"/>
    <b v="0"/>
    <x v="33"/>
    <n v="111.89285714285714"/>
    <b v="1"/>
    <s v="theater/plays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n v="1.0225"/>
    <s v="US"/>
    <s v="USD"/>
    <n v="1426044383"/>
    <n v="1423455983"/>
    <b v="0"/>
    <x v="53"/>
    <n v="85.208333333333329"/>
    <b v="1"/>
    <s v="theater/plays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n v="1.0074285714285713"/>
    <s v="GB"/>
    <s v="GBP"/>
    <n v="1470092340"/>
    <n v="1467973256"/>
    <b v="0"/>
    <x v="67"/>
    <n v="76.652173913043484"/>
    <b v="1"/>
    <s v="theater/plays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n v="1.1171428571428572"/>
    <s v="US"/>
    <s v="USD"/>
    <n v="1466707620"/>
    <n v="1464979620"/>
    <b v="0"/>
    <x v="209"/>
    <n v="65.166666666666671"/>
    <b v="1"/>
    <s v="theater/plays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n v="1.0001100000000001"/>
    <s v="US"/>
    <s v="USD"/>
    <n v="1448074800"/>
    <n v="1444874768"/>
    <b v="0"/>
    <x v="31"/>
    <n v="93.760312499999998"/>
    <b v="1"/>
    <s v="theater/plays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n v="1"/>
    <s v="US"/>
    <s v="USD"/>
    <n v="1418244552"/>
    <n v="1415652552"/>
    <b v="0"/>
    <x v="41"/>
    <n v="133.33333333333334"/>
    <b v="1"/>
    <s v="theater/plays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n v="1.05"/>
    <s v="US"/>
    <s v="USD"/>
    <n v="1417620506"/>
    <n v="1415028506"/>
    <b v="0"/>
    <x v="14"/>
    <n v="51.219512195121951"/>
    <b v="1"/>
    <s v="theater/plays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n v="1.1686666666666667"/>
    <s v="US"/>
    <s v="USD"/>
    <n v="1418581088"/>
    <n v="1415125088"/>
    <b v="0"/>
    <x v="2"/>
    <n v="100.17142857142858"/>
    <b v="1"/>
    <s v="theater/plays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n v="1.038"/>
    <s v="GB"/>
    <s v="GBP"/>
    <n v="1434625441"/>
    <n v="1432033441"/>
    <b v="0"/>
    <x v="43"/>
    <n v="34.6"/>
    <b v="1"/>
    <s v="theater/plays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n v="1.145"/>
    <s v="US"/>
    <s v="USD"/>
    <n v="1464960682"/>
    <n v="1462368682"/>
    <b v="0"/>
    <x v="95"/>
    <n v="184.67741935483872"/>
    <b v="1"/>
    <s v="theater/plays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n v="1.024"/>
    <s v="US"/>
    <s v="USD"/>
    <n v="1405017345"/>
    <n v="1403721345"/>
    <b v="0"/>
    <x v="19"/>
    <n v="69.818181818181813"/>
    <b v="1"/>
    <s v="theater/plays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n v="2.23"/>
    <s v="US"/>
    <s v="USD"/>
    <n v="1407536880"/>
    <n v="1404997548"/>
    <b v="0"/>
    <x v="59"/>
    <n v="61.944444444444443"/>
    <b v="1"/>
    <s v="theater/plays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n v="1"/>
    <s v="GB"/>
    <s v="GBP"/>
    <n v="1462565855"/>
    <n v="1458245855"/>
    <b v="0"/>
    <x v="8"/>
    <n v="41.666666666666664"/>
    <b v="1"/>
    <s v="theater/plays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n v="1.0580000000000001"/>
    <s v="US"/>
    <s v="USD"/>
    <n v="1415234760"/>
    <n v="1413065230"/>
    <b v="0"/>
    <x v="34"/>
    <n v="36.06818181818182"/>
    <b v="1"/>
    <s v="theater/plays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n v="1.4236363636363636"/>
    <s v="GB"/>
    <s v="GBP"/>
    <n v="1406470645"/>
    <n v="1403878645"/>
    <b v="0"/>
    <x v="74"/>
    <n v="29"/>
    <b v="1"/>
    <s v="theater/plays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n v="1.84"/>
    <s v="GB"/>
    <s v="GBP"/>
    <n v="1433009400"/>
    <n v="1431795944"/>
    <b v="0"/>
    <x v="44"/>
    <n v="24.210526315789473"/>
    <b v="1"/>
    <s v="theater/plays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n v="1.0433333333333332"/>
    <s v="US"/>
    <s v="USD"/>
    <n v="1401595140"/>
    <n v="1399286589"/>
    <b v="0"/>
    <x v="33"/>
    <n v="55.892857142857146"/>
    <b v="1"/>
    <s v="theater/plays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n v="1.1200000000000001"/>
    <s v="GB"/>
    <s v="GBP"/>
    <n v="1455832800"/>
    <n v="1452338929"/>
    <b v="0"/>
    <x v="54"/>
    <n v="11.666666666666666"/>
    <b v="1"/>
    <s v="theater/plays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n v="1.1107499999999999"/>
    <s v="US"/>
    <s v="USD"/>
    <n v="1416589200"/>
    <n v="1414605776"/>
    <b v="0"/>
    <x v="71"/>
    <n v="68.353846153846149"/>
    <b v="1"/>
    <s v="theater/plays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n v="1.0375000000000001"/>
    <s v="GB"/>
    <s v="GBP"/>
    <n v="1424556325"/>
    <n v="1421964325"/>
    <b v="0"/>
    <x v="67"/>
    <n v="27.065217391304348"/>
    <b v="1"/>
    <s v="theater/plays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n v="1.0041"/>
    <s v="US"/>
    <s v="USD"/>
    <n v="1409266414"/>
    <n v="1405378414"/>
    <b v="0"/>
    <x v="268"/>
    <n v="118.12941176470588"/>
    <b v="1"/>
    <s v="theater/plays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n v="1.0186206896551724"/>
    <s v="GB"/>
    <s v="GBP"/>
    <n v="1438968146"/>
    <n v="1436376146"/>
    <b v="0"/>
    <x v="36"/>
    <n v="44.757575757575758"/>
    <b v="1"/>
    <s v="theater/plays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n v="1.0976666666666666"/>
    <s v="US"/>
    <s v="USD"/>
    <n v="1447295460"/>
    <n v="1444747843"/>
    <b v="0"/>
    <x v="111"/>
    <n v="99.787878787878782"/>
    <b v="1"/>
    <s v="theater/plays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n v="1"/>
    <s v="GB"/>
    <s v="GBP"/>
    <n v="1435230324"/>
    <n v="1432638324"/>
    <b v="0"/>
    <x v="57"/>
    <n v="117.64705882352941"/>
    <b v="1"/>
    <s v="theater/plays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n v="1.22"/>
    <s v="US"/>
    <s v="USD"/>
    <n v="1434542702"/>
    <n v="1432814702"/>
    <b v="0"/>
    <x v="83"/>
    <n v="203.33333333333334"/>
    <b v="1"/>
    <s v="theater/plays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n v="1.3757142857142857"/>
    <s v="GB"/>
    <s v="GBP"/>
    <n v="1456876740"/>
    <n v="1455063886"/>
    <b v="0"/>
    <x v="57"/>
    <n v="28.323529411764707"/>
    <b v="1"/>
    <s v="theater/plays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n v="1.0031000000000001"/>
    <s v="US"/>
    <s v="USD"/>
    <n v="1405511376"/>
    <n v="1401623376"/>
    <b v="0"/>
    <x v="110"/>
    <n v="110.23076923076923"/>
    <b v="1"/>
    <s v="theater/plays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n v="1.071"/>
    <s v="GB"/>
    <s v="GBP"/>
    <n v="1404641289"/>
    <n v="1402049289"/>
    <b v="0"/>
    <x v="85"/>
    <n v="31.970149253731343"/>
    <b v="1"/>
    <s v="theater/plays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n v="2.11"/>
    <s v="US"/>
    <s v="USD"/>
    <n v="1405727304"/>
    <n v="1403135304"/>
    <b v="0"/>
    <x v="59"/>
    <n v="58.611111111111114"/>
    <b v="1"/>
    <s v="theater/plays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n v="1.236"/>
    <s v="GB"/>
    <s v="GBP"/>
    <n v="1469998680"/>
    <n v="1466710358"/>
    <b v="0"/>
    <x v="64"/>
    <n v="29.428571428571427"/>
    <b v="1"/>
    <s v="theater/plays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n v="1.085"/>
    <s v="US"/>
    <s v="USD"/>
    <n v="1465196400"/>
    <n v="1462841990"/>
    <b v="0"/>
    <x v="244"/>
    <n v="81.375"/>
    <b v="1"/>
    <s v="theater/plays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n v="1.0356666666666667"/>
    <s v="US"/>
    <s v="USD"/>
    <n v="1444264372"/>
    <n v="1442536372"/>
    <b v="0"/>
    <x v="76"/>
    <n v="199.16666666666666"/>
    <b v="1"/>
    <s v="theater/plays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n v="1"/>
    <s v="GB"/>
    <s v="GBP"/>
    <n v="1411858862"/>
    <n v="1409266862"/>
    <b v="0"/>
    <x v="55"/>
    <n v="115.38461538461539"/>
    <b v="1"/>
    <s v="theater/plays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n v="1.3"/>
    <s v="US"/>
    <s v="USD"/>
    <n v="1425099540"/>
    <n v="1424280938"/>
    <b v="0"/>
    <x v="25"/>
    <n v="46.428571428571431"/>
    <b v="1"/>
    <s v="theater/plays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n v="1.0349999999999999"/>
    <s v="US"/>
    <s v="USD"/>
    <n v="1480579140"/>
    <n v="1478030325"/>
    <b v="0"/>
    <x v="34"/>
    <n v="70.568181818181813"/>
    <b v="1"/>
    <s v="theater/plays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n v="1"/>
    <s v="US"/>
    <s v="USD"/>
    <n v="1460935800"/>
    <n v="1459999656"/>
    <b v="0"/>
    <x v="82"/>
    <n v="22.222222222222221"/>
    <b v="1"/>
    <s v="theater/plays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n v="1.196"/>
    <s v="GB"/>
    <s v="GBP"/>
    <n v="1429813800"/>
    <n v="1427363645"/>
    <b v="0"/>
    <x v="209"/>
    <n v="159.46666666666667"/>
    <b v="1"/>
    <s v="theater/plays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n v="1.0000058823529412"/>
    <s v="US"/>
    <s v="USD"/>
    <n v="1414284180"/>
    <n v="1410558948"/>
    <b v="0"/>
    <x v="43"/>
    <n v="37.777999999999999"/>
    <b v="1"/>
    <s v="theater/plays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n v="1.00875"/>
    <s v="US"/>
    <s v="USD"/>
    <n v="1400875307"/>
    <n v="1398283307"/>
    <b v="0"/>
    <x v="66"/>
    <n v="72.053571428571431"/>
    <b v="1"/>
    <s v="theater/plays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n v="1.0654545454545454"/>
    <s v="IE"/>
    <s v="EUR"/>
    <n v="1459978200"/>
    <n v="1458416585"/>
    <b v="0"/>
    <x v="67"/>
    <n v="63.695652173913047"/>
    <b v="1"/>
    <s v="theater/plays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n v="1.38"/>
    <s v="GB"/>
    <s v="GBP"/>
    <n v="1455408000"/>
    <n v="1454638202"/>
    <b v="0"/>
    <x v="69"/>
    <n v="28.411764705882351"/>
    <b v="1"/>
    <s v="theater/plays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n v="1.0115000000000001"/>
    <s v="US"/>
    <s v="USD"/>
    <n v="1425495563"/>
    <n v="1422903563"/>
    <b v="0"/>
    <x v="15"/>
    <n v="103.21428571428571"/>
    <b v="1"/>
    <s v="theater/plays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n v="1.091"/>
    <s v="GB"/>
    <s v="GBP"/>
    <n v="1450051200"/>
    <n v="1447594176"/>
    <b v="0"/>
    <x v="67"/>
    <n v="71.152173913043484"/>
    <b v="1"/>
    <s v="theater/plays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n v="1.4"/>
    <s v="US"/>
    <s v="USD"/>
    <n v="1429912341"/>
    <n v="1427320341"/>
    <b v="0"/>
    <x v="73"/>
    <n v="35"/>
    <b v="1"/>
    <s v="theater/plays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n v="1.0358333333333334"/>
    <s v="US"/>
    <s v="USD"/>
    <n v="1423119540"/>
    <n v="1421252084"/>
    <b v="0"/>
    <x v="88"/>
    <n v="81.776315789473685"/>
    <b v="1"/>
    <s v="theater/plays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n v="1.0297033333333332"/>
    <s v="US"/>
    <s v="USD"/>
    <n v="1412434136"/>
    <n v="1409669336"/>
    <b v="0"/>
    <x v="201"/>
    <n v="297.02980769230766"/>
    <b v="1"/>
    <s v="theater/plays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n v="1.0813333333333333"/>
    <s v="US"/>
    <s v="USD"/>
    <n v="1411264800"/>
    <n v="1409620903"/>
    <b v="0"/>
    <x v="45"/>
    <n v="46.609195402298852"/>
    <b v="1"/>
    <s v="theater/plays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n v="1"/>
    <s v="GB"/>
    <s v="GBP"/>
    <n v="1404314952"/>
    <n v="1401722952"/>
    <b v="0"/>
    <x v="60"/>
    <n v="51.724137931034484"/>
    <b v="1"/>
    <s v="theater/plays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n v="1.0275000000000001"/>
    <s v="GB"/>
    <s v="GBP"/>
    <n v="1425142800"/>
    <n v="1422983847"/>
    <b v="0"/>
    <x v="13"/>
    <n v="40.294117647058826"/>
    <b v="1"/>
    <s v="theater/plays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n v="1.3"/>
    <s v="GB"/>
    <s v="GBP"/>
    <n v="1478046661"/>
    <n v="1476837061"/>
    <b v="0"/>
    <x v="8"/>
    <n v="16.25"/>
    <b v="1"/>
    <s v="theater/plays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n v="1.0854949999999999"/>
    <s v="GB"/>
    <s v="GBP"/>
    <n v="1406760101"/>
    <n v="1404168101"/>
    <b v="0"/>
    <x v="250"/>
    <n v="30.152638888888887"/>
    <b v="1"/>
    <s v="theater/plays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n v="1"/>
    <s v="US"/>
    <s v="USD"/>
    <n v="1408383153"/>
    <n v="1405791153"/>
    <b v="0"/>
    <x v="64"/>
    <n v="95.238095238095241"/>
    <b v="1"/>
    <s v="theater/plays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n v="1.0965"/>
    <s v="US"/>
    <s v="USD"/>
    <n v="1454709600"/>
    <n v="1452520614"/>
    <b v="0"/>
    <x v="288"/>
    <n v="52.214285714285715"/>
    <b v="1"/>
    <s v="theater/plays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n v="1.0026315789473683"/>
    <s v="US"/>
    <s v="USD"/>
    <n v="1402974000"/>
    <n v="1400290255"/>
    <b v="0"/>
    <x v="26"/>
    <n v="134.1549295774648"/>
    <b v="1"/>
    <s v="theater/plays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n v="1.0555000000000001"/>
    <s v="US"/>
    <s v="USD"/>
    <n v="1404983269"/>
    <n v="1402391269"/>
    <b v="0"/>
    <x v="129"/>
    <n v="62.827380952380949"/>
    <b v="1"/>
    <s v="theater/plays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n v="1.1200000000000001"/>
    <s v="US"/>
    <s v="USD"/>
    <n v="1470538800"/>
    <n v="1469112493"/>
    <b v="0"/>
    <x v="10"/>
    <n v="58.94736842105263"/>
    <b v="1"/>
    <s v="theater/plays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n v="1.0589999999999999"/>
    <s v="US"/>
    <s v="USD"/>
    <n v="1408638480"/>
    <n v="1406811593"/>
    <b v="0"/>
    <x v="77"/>
    <n v="143.1081081081081"/>
    <b v="1"/>
    <s v="theater/plays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n v="1.01"/>
    <s v="US"/>
    <s v="USD"/>
    <n v="1440003820"/>
    <n v="1437411820"/>
    <b v="0"/>
    <x v="17"/>
    <n v="84.166666666666671"/>
    <b v="1"/>
    <s v="theater/plays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n v="1.042"/>
    <s v="GB"/>
    <s v="GBP"/>
    <n v="1430600400"/>
    <n v="1428358567"/>
    <b v="0"/>
    <x v="25"/>
    <n v="186.07142857142858"/>
    <b v="1"/>
    <s v="theater/plays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n v="1.3467833333333334"/>
    <s v="US"/>
    <s v="USD"/>
    <n v="1453179540"/>
    <n v="1452030730"/>
    <b v="0"/>
    <x v="59"/>
    <n v="89.785555555555561"/>
    <b v="1"/>
    <s v="theater/plays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n v="1.052184"/>
    <s v="US"/>
    <s v="USD"/>
    <n v="1405095300"/>
    <n v="1403146628"/>
    <b v="0"/>
    <x v="141"/>
    <n v="64.157560975609755"/>
    <b v="1"/>
    <s v="theater/plays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n v="1.026"/>
    <s v="US"/>
    <s v="USD"/>
    <n v="1447445820"/>
    <n v="1445077121"/>
    <b v="0"/>
    <x v="68"/>
    <n v="59.651162790697676"/>
    <b v="1"/>
    <s v="theater/plays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n v="1"/>
    <s v="US"/>
    <s v="USD"/>
    <n v="1433016672"/>
    <n v="1430424672"/>
    <b v="0"/>
    <x v="22"/>
    <n v="31.25"/>
    <b v="1"/>
    <s v="theater/plays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n v="1.855"/>
    <s v="US"/>
    <s v="USD"/>
    <n v="1410266146"/>
    <n v="1407674146"/>
    <b v="0"/>
    <x v="43"/>
    <n v="41.222222222222221"/>
    <b v="1"/>
    <s v="theater/plays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n v="2.89"/>
    <s v="AU"/>
    <s v="AUD"/>
    <n v="1465394340"/>
    <n v="1464677986"/>
    <b v="0"/>
    <x v="9"/>
    <n v="43.35"/>
    <b v="1"/>
    <s v="theater/plays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n v="1"/>
    <s v="GB"/>
    <s v="GBP"/>
    <n v="1445604236"/>
    <n v="1443185036"/>
    <b v="0"/>
    <x v="162"/>
    <n v="64.516129032258064"/>
    <b v="1"/>
    <s v="theater/plays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n v="1.0820000000000001"/>
    <s v="GB"/>
    <s v="GBP"/>
    <n v="1423138800"/>
    <n v="1421092725"/>
    <b v="0"/>
    <x v="20"/>
    <n v="43.28"/>
    <b v="1"/>
    <s v="theater/plays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n v="1.0780000000000001"/>
    <s v="US"/>
    <s v="USD"/>
    <n v="1458332412"/>
    <n v="1454448012"/>
    <b v="0"/>
    <x v="25"/>
    <n v="77"/>
    <b v="1"/>
    <s v="theater/plays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n v="1.0976190476190477"/>
    <s v="US"/>
    <s v="USD"/>
    <n v="1418784689"/>
    <n v="1416192689"/>
    <b v="0"/>
    <x v="43"/>
    <n v="51.222222222222221"/>
    <b v="1"/>
    <s v="theater/plays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n v="1.70625"/>
    <s v="US"/>
    <s v="USD"/>
    <n v="1468036800"/>
    <n v="1465607738"/>
    <b v="0"/>
    <x v="9"/>
    <n v="68.25"/>
    <b v="1"/>
    <s v="theater/plays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n v="1.52"/>
    <s v="GB"/>
    <s v="GBP"/>
    <n v="1427990071"/>
    <n v="1422809671"/>
    <b v="0"/>
    <x v="70"/>
    <n v="19.487179487179485"/>
    <b v="1"/>
    <s v="theater/plays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n v="1.0123076923076924"/>
    <s v="US"/>
    <s v="USD"/>
    <n v="1429636927"/>
    <n v="1427304127"/>
    <b v="0"/>
    <x v="38"/>
    <n v="41.125"/>
    <b v="1"/>
    <s v="theater/plays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n v="1.532"/>
    <s v="US"/>
    <s v="USD"/>
    <n v="1406087940"/>
    <n v="1404141626"/>
    <b v="0"/>
    <x v="77"/>
    <n v="41.405405405405403"/>
    <b v="1"/>
    <s v="theater/plays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n v="1.2833333333333334"/>
    <s v="GB"/>
    <s v="GBP"/>
    <n v="1471130956"/>
    <n v="1465946956"/>
    <b v="0"/>
    <x v="25"/>
    <n v="27.5"/>
    <b v="1"/>
    <s v="theater/plays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n v="1.0071428571428571"/>
    <s v="GB"/>
    <s v="GBP"/>
    <n v="1406825159"/>
    <n v="1404233159"/>
    <b v="0"/>
    <x v="64"/>
    <n v="33.571428571428569"/>
    <b v="1"/>
    <s v="theater/plays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n v="1.0065"/>
    <s v="US"/>
    <s v="USD"/>
    <n v="1476381627"/>
    <n v="1473789627"/>
    <b v="0"/>
    <x v="50"/>
    <n v="145.86956521739131"/>
    <b v="1"/>
    <s v="theater/plays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n v="1.913"/>
    <s v="US"/>
    <s v="USD"/>
    <n v="1406876340"/>
    <n v="1404190567"/>
    <b v="0"/>
    <x v="38"/>
    <n v="358.6875"/>
    <b v="1"/>
    <s v="theater/plays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n v="1.4019999999999999"/>
    <s v="US"/>
    <s v="USD"/>
    <n v="1423720740"/>
    <n v="1421081857"/>
    <b v="0"/>
    <x v="165"/>
    <n v="50.981818181818184"/>
    <b v="1"/>
    <s v="theater/plays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n v="1.2433537832310839"/>
    <s v="US"/>
    <s v="USD"/>
    <n v="1422937620"/>
    <n v="1420606303"/>
    <b v="0"/>
    <x v="74"/>
    <n v="45.037037037037038"/>
    <b v="1"/>
    <s v="theater/plays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n v="1.262"/>
    <s v="GB"/>
    <s v="GBP"/>
    <n v="1463743860"/>
    <n v="1461151860"/>
    <b v="0"/>
    <x v="17"/>
    <n v="17.527777777777779"/>
    <b v="1"/>
    <s v="theater/plays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n v="1.9"/>
    <s v="GB"/>
    <s v="GBP"/>
    <n v="1408106352"/>
    <n v="1406896752"/>
    <b v="0"/>
    <x v="10"/>
    <n v="50"/>
    <b v="1"/>
    <s v="theater/plays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n v="1.39"/>
    <s v="US"/>
    <s v="USD"/>
    <n v="1477710000"/>
    <n v="1475248279"/>
    <b v="0"/>
    <x v="8"/>
    <n v="57.916666666666664"/>
    <b v="1"/>
    <s v="theater/plays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n v="2.02"/>
    <s v="US"/>
    <s v="USD"/>
    <n v="1436551200"/>
    <n v="1435181628"/>
    <b v="0"/>
    <x v="57"/>
    <n v="29.705882352941178"/>
    <b v="1"/>
    <s v="theater/plays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n v="1.0338000000000001"/>
    <s v="CA"/>
    <s v="CAD"/>
    <n v="1476158340"/>
    <n v="1472594585"/>
    <b v="0"/>
    <x v="229"/>
    <n v="90.684210526315795"/>
    <b v="1"/>
    <s v="theater/plays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n v="1.023236"/>
    <s v="US"/>
    <s v="USD"/>
    <n v="1471921637"/>
    <n v="1469329637"/>
    <b v="0"/>
    <x v="251"/>
    <n v="55.012688172043013"/>
    <b v="1"/>
    <s v="theater/plays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n v="1.03"/>
    <s v="GB"/>
    <s v="GBP"/>
    <n v="1439136000"/>
    <n v="1436972472"/>
    <b v="0"/>
    <x v="17"/>
    <n v="57.222222222222221"/>
    <b v="1"/>
    <s v="theater/plays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n v="1.2714285714285714"/>
    <s v="US"/>
    <s v="USD"/>
    <n v="1461108450"/>
    <n v="1455928050"/>
    <b v="0"/>
    <x v="42"/>
    <n v="72.950819672131146"/>
    <b v="1"/>
    <s v="theater/plays"/>
    <x v="1"/>
    <s v="plays"/>
    <x v="3466"/>
    <d v="2016-04-19T23:27:30"/>
  </r>
  <r>
    <n v="3467"/>
    <s v="Venus in Fur, Los Angeles."/>
    <s v="Venus in Fur, By David Ives."/>
    <n v="3000"/>
    <n v="3030"/>
    <x v="0"/>
    <n v="1.01"/>
    <s v="US"/>
    <s v="USD"/>
    <n v="1426864032"/>
    <n v="1424275632"/>
    <b v="0"/>
    <x v="5"/>
    <n v="64.468085106382972"/>
    <b v="1"/>
    <s v="theater/plays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n v="1.2178"/>
    <s v="US"/>
    <s v="USD"/>
    <n v="1474426800"/>
    <n v="1471976529"/>
    <b v="0"/>
    <x v="57"/>
    <n v="716.35294117647061"/>
    <b v="1"/>
    <s v="theater/plays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n v="1.1339285714285714"/>
    <s v="US"/>
    <s v="USD"/>
    <n v="1461857045"/>
    <n v="1459265045"/>
    <b v="0"/>
    <x v="287"/>
    <n v="50.396825396825399"/>
    <b v="1"/>
    <s v="theater/plays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n v="1.5"/>
    <s v="US"/>
    <s v="USD"/>
    <n v="1468618680"/>
    <n v="1465345902"/>
    <b v="0"/>
    <x v="82"/>
    <n v="41.666666666666664"/>
    <b v="1"/>
    <s v="theater/plays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n v="2.1459999999999999"/>
    <s v="GB"/>
    <s v="GBP"/>
    <n v="1409515200"/>
    <n v="1405971690"/>
    <b v="0"/>
    <x v="209"/>
    <n v="35.766666666666666"/>
    <b v="1"/>
    <s v="theater/plays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n v="1.0205"/>
    <s v="US"/>
    <s v="USD"/>
    <n v="1415253540"/>
    <n v="1413432331"/>
    <b v="0"/>
    <x v="23"/>
    <n v="88.739130434782609"/>
    <b v="1"/>
    <s v="theater/plays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n v="1"/>
    <s v="US"/>
    <s v="USD"/>
    <n v="1426883220"/>
    <n v="1425067296"/>
    <b v="0"/>
    <x v="51"/>
    <n v="148.4848484848485"/>
    <b v="1"/>
    <s v="theater/plays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n v="1.01"/>
    <s v="GB"/>
    <s v="GBP"/>
    <n v="1469016131"/>
    <n v="1466424131"/>
    <b v="0"/>
    <x v="70"/>
    <n v="51.794871794871796"/>
    <b v="1"/>
    <s v="theater/plays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n v="1.1333333333333333"/>
    <s v="GB"/>
    <s v="GBP"/>
    <n v="1414972800"/>
    <n v="1412629704"/>
    <b v="0"/>
    <x v="57"/>
    <n v="20"/>
    <b v="1"/>
    <s v="theater/plays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n v="1.04"/>
    <s v="US"/>
    <s v="USD"/>
    <n v="1414378800"/>
    <n v="1412836990"/>
    <b v="0"/>
    <x v="79"/>
    <n v="52"/>
    <b v="1"/>
    <s v="theater/plays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n v="1.1533333333333333"/>
    <s v="US"/>
    <s v="USD"/>
    <n v="1431831600"/>
    <n v="1430761243"/>
    <b v="0"/>
    <x v="70"/>
    <n v="53.230769230769234"/>
    <b v="1"/>
    <s v="theater/plays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n v="1.1285000000000001"/>
    <s v="US"/>
    <s v="USD"/>
    <n v="1426539600"/>
    <n v="1424296822"/>
    <b v="0"/>
    <x v="7"/>
    <n v="39.596491228070178"/>
    <b v="1"/>
    <s v="theater/plays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n v="1.2786666666666666"/>
    <s v="GB"/>
    <s v="GBP"/>
    <n v="1403382680"/>
    <n v="1400790680"/>
    <b v="0"/>
    <x v="66"/>
    <n v="34.25"/>
    <b v="1"/>
    <s v="theater/plays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n v="1.4266666666666667"/>
    <s v="US"/>
    <s v="USD"/>
    <n v="1436562000"/>
    <n v="1434440227"/>
    <b v="0"/>
    <x v="62"/>
    <n v="164.61538461538461"/>
    <b v="1"/>
    <s v="theater/plays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n v="1.1879999999999999"/>
    <s v="AU"/>
    <s v="AUD"/>
    <n v="1420178188"/>
    <n v="1418709388"/>
    <b v="0"/>
    <x v="195"/>
    <n v="125.05263157894737"/>
    <b v="1"/>
    <s v="theater/plays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n v="1.3833333333333333"/>
    <s v="GB"/>
    <s v="GBP"/>
    <n v="1404671466"/>
    <n v="1402079466"/>
    <b v="0"/>
    <x v="144"/>
    <n v="51.875"/>
    <b v="1"/>
    <s v="theater/plays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n v="1.599402985074627"/>
    <s v="US"/>
    <s v="USD"/>
    <n v="1404403381"/>
    <n v="1401811381"/>
    <b v="0"/>
    <x v="182"/>
    <n v="40.285714285714285"/>
    <b v="1"/>
    <s v="theater/plays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n v="1.1424000000000001"/>
    <s v="US"/>
    <s v="USD"/>
    <n v="1466014499"/>
    <n v="1463422499"/>
    <b v="0"/>
    <x v="34"/>
    <n v="64.909090909090907"/>
    <b v="1"/>
    <s v="theater/plays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n v="1.0060606060606061"/>
    <s v="US"/>
    <s v="USD"/>
    <n v="1454431080"/>
    <n v="1451839080"/>
    <b v="0"/>
    <x v="209"/>
    <n v="55.333333333333336"/>
    <b v="1"/>
    <s v="theater/plays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n v="1.552"/>
    <s v="US"/>
    <s v="USD"/>
    <n v="1433314740"/>
    <n v="1430600401"/>
    <b v="0"/>
    <x v="66"/>
    <n v="83.142857142857139"/>
    <b v="1"/>
    <s v="theater/plays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n v="1.2775000000000001"/>
    <s v="GB"/>
    <s v="GBP"/>
    <n v="1435185252"/>
    <n v="1432593252"/>
    <b v="0"/>
    <x v="36"/>
    <n v="38.712121212121211"/>
    <b v="1"/>
    <s v="theater/plays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n v="1.212"/>
    <s v="US"/>
    <s v="USD"/>
    <n v="1429286400"/>
    <n v="1427221560"/>
    <b v="0"/>
    <x v="60"/>
    <n v="125.37931034482759"/>
    <b v="1"/>
    <s v="theater/plays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n v="1.127"/>
    <s v="GB"/>
    <s v="GBP"/>
    <n v="1400965200"/>
    <n v="1398352531"/>
    <b v="0"/>
    <x v="250"/>
    <n v="78.263888888888886"/>
    <b v="1"/>
    <s v="theater/plays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n v="1.2749999999999999"/>
    <s v="US"/>
    <s v="USD"/>
    <n v="1460574924"/>
    <n v="1457982924"/>
    <b v="0"/>
    <x v="74"/>
    <n v="47.222222222222221"/>
    <b v="1"/>
    <s v="theater/plays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n v="1.5820000000000001"/>
    <s v="US"/>
    <s v="USD"/>
    <n v="1431928784"/>
    <n v="1430114384"/>
    <b v="0"/>
    <x v="73"/>
    <n v="79.099999999999994"/>
    <b v="1"/>
    <s v="theater/plays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n v="1.0526894736842105"/>
    <s v="US"/>
    <s v="USD"/>
    <n v="1445818397"/>
    <n v="1442794397"/>
    <b v="0"/>
    <x v="2"/>
    <n v="114.29199999999999"/>
    <b v="1"/>
    <s v="theater/plays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n v="1"/>
    <s v="US"/>
    <s v="USD"/>
    <n v="1408252260"/>
    <n v="1406580436"/>
    <b v="0"/>
    <x v="60"/>
    <n v="51.724137931034484"/>
    <b v="1"/>
    <s v="theater/plays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n v="1"/>
    <s v="US"/>
    <s v="USD"/>
    <n v="1480140000"/>
    <n v="1479186575"/>
    <b v="0"/>
    <x v="62"/>
    <n v="30.76923076923077"/>
    <b v="1"/>
    <s v="theater/plays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n v="1.0686"/>
    <s v="CA"/>
    <s v="CAD"/>
    <n v="1414862280"/>
    <n v="1412360309"/>
    <b v="0"/>
    <x v="250"/>
    <n v="74.208333333333329"/>
    <b v="1"/>
    <s v="theater/plays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n v="1.244"/>
    <s v="US"/>
    <s v="USD"/>
    <n v="1473625166"/>
    <n v="1470169166"/>
    <b v="0"/>
    <x v="76"/>
    <n v="47.846153846153847"/>
    <b v="1"/>
    <s v="theater/plays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n v="1.0870406189555126"/>
    <s v="US"/>
    <s v="USD"/>
    <n v="1464904800"/>
    <n v="1463852904"/>
    <b v="0"/>
    <x v="72"/>
    <n v="34.408163265306122"/>
    <b v="1"/>
    <s v="theater/plays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n v="1.0242424242424242"/>
    <s v="CA"/>
    <s v="CAD"/>
    <n v="1464471840"/>
    <n v="1459309704"/>
    <b v="0"/>
    <x v="288"/>
    <n v="40.238095238095241"/>
    <b v="1"/>
    <s v="theater/plays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n v="1.0549999999999999"/>
    <s v="US"/>
    <s v="USD"/>
    <n v="1435733940"/>
    <n v="1431046325"/>
    <b v="0"/>
    <x v="2"/>
    <n v="60.285714285714285"/>
    <b v="1"/>
    <s v="theater/plays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n v="1.0629999999999999"/>
    <s v="US"/>
    <s v="USD"/>
    <n v="1457326740"/>
    <n v="1455919438"/>
    <b v="0"/>
    <x v="288"/>
    <n v="25.30952380952381"/>
    <b v="1"/>
    <s v="theater/plays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n v="1.0066666666666666"/>
    <s v="GB"/>
    <s v="GBP"/>
    <n v="1441995595"/>
    <n v="1439835595"/>
    <b v="0"/>
    <x v="288"/>
    <n v="35.952380952380949"/>
    <b v="1"/>
    <s v="theater/plays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n v="1.054"/>
    <s v="US"/>
    <s v="USD"/>
    <n v="1458100740"/>
    <n v="1456862924"/>
    <b v="0"/>
    <x v="162"/>
    <n v="136"/>
    <b v="1"/>
    <s v="theater/plays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n v="1.0755999999999999"/>
    <s v="GB"/>
    <s v="GBP"/>
    <n v="1469359728"/>
    <n v="1466767728"/>
    <b v="0"/>
    <x v="44"/>
    <n v="70.763157894736835"/>
    <b v="1"/>
    <s v="theater/plays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n v="1"/>
    <s v="US"/>
    <s v="USD"/>
    <n v="1447959491"/>
    <n v="1445363891"/>
    <b v="0"/>
    <x v="22"/>
    <n v="125"/>
    <b v="1"/>
    <s v="theater/plays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n v="1.0376000000000001"/>
    <s v="US"/>
    <s v="USD"/>
    <n v="1399953600"/>
    <n v="1398983245"/>
    <b v="0"/>
    <x v="70"/>
    <n v="66.512820512820511"/>
    <b v="1"/>
    <s v="theater/plays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n v="1.0149999999999999"/>
    <s v="US"/>
    <s v="USD"/>
    <n v="1408815440"/>
    <n v="1404927440"/>
    <b v="0"/>
    <x v="60"/>
    <n v="105"/>
    <b v="1"/>
    <s v="theater/plays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n v="1.044"/>
    <s v="US"/>
    <s v="USD"/>
    <n v="1464732537"/>
    <n v="1462140537"/>
    <b v="0"/>
    <x v="250"/>
    <n v="145"/>
    <b v="1"/>
    <s v="theater/plays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n v="1.8"/>
    <s v="GB"/>
    <s v="GBP"/>
    <n v="1462914000"/>
    <n v="1460914253"/>
    <b v="0"/>
    <x v="41"/>
    <n v="12"/>
    <b v="1"/>
    <s v="theater/plays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n v="1.0633333333333332"/>
    <s v="US"/>
    <s v="USD"/>
    <n v="1416545700"/>
    <n v="1415392666"/>
    <b v="0"/>
    <x v="51"/>
    <n v="96.666666666666671"/>
    <b v="1"/>
    <s v="theater/plays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n v="1.0055555555555555"/>
    <s v="US"/>
    <s v="USD"/>
    <n v="1404312846"/>
    <n v="1402584846"/>
    <b v="0"/>
    <x v="41"/>
    <n v="60.333333333333336"/>
    <b v="1"/>
    <s v="theater/plays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n v="1.012"/>
    <s v="GB"/>
    <s v="GBP"/>
    <n v="1415385000"/>
    <n v="1413406695"/>
    <b v="0"/>
    <x v="10"/>
    <n v="79.89473684210526"/>
    <b v="1"/>
    <s v="theater/plays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n v="1"/>
    <s v="GB"/>
    <s v="GBP"/>
    <n v="1429789992"/>
    <n v="1424609592"/>
    <b v="0"/>
    <x v="57"/>
    <n v="58.823529411764703"/>
    <b v="1"/>
    <s v="theater/plays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n v="1.1839285714285714"/>
    <s v="US"/>
    <s v="USD"/>
    <n v="1401857940"/>
    <n v="1400725112"/>
    <b v="0"/>
    <x v="34"/>
    <n v="75.340909090909093"/>
    <b v="1"/>
    <s v="theater/plays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n v="1.1000000000000001"/>
    <s v="US"/>
    <s v="USD"/>
    <n v="1422853140"/>
    <n v="1421439552"/>
    <b v="0"/>
    <x v="73"/>
    <n v="55"/>
    <b v="1"/>
    <s v="theater/plays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n v="1.0266666666666666"/>
    <s v="US"/>
    <s v="USD"/>
    <n v="1433097171"/>
    <n v="1430505171"/>
    <b v="0"/>
    <x v="67"/>
    <n v="66.956521739130437"/>
    <b v="1"/>
    <s v="theater/plays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n v="1"/>
    <s v="US"/>
    <s v="USD"/>
    <n v="1410145200"/>
    <n v="1407197670"/>
    <b v="0"/>
    <x v="202"/>
    <n v="227.27272727272728"/>
    <b v="1"/>
    <s v="theater/plays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n v="1"/>
    <s v="GB"/>
    <s v="GBP"/>
    <n v="1404471600"/>
    <n v="1401910634"/>
    <b v="0"/>
    <x v="62"/>
    <n v="307.69230769230768"/>
    <b v="1"/>
    <s v="theater/plays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n v="1.10046"/>
    <s v="US"/>
    <s v="USD"/>
    <n v="1412259660"/>
    <n v="1410461299"/>
    <b v="0"/>
    <x v="51"/>
    <n v="50.020909090909093"/>
    <b v="1"/>
    <s v="theater/plays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n v="1.0135000000000001"/>
    <s v="GB"/>
    <s v="GBP"/>
    <n v="1425478950"/>
    <n v="1422886950"/>
    <b v="0"/>
    <x v="33"/>
    <n v="72.392857142857139"/>
    <b v="1"/>
    <s v="theater/plays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n v="1.0075000000000001"/>
    <s v="GB"/>
    <s v="GBP"/>
    <n v="1441547220"/>
    <n v="1439322412"/>
    <b v="0"/>
    <x v="64"/>
    <n v="95.952380952380949"/>
    <b v="1"/>
    <s v="theater/plays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n v="1.6942857142857144"/>
    <s v="US"/>
    <s v="USD"/>
    <n v="1411980020"/>
    <n v="1409388020"/>
    <b v="0"/>
    <x v="62"/>
    <n v="45.615384615384613"/>
    <b v="1"/>
    <s v="theater/plays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n v="1"/>
    <s v="GB"/>
    <s v="GBP"/>
    <n v="1442311560"/>
    <n v="1439924246"/>
    <b v="0"/>
    <x v="69"/>
    <n v="41.029411764705884"/>
    <b v="1"/>
    <s v="theater/plays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n v="1.1365000000000001"/>
    <s v="GB"/>
    <s v="GBP"/>
    <n v="1474844400"/>
    <n v="1469871148"/>
    <b v="0"/>
    <x v="144"/>
    <n v="56.825000000000003"/>
    <b v="1"/>
    <s v="theater/plays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n v="1.0156000000000001"/>
    <s v="US"/>
    <s v="USD"/>
    <n v="1410580800"/>
    <n v="1409336373"/>
    <b v="0"/>
    <x v="142"/>
    <n v="137.24324324324326"/>
    <b v="1"/>
    <s v="theater/plays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n v="1.06"/>
    <s v="US"/>
    <s v="USD"/>
    <n v="1439136000"/>
    <n v="1438188106"/>
    <b v="0"/>
    <x v="63"/>
    <n v="75.714285714285708"/>
    <b v="1"/>
    <s v="theater/plays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n v="1.02"/>
    <s v="US"/>
    <s v="USD"/>
    <n v="1461823140"/>
    <n v="1459411371"/>
    <b v="0"/>
    <x v="69"/>
    <n v="99"/>
    <b v="1"/>
    <s v="theater/plays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n v="1.1691666666666667"/>
    <s v="US"/>
    <s v="USD"/>
    <n v="1436587140"/>
    <n v="1434069205"/>
    <b v="0"/>
    <x v="48"/>
    <n v="81.569767441860463"/>
    <b v="1"/>
    <s v="theater/plays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n v="1.0115151515151515"/>
    <s v="GB"/>
    <s v="GBP"/>
    <n v="1484740918"/>
    <n v="1483012918"/>
    <b v="0"/>
    <x v="77"/>
    <n v="45.108108108108105"/>
    <b v="1"/>
    <s v="theater/plays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n v="1.32"/>
    <s v="US"/>
    <s v="USD"/>
    <n v="1436749200"/>
    <n v="1434997018"/>
    <b v="0"/>
    <x v="59"/>
    <n v="36.666666666666664"/>
    <b v="1"/>
    <s v="theater/plays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n v="1"/>
    <s v="GB"/>
    <s v="GBP"/>
    <n v="1460318400"/>
    <n v="1457881057"/>
    <b v="0"/>
    <x v="19"/>
    <n v="125"/>
    <b v="1"/>
    <s v="theater/plays"/>
    <x v="1"/>
    <s v="plays"/>
    <x v="3530"/>
    <d v="2016-04-10T20:00:00"/>
  </r>
  <r>
    <n v="3531"/>
    <s v="The Reinvention of Lily Johnson"/>
    <s v="A political comedy for a crazy election year"/>
    <n v="1000"/>
    <n v="1280"/>
    <x v="0"/>
    <n v="1.28"/>
    <s v="US"/>
    <s v="USD"/>
    <n v="1467301334"/>
    <n v="1464709334"/>
    <b v="0"/>
    <x v="55"/>
    <n v="49.230769230769234"/>
    <b v="1"/>
    <s v="theater/plays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n v="1.1895833333333334"/>
    <s v="US"/>
    <s v="USD"/>
    <n v="1411012740"/>
    <n v="1409667827"/>
    <b v="0"/>
    <x v="74"/>
    <n v="42.296296296296298"/>
    <b v="1"/>
    <s v="theater/plays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n v="1.262"/>
    <s v="US"/>
    <s v="USD"/>
    <n v="1447269367"/>
    <n v="1444673767"/>
    <b v="0"/>
    <x v="22"/>
    <n v="78.875"/>
    <b v="1"/>
    <s v="theater/plays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n v="1.5620000000000001"/>
    <s v="US"/>
    <s v="USD"/>
    <n v="1443711623"/>
    <n v="1440687623"/>
    <b v="0"/>
    <x v="386"/>
    <n v="38.284313725490193"/>
    <b v="1"/>
    <s v="theater/plays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n v="1.0315000000000001"/>
    <s v="GB"/>
    <s v="GBP"/>
    <n v="1443808800"/>
    <n v="1441120910"/>
    <b v="0"/>
    <x v="67"/>
    <n v="44.847826086956523"/>
    <b v="1"/>
    <s v="theater/plays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n v="1.5333333333333334"/>
    <s v="GB"/>
    <s v="GBP"/>
    <n v="1450612740"/>
    <n v="1448040425"/>
    <b v="0"/>
    <x v="57"/>
    <n v="13.529411764705882"/>
    <b v="1"/>
    <s v="theater/plays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n v="1.8044444444444445"/>
    <s v="CA"/>
    <s v="CAD"/>
    <n v="1416211140"/>
    <n v="1413016216"/>
    <b v="0"/>
    <x v="33"/>
    <n v="43.5"/>
    <b v="1"/>
    <s v="theater/plays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n v="1.2845"/>
    <s v="GB"/>
    <s v="GBP"/>
    <n v="1471428340"/>
    <n v="1469009140"/>
    <b v="0"/>
    <x v="183"/>
    <n v="30.951807228915662"/>
    <b v="1"/>
    <s v="theater/plays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n v="1.1966666666666668"/>
    <s v="US"/>
    <s v="USD"/>
    <n v="1473358122"/>
    <n v="1471543722"/>
    <b v="0"/>
    <x v="62"/>
    <n v="55.230769230769234"/>
    <b v="1"/>
    <s v="theater/plays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n v="1.23"/>
    <s v="GB"/>
    <s v="GBP"/>
    <n v="1466899491"/>
    <n v="1464307491"/>
    <b v="0"/>
    <x v="22"/>
    <n v="46.125"/>
    <b v="1"/>
    <s v="theater/plays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n v="1.05"/>
    <s v="GB"/>
    <s v="GBP"/>
    <n v="1441042275"/>
    <n v="1438882275"/>
    <b v="0"/>
    <x v="58"/>
    <n v="39.375"/>
    <b v="1"/>
    <s v="theater/plays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n v="1.0223636363636364"/>
    <s v="US"/>
    <s v="USD"/>
    <n v="1410099822"/>
    <n v="1404915822"/>
    <b v="0"/>
    <x v="268"/>
    <n v="66.152941176470591"/>
    <b v="1"/>
    <s v="theater/plays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n v="1.0466666666666666"/>
    <s v="DE"/>
    <s v="EUR"/>
    <n v="1435255659"/>
    <n v="1432663659"/>
    <b v="0"/>
    <x v="60"/>
    <n v="54.137931034482762"/>
    <b v="1"/>
    <s v="theater/plays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n v="1"/>
    <s v="US"/>
    <s v="USD"/>
    <n v="1425758257"/>
    <n v="1423166257"/>
    <b v="0"/>
    <x v="54"/>
    <n v="104.16666666666667"/>
    <b v="1"/>
    <s v="theater/plays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n v="1.004"/>
    <s v="US"/>
    <s v="USD"/>
    <n v="1428780159"/>
    <n v="1426188159"/>
    <b v="0"/>
    <x v="22"/>
    <n v="31.375"/>
    <b v="1"/>
    <s v="theater/plays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n v="1.0227272727272727"/>
    <s v="US"/>
    <s v="USD"/>
    <n v="1427860740"/>
    <n v="1426002684"/>
    <b v="0"/>
    <x v="10"/>
    <n v="59.210526315789473"/>
    <b v="1"/>
    <s v="theater/plays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n v="1.1440928571428572"/>
    <s v="US"/>
    <s v="USD"/>
    <n v="1463198340"/>
    <n v="1461117201"/>
    <b v="0"/>
    <x v="226"/>
    <n v="119.17633928571429"/>
    <b v="1"/>
    <s v="theater/plays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n v="1.019047619047619"/>
    <s v="US"/>
    <s v="USD"/>
    <n v="1457139600"/>
    <n v="1455230214"/>
    <b v="0"/>
    <x v="62"/>
    <n v="164.61538461538461"/>
    <b v="1"/>
    <s v="theater/plays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n v="1.02"/>
    <s v="GB"/>
    <s v="GBP"/>
    <n v="1441358873"/>
    <n v="1438939673"/>
    <b v="0"/>
    <x v="288"/>
    <n v="24.285714285714285"/>
    <b v="1"/>
    <s v="theater/plays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n v="1.048"/>
    <s v="GB"/>
    <s v="GBP"/>
    <n v="1462224398"/>
    <n v="1459632398"/>
    <b v="0"/>
    <x v="31"/>
    <n v="40.9375"/>
    <b v="1"/>
    <s v="theater/plays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n v="1.0183333333333333"/>
    <s v="US"/>
    <s v="USD"/>
    <n v="1400796420"/>
    <n v="1398342170"/>
    <b v="0"/>
    <x v="20"/>
    <n v="61.1"/>
    <b v="1"/>
    <s v="theater/plays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n v="1"/>
    <s v="GB"/>
    <s v="GBP"/>
    <n v="1403964324"/>
    <n v="1401372324"/>
    <b v="0"/>
    <x v="9"/>
    <n v="38.65"/>
    <b v="1"/>
    <s v="theater/plays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n v="1.0627272727272727"/>
    <s v="US"/>
    <s v="USD"/>
    <n v="1439337600"/>
    <n v="1436575280"/>
    <b v="0"/>
    <x v="201"/>
    <n v="56.20192307692308"/>
    <b v="1"/>
    <s v="theater/plays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n v="1.1342219999999998"/>
    <s v="US"/>
    <s v="USD"/>
    <n v="1423674000"/>
    <n v="1421025159"/>
    <b v="0"/>
    <x v="28"/>
    <n v="107.00207547169811"/>
    <b v="1"/>
    <s v="theater/plays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n v="1"/>
    <s v="IT"/>
    <s v="EUR"/>
    <n v="1479382594"/>
    <n v="1476786994"/>
    <b v="0"/>
    <x v="25"/>
    <n v="171.42857142857142"/>
    <b v="1"/>
    <s v="theater/plays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n v="1.0045454545454546"/>
    <s v="GB"/>
    <s v="GBP"/>
    <n v="1408289724"/>
    <n v="1403105724"/>
    <b v="0"/>
    <x v="9"/>
    <n v="110.5"/>
    <b v="1"/>
    <s v="theater/plays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n v="1.0003599999999999"/>
    <s v="US"/>
    <s v="USD"/>
    <n v="1399271911"/>
    <n v="1396334311"/>
    <b v="0"/>
    <x v="501"/>
    <n v="179.27598566308242"/>
    <b v="1"/>
    <s v="theater/plays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n v="1.44"/>
    <s v="GB"/>
    <s v="GBP"/>
    <n v="1435352400"/>
    <n v="1431718575"/>
    <b v="0"/>
    <x v="19"/>
    <n v="22.90909090909091"/>
    <b v="1"/>
    <s v="theater/plays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n v="1.0349999999999999"/>
    <s v="AU"/>
    <s v="AUD"/>
    <n v="1438333080"/>
    <n v="1436408308"/>
    <b v="0"/>
    <x v="54"/>
    <n v="43.125"/>
    <b v="1"/>
    <s v="theater/plays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n v="1.0843750000000001"/>
    <s v="CA"/>
    <s v="CAD"/>
    <n v="1432694700"/>
    <n v="1429651266"/>
    <b v="0"/>
    <x v="142"/>
    <n v="46.891891891891895"/>
    <b v="1"/>
    <s v="theater/plays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n v="1.024"/>
    <s v="US"/>
    <s v="USD"/>
    <n v="1438799760"/>
    <n v="1437236378"/>
    <b v="0"/>
    <x v="241"/>
    <n v="47.407407407407405"/>
    <b v="1"/>
    <s v="theater/plays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n v="1.4888888888888889"/>
    <s v="GB"/>
    <s v="GBP"/>
    <n v="1457906400"/>
    <n v="1457115427"/>
    <b v="0"/>
    <x v="162"/>
    <n v="15.129032258064516"/>
    <b v="1"/>
    <s v="theater/plays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n v="1.0549000000000002"/>
    <s v="GB"/>
    <s v="GBP"/>
    <n v="1470078000"/>
    <n v="1467648456"/>
    <b v="0"/>
    <x v="20"/>
    <n v="21.098000000000003"/>
    <b v="1"/>
    <s v="theater/plays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n v="1.0049999999999999"/>
    <s v="GB"/>
    <s v="GBP"/>
    <n v="1444060800"/>
    <n v="1440082649"/>
    <b v="0"/>
    <x v="57"/>
    <n v="59.117647058823529"/>
    <b v="1"/>
    <s v="theater/plays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n v="1.3055555555555556"/>
    <s v="US"/>
    <s v="USD"/>
    <n v="1420048208"/>
    <n v="1417456208"/>
    <b v="0"/>
    <x v="8"/>
    <n v="97.916666666666671"/>
    <b v="1"/>
    <s v="theater/plays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n v="1.0475000000000001"/>
    <s v="GB"/>
    <s v="GBP"/>
    <n v="1422015083"/>
    <n v="1419423083"/>
    <b v="0"/>
    <x v="44"/>
    <n v="55.131578947368418"/>
    <b v="1"/>
    <s v="theater/plays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n v="1.0880000000000001"/>
    <s v="GB"/>
    <s v="GBP"/>
    <n v="1433964444"/>
    <n v="1431372444"/>
    <b v="0"/>
    <x v="14"/>
    <n v="26.536585365853657"/>
    <b v="1"/>
    <s v="theater/plays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n v="1.1100000000000001"/>
    <s v="US"/>
    <s v="USD"/>
    <n v="1410975994"/>
    <n v="1408383994"/>
    <b v="0"/>
    <x v="10"/>
    <n v="58.421052631578945"/>
    <b v="1"/>
    <s v="theater/plays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n v="1.0047999999999999"/>
    <s v="US"/>
    <s v="USD"/>
    <n v="1420734696"/>
    <n v="1418142696"/>
    <b v="0"/>
    <x v="14"/>
    <n v="122.53658536585365"/>
    <b v="1"/>
    <s v="theater/plays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n v="1.1435"/>
    <s v="US"/>
    <s v="USD"/>
    <n v="1420009200"/>
    <n v="1417593483"/>
    <b v="0"/>
    <x v="55"/>
    <n v="87.961538461538467"/>
    <b v="1"/>
    <s v="theater/plays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n v="1.2206666666666666"/>
    <s v="GB"/>
    <s v="GBP"/>
    <n v="1414701413"/>
    <n v="1412109413"/>
    <b v="0"/>
    <x v="20"/>
    <n v="73.239999999999995"/>
    <b v="1"/>
    <s v="theater/plays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n v="1"/>
    <s v="GB"/>
    <s v="GBP"/>
    <n v="1434894082"/>
    <n v="1432302082"/>
    <b v="0"/>
    <x v="82"/>
    <n v="55.555555555555557"/>
    <b v="1"/>
    <s v="theater/plays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n v="1.028"/>
    <s v="GB"/>
    <s v="GBP"/>
    <n v="1415440846"/>
    <n v="1412845246"/>
    <b v="0"/>
    <x v="76"/>
    <n v="39.53846153846154"/>
    <b v="1"/>
    <s v="theater/plays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n v="1.0612068965517241"/>
    <s v="US"/>
    <s v="USD"/>
    <n v="1415921848"/>
    <n v="1413326248"/>
    <b v="0"/>
    <x v="43"/>
    <n v="136.77777777777777"/>
    <b v="1"/>
    <s v="theater/plays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n v="1.0133000000000001"/>
    <s v="US"/>
    <s v="USD"/>
    <n v="1470887940"/>
    <n v="1468176527"/>
    <b v="0"/>
    <x v="332"/>
    <n v="99.343137254901961"/>
    <b v="1"/>
    <s v="theater/plays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n v="1"/>
    <s v="US"/>
    <s v="USD"/>
    <n v="1480947054"/>
    <n v="1475759454"/>
    <b v="0"/>
    <x v="81"/>
    <n v="20"/>
    <b v="1"/>
    <s v="theater/plays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n v="1.3"/>
    <s v="US"/>
    <s v="USD"/>
    <n v="1430029680"/>
    <n v="1427741583"/>
    <b v="0"/>
    <x v="74"/>
    <n v="28.888888888888889"/>
    <b v="1"/>
    <s v="theater/plays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n v="1.0001333333333333"/>
    <s v="GB"/>
    <s v="GBP"/>
    <n v="1462037777"/>
    <n v="1459445777"/>
    <b v="0"/>
    <x v="77"/>
    <n v="40.545945945945945"/>
    <b v="1"/>
    <s v="theater/plays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n v="1"/>
    <s v="GB"/>
    <s v="GBP"/>
    <n v="1459444656"/>
    <n v="1456856256"/>
    <b v="0"/>
    <x v="25"/>
    <n v="35.714285714285715"/>
    <b v="1"/>
    <s v="theater/plays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n v="1.1388888888888888"/>
    <s v="US"/>
    <s v="USD"/>
    <n v="1425185940"/>
    <n v="1421900022"/>
    <b v="0"/>
    <x v="74"/>
    <n v="37.962962962962962"/>
    <b v="1"/>
    <s v="theater/plays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n v="1"/>
    <s v="GB"/>
    <s v="GBP"/>
    <n v="1406719110"/>
    <n v="1405509510"/>
    <b v="0"/>
    <x v="43"/>
    <n v="33.333333333333336"/>
    <b v="1"/>
    <s v="theater/plays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n v="2.87"/>
    <s v="US"/>
    <s v="USD"/>
    <n v="1459822682"/>
    <n v="1458613082"/>
    <b v="0"/>
    <x v="72"/>
    <n v="58.571428571428569"/>
    <b v="1"/>
    <s v="theater/plays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n v="1.085"/>
    <s v="US"/>
    <s v="USD"/>
    <n v="1460970805"/>
    <n v="1455790405"/>
    <b v="0"/>
    <x v="54"/>
    <n v="135.625"/>
    <b v="1"/>
    <s v="theater/plays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n v="1.155"/>
    <s v="GB"/>
    <s v="GBP"/>
    <n v="1436772944"/>
    <n v="1434180944"/>
    <b v="0"/>
    <x v="300"/>
    <n v="30.9375"/>
    <b v="1"/>
    <s v="theater/plays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n v="1.1911764705882353"/>
    <s v="US"/>
    <s v="USD"/>
    <n v="1419181890"/>
    <n v="1416589890"/>
    <b v="0"/>
    <x v="23"/>
    <n v="176.08695652173913"/>
    <b v="1"/>
    <s v="theater/plays"/>
    <x v="1"/>
    <s v="plays"/>
    <x v="3585"/>
    <d v="2014-12-21T17:11:30"/>
  </r>
  <r>
    <n v="3586"/>
    <s v="Actors &amp; Musicians who are Blind or Autistic"/>
    <s v="See Theatre In A New Light"/>
    <n v="7500"/>
    <n v="8207"/>
    <x v="0"/>
    <n v="1.0942666666666667"/>
    <s v="US"/>
    <s v="USD"/>
    <n v="1474649070"/>
    <n v="1469465070"/>
    <b v="0"/>
    <x v="241"/>
    <n v="151.9814814814815"/>
    <b v="1"/>
    <s v="theater/plays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n v="1.266"/>
    <s v="GB"/>
    <s v="GBP"/>
    <n v="1467054000"/>
    <n v="1463144254"/>
    <b v="0"/>
    <x v="33"/>
    <n v="22.607142857142858"/>
    <b v="1"/>
    <s v="theater/plays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n v="1.0049999999999999"/>
    <s v="GB"/>
    <s v="GBP"/>
    <n v="1430348400"/>
    <n v="1428436410"/>
    <b v="0"/>
    <x v="202"/>
    <n v="18.272727272727273"/>
    <b v="1"/>
    <s v="theater/plays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n v="1.2749999999999999"/>
    <s v="US"/>
    <s v="USD"/>
    <n v="1432654347"/>
    <n v="1430494347"/>
    <b v="0"/>
    <x v="95"/>
    <n v="82.258064516129039"/>
    <b v="1"/>
    <s v="theater/plays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n v="1.0005999999999999"/>
    <s v="GB"/>
    <s v="GBP"/>
    <n v="1413792034"/>
    <n v="1411200034"/>
    <b v="0"/>
    <x v="196"/>
    <n v="68.534246575342465"/>
    <b v="1"/>
    <s v="theater/plays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n v="1.75"/>
    <s v="US"/>
    <s v="USD"/>
    <n v="1422075540"/>
    <n v="1419979544"/>
    <b v="0"/>
    <x v="59"/>
    <n v="68.055555555555557"/>
    <b v="1"/>
    <s v="theater/plays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n v="1.2725"/>
    <s v="US"/>
    <s v="USD"/>
    <n v="1423630740"/>
    <n v="1418673307"/>
    <b v="0"/>
    <x v="2"/>
    <n v="72.714285714285708"/>
    <b v="1"/>
    <s v="theater/plays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n v="1.1063333333333334"/>
    <s v="US"/>
    <s v="USD"/>
    <n v="1420489560"/>
    <n v="1417469639"/>
    <b v="0"/>
    <x v="68"/>
    <n v="77.186046511627907"/>
    <b v="1"/>
    <s v="theater/plays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n v="1.2593749999999999"/>
    <s v="US"/>
    <s v="USD"/>
    <n v="1472952982"/>
    <n v="1470792982"/>
    <b v="0"/>
    <x v="17"/>
    <n v="55.972222222222221"/>
    <b v="1"/>
    <s v="theater/plays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n v="1.1850000000000001"/>
    <s v="US"/>
    <s v="USD"/>
    <n v="1426229940"/>
    <n v="1423959123"/>
    <b v="0"/>
    <x v="95"/>
    <n v="49.693548387096776"/>
    <b v="1"/>
    <s v="theater/plays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n v="1.0772727272727274"/>
    <s v="CA"/>
    <s v="CAD"/>
    <n v="1409072982"/>
    <n v="1407258582"/>
    <b v="0"/>
    <x v="41"/>
    <n v="79"/>
    <b v="1"/>
    <s v="theater/plays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n v="1.026"/>
    <s v="US"/>
    <s v="USD"/>
    <n v="1456984740"/>
    <n v="1455717790"/>
    <b v="0"/>
    <x v="51"/>
    <n v="77.727272727272734"/>
    <b v="1"/>
    <s v="theater/plays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n v="1.101"/>
    <s v="US"/>
    <s v="USD"/>
    <n v="1409720340"/>
    <n v="1408129822"/>
    <b v="0"/>
    <x v="74"/>
    <n v="40.777777777777779"/>
    <b v="1"/>
    <s v="theater/plays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n v="2.02"/>
    <s v="US"/>
    <s v="USD"/>
    <n v="1440892800"/>
    <n v="1438715077"/>
    <b v="0"/>
    <x v="57"/>
    <n v="59.411764705882355"/>
    <b v="1"/>
    <s v="theater/plays"/>
    <x v="1"/>
    <s v="plays"/>
    <x v="3599"/>
    <d v="2015-08-30T00:00:00"/>
  </r>
  <r>
    <n v="3600"/>
    <s v="Pariah"/>
    <s v="The First Play From The Man Who Brought You The Black James Bond!"/>
    <n v="10"/>
    <n v="13"/>
    <x v="0"/>
    <n v="1.3"/>
    <s v="US"/>
    <s v="USD"/>
    <n v="1476390164"/>
    <n v="1473970964"/>
    <b v="0"/>
    <x v="80"/>
    <n v="3.25"/>
    <b v="1"/>
    <s v="theater/plays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n v="1.0435000000000001"/>
    <s v="GB"/>
    <s v="GBP"/>
    <n v="1421452682"/>
    <n v="1418860682"/>
    <b v="0"/>
    <x v="28"/>
    <n v="39.377358490566039"/>
    <b v="1"/>
    <s v="theater/plays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n v="1.0004999999999999"/>
    <s v="US"/>
    <s v="USD"/>
    <n v="1463520479"/>
    <n v="1458336479"/>
    <b v="0"/>
    <x v="72"/>
    <n v="81.673469387755105"/>
    <b v="1"/>
    <s v="theater/plays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n v="1.7066666666666668"/>
    <s v="US"/>
    <s v="USD"/>
    <n v="1446759880"/>
    <n v="1444164280"/>
    <b v="0"/>
    <x v="7"/>
    <n v="44.912280701754383"/>
    <b v="1"/>
    <s v="theater/plays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n v="1.1283333333333334"/>
    <s v="US"/>
    <s v="USD"/>
    <n v="1461913140"/>
    <n v="1461370956"/>
    <b v="0"/>
    <x v="50"/>
    <n v="49.05797101449275"/>
    <b v="1"/>
    <s v="theater/plays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n v="1.84"/>
    <s v="GB"/>
    <s v="GBP"/>
    <n v="1455390126"/>
    <n v="1452798126"/>
    <b v="0"/>
    <x v="41"/>
    <n v="30.666666666666668"/>
    <b v="1"/>
    <s v="theater/plays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n v="1.3026666666666666"/>
    <s v="GB"/>
    <s v="GBP"/>
    <n v="1471185057"/>
    <n v="1468593057"/>
    <b v="0"/>
    <x v="31"/>
    <n v="61.0625"/>
    <b v="1"/>
    <s v="theater/plays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n v="1.0545454545454545"/>
    <s v="GB"/>
    <s v="GBP"/>
    <n v="1450137600"/>
    <n v="1448924882"/>
    <b v="0"/>
    <x v="9"/>
    <n v="29"/>
    <b v="1"/>
    <s v="theater/plays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n v="1"/>
    <s v="GB"/>
    <s v="GBP"/>
    <n v="1466172000"/>
    <n v="1463418090"/>
    <b v="0"/>
    <x v="74"/>
    <n v="29.62962962962963"/>
    <b v="1"/>
    <s v="theater/plays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n v="1.5331632653061225"/>
    <s v="GB"/>
    <s v="GBP"/>
    <n v="1459378085"/>
    <n v="1456789685"/>
    <b v="0"/>
    <x v="64"/>
    <n v="143.0952380952381"/>
    <b v="1"/>
    <s v="theater/plays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n v="1.623"/>
    <s v="GB"/>
    <s v="GBP"/>
    <n v="1439806936"/>
    <n v="1437214936"/>
    <b v="0"/>
    <x v="162"/>
    <n v="52.354838709677416"/>
    <b v="1"/>
    <s v="theater/plays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n v="1.36"/>
    <s v="GB"/>
    <s v="GBP"/>
    <n v="1428483201"/>
    <n v="1425891201"/>
    <b v="0"/>
    <x v="13"/>
    <n v="66.666666666666671"/>
    <b v="1"/>
    <s v="theater/plays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n v="1.444"/>
    <s v="CA"/>
    <s v="CAD"/>
    <n v="1402334811"/>
    <n v="1401470811"/>
    <b v="0"/>
    <x v="7"/>
    <n v="126.66666666666667"/>
    <b v="1"/>
    <s v="theater/plays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n v="1"/>
    <s v="US"/>
    <s v="USD"/>
    <n v="1403964574"/>
    <n v="1401372574"/>
    <b v="0"/>
    <x v="9"/>
    <n v="62.5"/>
    <b v="1"/>
    <s v="theater/plays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n v="1.008"/>
    <s v="US"/>
    <s v="USD"/>
    <n v="1434675616"/>
    <n v="1432083616"/>
    <b v="0"/>
    <x v="26"/>
    <n v="35.492957746478872"/>
    <b v="1"/>
    <s v="theater/plays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n v="1.0680000000000001"/>
    <s v="GB"/>
    <s v="GBP"/>
    <n v="1449756896"/>
    <n v="1447164896"/>
    <b v="0"/>
    <x v="250"/>
    <n v="37.083333333333336"/>
    <b v="1"/>
    <s v="theater/plays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n v="1.248"/>
    <s v="GB"/>
    <s v="GBP"/>
    <n v="1426801664"/>
    <n v="1424213264"/>
    <b v="0"/>
    <x v="43"/>
    <n v="69.333333333333329"/>
    <b v="1"/>
    <s v="theater/plays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n v="1.1891891891891893"/>
    <s v="GB"/>
    <s v="GBP"/>
    <n v="1488240000"/>
    <n v="1486996729"/>
    <b v="0"/>
    <x v="13"/>
    <n v="17.254901960784313"/>
    <b v="1"/>
    <s v="theater/plays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n v="1.01"/>
    <s v="GB"/>
    <s v="GBP"/>
    <n v="1433343850"/>
    <n v="1430751850"/>
    <b v="0"/>
    <x v="66"/>
    <n v="36.071428571428569"/>
    <b v="1"/>
    <s v="theater/plays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n v="1.1299999999999999"/>
    <s v="US"/>
    <s v="USD"/>
    <n v="1479592800"/>
    <n v="1476760226"/>
    <b v="0"/>
    <x v="57"/>
    <n v="66.470588235294116"/>
    <b v="1"/>
    <s v="theater/plays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n v="1.0519047619047619"/>
    <s v="US"/>
    <s v="USD"/>
    <n v="1425528000"/>
    <n v="1422916261"/>
    <b v="0"/>
    <x v="438"/>
    <n v="56.065989847715734"/>
    <b v="1"/>
    <s v="theater/plays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n v="1.0973333333333333"/>
    <s v="US"/>
    <s v="USD"/>
    <n v="1475269200"/>
    <n v="1473200844"/>
    <b v="0"/>
    <x v="16"/>
    <n v="47.028571428571432"/>
    <b v="1"/>
    <s v="theater/plays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n v="1.00099"/>
    <s v="US"/>
    <s v="USD"/>
    <n v="1411874580"/>
    <n v="1409030371"/>
    <b v="0"/>
    <x v="64"/>
    <n v="47.666190476190479"/>
    <b v="1"/>
    <s v="theater/plays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n v="1.2"/>
    <s v="US"/>
    <s v="USD"/>
    <n v="1406358000"/>
    <n v="1404841270"/>
    <b v="0"/>
    <x v="69"/>
    <n v="88.235294117647058"/>
    <b v="1"/>
    <s v="theater/plays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n v="1.0493333333333332"/>
    <s v="US"/>
    <s v="USD"/>
    <n v="1471977290"/>
    <n v="1466793290"/>
    <b v="0"/>
    <x v="70"/>
    <n v="80.717948717948715"/>
    <b v="1"/>
    <s v="theater/plays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n v="1.0266666666666666"/>
    <s v="GB"/>
    <s v="GBP"/>
    <n v="1435851577"/>
    <n v="1433259577"/>
    <b v="0"/>
    <x v="76"/>
    <n v="39.487179487179489"/>
    <b v="1"/>
    <s v="theater/plays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n v="1.0182500000000001"/>
    <s v="GB"/>
    <s v="GBP"/>
    <n v="1408204857"/>
    <n v="1406390457"/>
    <b v="0"/>
    <x v="53"/>
    <n v="84.854166666666671"/>
    <b v="1"/>
    <s v="theater/plays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n v="1"/>
    <s v="US"/>
    <s v="USD"/>
    <n v="1463803140"/>
    <n v="1459446487"/>
    <b v="0"/>
    <x v="60"/>
    <n v="68.965517241379317"/>
    <b v="1"/>
    <s v="theater/plays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n v="0"/>
    <s v="US"/>
    <s v="USD"/>
    <n v="1450040396"/>
    <n v="1444852796"/>
    <b v="0"/>
    <x v="78"/>
    <e v="#DIV/0!"/>
    <b v="0"/>
    <s v="theater/musical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n v="1.9999999999999999E-6"/>
    <s v="US"/>
    <s v="USD"/>
    <n v="1462467600"/>
    <n v="1457403364"/>
    <b v="0"/>
    <x v="84"/>
    <n v="1"/>
    <b v="0"/>
    <s v="theater/musical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n v="3.3333333333333332E-4"/>
    <s v="GB"/>
    <s v="GBP"/>
    <n v="1417295990"/>
    <n v="1414700390"/>
    <b v="0"/>
    <x v="29"/>
    <n v="1"/>
    <b v="0"/>
    <s v="theater/musical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n v="0.51023391812865493"/>
    <s v="US"/>
    <s v="USD"/>
    <n v="1411444740"/>
    <n v="1409335497"/>
    <b v="0"/>
    <x v="211"/>
    <n v="147.88135593220338"/>
    <b v="0"/>
    <s v="theater/musical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n v="0.2"/>
    <s v="GB"/>
    <s v="GBP"/>
    <n v="1416781749"/>
    <n v="1415053749"/>
    <b v="0"/>
    <x v="29"/>
    <n v="100"/>
    <b v="0"/>
    <s v="theater/musical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n v="0.35239999999999999"/>
    <s v="US"/>
    <s v="USD"/>
    <n v="1479517200"/>
    <n v="1475765867"/>
    <b v="0"/>
    <x v="162"/>
    <n v="56.838709677419352"/>
    <b v="0"/>
    <s v="theater/musical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n v="4.2466666666666666E-2"/>
    <s v="CA"/>
    <s v="CAD"/>
    <n v="1484366340"/>
    <n v="1480219174"/>
    <b v="0"/>
    <x v="59"/>
    <n v="176.94444444444446"/>
    <b v="0"/>
    <s v="theater/musical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n v="0.36457142857142855"/>
    <s v="US"/>
    <s v="USD"/>
    <n v="1461186676"/>
    <n v="1458594676"/>
    <b v="0"/>
    <x v="73"/>
    <n v="127.6"/>
    <b v="0"/>
    <s v="theater/musical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n v="0"/>
    <s v="US"/>
    <s v="USD"/>
    <n v="1442248829"/>
    <n v="1439224829"/>
    <b v="0"/>
    <x v="78"/>
    <e v="#DIV/0!"/>
    <b v="0"/>
    <s v="theater/musical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n v="0.30866666666666664"/>
    <s v="US"/>
    <s v="USD"/>
    <n v="1420130935"/>
    <n v="1417538935"/>
    <b v="0"/>
    <x v="25"/>
    <n v="66.142857142857139"/>
    <b v="0"/>
    <s v="theater/musical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n v="6.545454545454546E-2"/>
    <s v="CA"/>
    <s v="CAD"/>
    <n v="1429456132"/>
    <n v="1424275732"/>
    <b v="0"/>
    <x v="84"/>
    <n v="108"/>
    <b v="0"/>
    <s v="theater/musical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n v="4.0000000000000003E-5"/>
    <s v="US"/>
    <s v="USD"/>
    <n v="1475853060"/>
    <n v="1470672906"/>
    <b v="0"/>
    <x v="29"/>
    <n v="1"/>
    <b v="0"/>
    <s v="theater/musical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n v="5.5E-2"/>
    <s v="US"/>
    <s v="USD"/>
    <n v="1431283530"/>
    <n v="1428691530"/>
    <b v="0"/>
    <x v="83"/>
    <n v="18.333333333333332"/>
    <b v="0"/>
    <s v="theater/musical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n v="0"/>
    <s v="US"/>
    <s v="USD"/>
    <n v="1412485200"/>
    <n v="1410966179"/>
    <b v="0"/>
    <x v="78"/>
    <e v="#DIV/0!"/>
    <b v="0"/>
    <s v="theater/musical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n v="2.1428571428571429E-2"/>
    <s v="DE"/>
    <s v="EUR"/>
    <n v="1448902800"/>
    <n v="1445369727"/>
    <b v="0"/>
    <x v="84"/>
    <n v="7.5"/>
    <b v="0"/>
    <s v="theater/musical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n v="0"/>
    <s v="US"/>
    <s v="USD"/>
    <n v="1447734439"/>
    <n v="1444274839"/>
    <b v="0"/>
    <x v="78"/>
    <e v="#DIV/0!"/>
    <b v="0"/>
    <s v="theater/musical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n v="0.16420000000000001"/>
    <s v="US"/>
    <s v="USD"/>
    <n v="1457413140"/>
    <n v="1454996887"/>
    <b v="0"/>
    <x v="8"/>
    <n v="68.416666666666671"/>
    <b v="0"/>
    <s v="theater/musical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n v="1E-3"/>
    <s v="CA"/>
    <s v="CAD"/>
    <n v="1479773838"/>
    <n v="1477178238"/>
    <b v="0"/>
    <x v="29"/>
    <n v="1"/>
    <b v="0"/>
    <s v="theater/musical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n v="4.8099999999999997E-2"/>
    <s v="US"/>
    <s v="USD"/>
    <n v="1434497400"/>
    <n v="1431770802"/>
    <b v="0"/>
    <x v="22"/>
    <n v="60.125"/>
    <b v="0"/>
    <s v="theater/musical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n v="0.06"/>
    <s v="GB"/>
    <s v="GBP"/>
    <n v="1475258327"/>
    <n v="1471370327"/>
    <b v="0"/>
    <x v="84"/>
    <n v="15"/>
    <b v="0"/>
    <s v="theater/musical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n v="1.003825"/>
    <s v="US"/>
    <s v="USD"/>
    <n v="1412492445"/>
    <n v="1409900445"/>
    <b v="0"/>
    <x v="196"/>
    <n v="550.04109589041093"/>
    <b v="1"/>
    <s v="theater/plays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n v="1.04"/>
    <s v="CA"/>
    <s v="CAD"/>
    <n v="1402938394"/>
    <n v="1400691994"/>
    <b v="0"/>
    <x v="22"/>
    <n v="97.5"/>
    <b v="1"/>
    <s v="theater/plays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n v="1"/>
    <s v="GB"/>
    <s v="GBP"/>
    <n v="1454412584"/>
    <n v="1452598184"/>
    <b v="0"/>
    <x v="57"/>
    <n v="29.411764705882351"/>
    <b v="1"/>
    <s v="theater/plays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n v="1.04"/>
    <s v="US"/>
    <s v="USD"/>
    <n v="1407686340"/>
    <n v="1404833442"/>
    <b v="0"/>
    <x v="82"/>
    <n v="57.777777777777779"/>
    <b v="1"/>
    <s v="theater/plays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n v="2.5066666666666668"/>
    <s v="CA"/>
    <s v="CAD"/>
    <n v="1472097540"/>
    <n v="1471188502"/>
    <b v="0"/>
    <x v="57"/>
    <n v="44.235294117647058"/>
    <b v="1"/>
    <s v="theater/plays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n v="1.0049999999999999"/>
    <s v="GB"/>
    <s v="GBP"/>
    <n v="1438764207"/>
    <n v="1436172207"/>
    <b v="0"/>
    <x v="51"/>
    <n v="60.909090909090907"/>
    <b v="1"/>
    <s v="theater/plays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n v="1.744"/>
    <s v="GB"/>
    <s v="GBP"/>
    <n v="1459702800"/>
    <n v="1457690386"/>
    <b v="0"/>
    <x v="44"/>
    <n v="68.84210526315789"/>
    <b v="1"/>
    <s v="theater/plays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n v="1.1626000000000001"/>
    <s v="US"/>
    <s v="USD"/>
    <n v="1437202740"/>
    <n v="1434654998"/>
    <b v="0"/>
    <x v="1"/>
    <n v="73.582278481012665"/>
    <b v="1"/>
    <s v="theater/plays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n v="1.0582"/>
    <s v="CH"/>
    <s v="CHF"/>
    <n v="1485989940"/>
    <n v="1483393836"/>
    <b v="0"/>
    <x v="67"/>
    <n v="115.02173913043478"/>
    <b v="1"/>
    <s v="theater/plays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n v="1.1074999999999999"/>
    <s v="DK"/>
    <s v="DKK"/>
    <n v="1464817320"/>
    <n v="1462806419"/>
    <b v="0"/>
    <x v="9"/>
    <n v="110.75"/>
    <b v="1"/>
    <s v="theater/plays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n v="1.0066666666666666"/>
    <s v="US"/>
    <s v="USD"/>
    <n v="1404273540"/>
    <n v="1400272580"/>
    <b v="0"/>
    <x v="9"/>
    <n v="75.5"/>
    <b v="1"/>
    <s v="theater/plays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n v="1.0203333333333333"/>
    <s v="US"/>
    <s v="USD"/>
    <n v="1426775940"/>
    <n v="1424414350"/>
    <b v="0"/>
    <x v="62"/>
    <n v="235.46153846153845"/>
    <b v="1"/>
    <s v="theater/plays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n v="1"/>
    <s v="GB"/>
    <s v="GBP"/>
    <n v="1419368925"/>
    <n v="1417208925"/>
    <b v="0"/>
    <x v="19"/>
    <n v="11.363636363636363"/>
    <b v="1"/>
    <s v="theater/plays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n v="1.1100000000000001"/>
    <s v="US"/>
    <s v="USD"/>
    <n v="1460260800"/>
    <n v="1458336672"/>
    <b v="0"/>
    <x v="17"/>
    <n v="92.5"/>
    <b v="1"/>
    <s v="theater/plays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n v="1.0142500000000001"/>
    <s v="CA"/>
    <s v="CAD"/>
    <n v="1427775414"/>
    <n v="1425187014"/>
    <b v="0"/>
    <x v="244"/>
    <n v="202.85"/>
    <b v="1"/>
    <s v="theater/plays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n v="1.04"/>
    <s v="GB"/>
    <s v="GBP"/>
    <n v="1482321030"/>
    <n v="1477133430"/>
    <b v="0"/>
    <x v="82"/>
    <n v="26"/>
    <b v="1"/>
    <s v="theater/plays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n v="1.09375"/>
    <s v="US"/>
    <s v="USD"/>
    <n v="1466056689"/>
    <n v="1464847089"/>
    <b v="0"/>
    <x v="10"/>
    <n v="46.05263157894737"/>
    <b v="1"/>
    <s v="theater/plays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n v="1.1516129032258065"/>
    <s v="FR"/>
    <s v="EUR"/>
    <n v="1446062040"/>
    <n v="1445109822"/>
    <b v="0"/>
    <x v="25"/>
    <n v="51"/>
    <b v="1"/>
    <s v="theater/plays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n v="1"/>
    <s v="US"/>
    <s v="USD"/>
    <n v="1406185200"/>
    <n v="1404337382"/>
    <b v="0"/>
    <x v="44"/>
    <n v="31.578947368421051"/>
    <b v="1"/>
    <s v="theater/plays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n v="1.0317033333333334"/>
    <s v="GB"/>
    <s v="GBP"/>
    <n v="1437261419"/>
    <n v="1434669419"/>
    <b v="0"/>
    <x v="6"/>
    <n v="53.363965517241382"/>
    <b v="1"/>
    <s v="theater/plays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n v="1.0349999999999999"/>
    <s v="US"/>
    <s v="USD"/>
    <n v="1437676380"/>
    <n v="1435670452"/>
    <b v="0"/>
    <x v="33"/>
    <n v="36.964285714285715"/>
    <b v="1"/>
    <s v="theater/plays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n v="1.3819999999999999"/>
    <s v="GB"/>
    <s v="GBP"/>
    <n v="1434039137"/>
    <n v="1431447137"/>
    <b v="0"/>
    <x v="57"/>
    <n v="81.294117647058826"/>
    <b v="1"/>
    <s v="theater/plays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n v="1.0954545454545455"/>
    <s v="GB"/>
    <s v="GBP"/>
    <n v="1433113200"/>
    <n v="1431951611"/>
    <b v="0"/>
    <x v="8"/>
    <n v="20.083333333333332"/>
    <b v="1"/>
    <s v="theater/plays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n v="1.0085714285714287"/>
    <s v="US"/>
    <s v="USD"/>
    <n v="1405915140"/>
    <n v="1404140667"/>
    <b v="0"/>
    <x v="244"/>
    <n v="88.25"/>
    <b v="1"/>
    <s v="theater/plays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n v="1.0153333333333334"/>
    <s v="GB"/>
    <s v="GBP"/>
    <n v="1411771384"/>
    <n v="1409179384"/>
    <b v="0"/>
    <x v="7"/>
    <n v="53.438596491228068"/>
    <b v="1"/>
    <s v="theater/plays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n v="1.13625"/>
    <s v="GB"/>
    <s v="GBP"/>
    <n v="1415191920"/>
    <n v="1412233497"/>
    <b v="0"/>
    <x v="229"/>
    <n v="39.868421052631582"/>
    <b v="1"/>
    <s v="theater/plays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n v="1"/>
    <s v="DE"/>
    <s v="EUR"/>
    <n v="1472936229"/>
    <n v="1467752229"/>
    <b v="0"/>
    <x v="162"/>
    <n v="145.16129032258064"/>
    <b v="1"/>
    <s v="theater/plays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n v="1.4"/>
    <s v="GB"/>
    <s v="GBP"/>
    <n v="1463353200"/>
    <n v="1462285182"/>
    <b v="0"/>
    <x v="83"/>
    <n v="23.333333333333332"/>
    <b v="1"/>
    <s v="theater/plays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n v="1.2875000000000001"/>
    <s v="US"/>
    <s v="USD"/>
    <n v="1410550484"/>
    <n v="1408995284"/>
    <b v="0"/>
    <x v="38"/>
    <n v="64.375"/>
    <b v="1"/>
    <s v="theater/plays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n v="1.0290416666666666"/>
    <s v="US"/>
    <s v="USD"/>
    <n v="1404359940"/>
    <n v="1402580818"/>
    <b v="0"/>
    <x v="473"/>
    <n v="62.052763819095475"/>
    <b v="1"/>
    <s v="theater/plays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n v="1.0249999999999999"/>
    <s v="GB"/>
    <s v="GBP"/>
    <n v="1433076298"/>
    <n v="1430052298"/>
    <b v="0"/>
    <x v="162"/>
    <n v="66.129032258064512"/>
    <b v="1"/>
    <s v="theater/plays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n v="1.101"/>
    <s v="US"/>
    <s v="USD"/>
    <n v="1404190740"/>
    <n v="1401214581"/>
    <b v="0"/>
    <x v="209"/>
    <n v="73.400000000000006"/>
    <b v="1"/>
    <s v="theater/plays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n v="1.1276666666666666"/>
    <s v="US"/>
    <s v="USD"/>
    <n v="1475664834"/>
    <n v="1473850434"/>
    <b v="0"/>
    <x v="69"/>
    <n v="99.5"/>
    <b v="1"/>
    <s v="theater/plays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n v="1.119"/>
    <s v="US"/>
    <s v="USD"/>
    <n v="1452872290"/>
    <n v="1452008290"/>
    <b v="0"/>
    <x v="59"/>
    <n v="62.166666666666664"/>
    <b v="1"/>
    <s v="theater/plays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n v="1.3919999999999999"/>
    <s v="US"/>
    <s v="USD"/>
    <n v="1402901940"/>
    <n v="1399998418"/>
    <b v="0"/>
    <x v="85"/>
    <n v="62.328358208955223"/>
    <b v="1"/>
    <s v="theater/plays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n v="1.1085714285714285"/>
    <s v="US"/>
    <s v="USD"/>
    <n v="1476931696"/>
    <n v="1474339696"/>
    <b v="0"/>
    <x v="36"/>
    <n v="58.787878787878789"/>
    <b v="1"/>
    <s v="theater/plays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n v="1.3906666666666667"/>
    <s v="US"/>
    <s v="USD"/>
    <n v="1441167586"/>
    <n v="1438575586"/>
    <b v="0"/>
    <x v="23"/>
    <n v="45.347826086956523"/>
    <b v="1"/>
    <s v="theater/plays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n v="1.0569999999999999"/>
    <s v="US"/>
    <s v="USD"/>
    <n v="1400533200"/>
    <n v="1398348859"/>
    <b v="0"/>
    <x v="149"/>
    <n v="41.944444444444443"/>
    <b v="1"/>
    <s v="theater/plays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n v="1.0142857142857142"/>
    <s v="US"/>
    <s v="USD"/>
    <n v="1440820740"/>
    <n v="1439567660"/>
    <b v="0"/>
    <x v="79"/>
    <n v="59.166666666666664"/>
    <b v="1"/>
    <s v="theater/plays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n v="1.0024500000000001"/>
    <s v="US"/>
    <s v="USD"/>
    <n v="1403846055"/>
    <n v="1401254055"/>
    <b v="0"/>
    <x v="20"/>
    <n v="200.49"/>
    <b v="1"/>
    <s v="theater/plays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n v="1.0916666666666666"/>
    <s v="GB"/>
    <s v="GBP"/>
    <n v="1407524004"/>
    <n v="1404932004"/>
    <b v="0"/>
    <x v="70"/>
    <n v="83.974358974358978"/>
    <b v="1"/>
    <s v="theater/plays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n v="1.1833333333333333"/>
    <s v="US"/>
    <s v="USD"/>
    <n v="1434925500"/>
    <n v="1432410639"/>
    <b v="0"/>
    <x v="95"/>
    <n v="57.258064516129032"/>
    <b v="1"/>
    <s v="theater/plays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n v="1.2"/>
    <s v="US"/>
    <s v="USD"/>
    <n v="1417101683"/>
    <n v="1414506083"/>
    <b v="0"/>
    <x v="162"/>
    <n v="58.064516129032256"/>
    <b v="1"/>
    <s v="theater/plays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n v="1.2796000000000001"/>
    <s v="US"/>
    <s v="USD"/>
    <n v="1425272340"/>
    <n v="1421426929"/>
    <b v="0"/>
    <x v="220"/>
    <n v="186.80291970802921"/>
    <b v="1"/>
    <s v="theater/plays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n v="1.26"/>
    <s v="US"/>
    <s v="USD"/>
    <n v="1411084800"/>
    <n v="1410304179"/>
    <b v="0"/>
    <x v="57"/>
    <n v="74.117647058823536"/>
    <b v="1"/>
    <s v="theater/plays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n v="1.2912912912912913"/>
    <s v="GB"/>
    <s v="GBP"/>
    <n v="1448922600"/>
    <n v="1446352529"/>
    <b v="0"/>
    <x v="25"/>
    <n v="30.714285714285715"/>
    <b v="1"/>
    <s v="theater/plays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n v="1.0742857142857143"/>
    <s v="US"/>
    <s v="USD"/>
    <n v="1465178400"/>
    <n v="1461985967"/>
    <b v="0"/>
    <x v="65"/>
    <n v="62.666666666666664"/>
    <b v="1"/>
    <s v="theater/plays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n v="1.00125"/>
    <s v="US"/>
    <s v="USD"/>
    <n v="1421009610"/>
    <n v="1419281610"/>
    <b v="0"/>
    <x v="51"/>
    <n v="121.36363636363636"/>
    <b v="1"/>
    <s v="theater/plays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n v="1.55"/>
    <s v="GB"/>
    <s v="GBP"/>
    <n v="1423838916"/>
    <n v="1418654916"/>
    <b v="0"/>
    <x v="76"/>
    <n v="39.743589743589745"/>
    <b v="1"/>
    <s v="theater/plays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n v="1.08"/>
    <s v="GB"/>
    <s v="GBP"/>
    <n v="1462878648"/>
    <n v="1461064248"/>
    <b v="0"/>
    <x v="209"/>
    <n v="72"/>
    <b v="1"/>
    <s v="theater/plays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n v="1.1052"/>
    <s v="US"/>
    <s v="USD"/>
    <n v="1456946487"/>
    <n v="1454354487"/>
    <b v="0"/>
    <x v="327"/>
    <n v="40.632352941176471"/>
    <b v="1"/>
    <s v="theater/plays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n v="1.008"/>
    <s v="US"/>
    <s v="USD"/>
    <n v="1413383216"/>
    <n v="1410791216"/>
    <b v="0"/>
    <x v="244"/>
    <n v="63"/>
    <b v="1"/>
    <s v="theater/plays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n v="1.212"/>
    <s v="US"/>
    <s v="USD"/>
    <n v="1412092800"/>
    <n v="1409493800"/>
    <b v="0"/>
    <x v="59"/>
    <n v="33.666666666666664"/>
    <b v="1"/>
    <s v="theater/plays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n v="1.0033333333333334"/>
    <s v="GB"/>
    <s v="GBP"/>
    <n v="1433422793"/>
    <n v="1430830793"/>
    <b v="0"/>
    <x v="70"/>
    <n v="38.589743589743591"/>
    <b v="1"/>
    <s v="theater/plays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n v="1.0916666666666666"/>
    <s v="GB"/>
    <s v="GBP"/>
    <n v="1468191540"/>
    <n v="1464958484"/>
    <b v="0"/>
    <x v="64"/>
    <n v="155.95238095238096"/>
    <b v="1"/>
    <s v="theater/plays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n v="1.2342857142857142"/>
    <s v="US"/>
    <s v="USD"/>
    <n v="1471071540"/>
    <n v="1467720388"/>
    <b v="0"/>
    <x v="209"/>
    <n v="43.2"/>
    <b v="1"/>
    <s v="theater/plays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n v="1.3633666666666666"/>
    <s v="GB"/>
    <s v="GBP"/>
    <n v="1464712394"/>
    <n v="1459528394"/>
    <b v="0"/>
    <x v="74"/>
    <n v="15.148518518518518"/>
    <b v="1"/>
    <s v="theater/plays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n v="1.0346657233816767"/>
    <s v="US"/>
    <s v="USD"/>
    <n v="1403546400"/>
    <n v="1401714114"/>
    <b v="0"/>
    <x v="2"/>
    <n v="83.571428571428569"/>
    <b v="1"/>
    <s v="theater/plays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n v="1.2133333333333334"/>
    <s v="US"/>
    <s v="USD"/>
    <n v="1410558949"/>
    <n v="1409262949"/>
    <b v="0"/>
    <x v="62"/>
    <n v="140"/>
    <b v="1"/>
    <s v="theater/plays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n v="1.86"/>
    <s v="US"/>
    <s v="USD"/>
    <n v="1469165160"/>
    <n v="1467335378"/>
    <b v="0"/>
    <x v="23"/>
    <n v="80.869565217391298"/>
    <b v="1"/>
    <s v="theater/plays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n v="3"/>
    <s v="US"/>
    <s v="USD"/>
    <n v="1404444286"/>
    <n v="1403234686"/>
    <b v="0"/>
    <x v="70"/>
    <n v="53.846153846153847"/>
    <b v="1"/>
    <s v="theater/plays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n v="1.0825"/>
    <s v="GB"/>
    <s v="GBP"/>
    <n v="1403715546"/>
    <n v="1401123546"/>
    <b v="0"/>
    <x v="2"/>
    <n v="30.928571428571427"/>
    <b v="1"/>
    <s v="theater/plays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n v="1.4115384615384616"/>
    <s v="US"/>
    <s v="USD"/>
    <n v="1428068988"/>
    <n v="1425908988"/>
    <b v="0"/>
    <x v="74"/>
    <n v="67.962962962962962"/>
    <b v="1"/>
    <s v="theater/plays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n v="1.1399999999999999"/>
    <s v="US"/>
    <s v="USD"/>
    <n v="1402848000"/>
    <n v="1400606573"/>
    <b v="0"/>
    <x v="64"/>
    <n v="27.142857142857142"/>
    <b v="1"/>
    <s v="theater/plays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n v="1.5373333333333334"/>
    <s v="US"/>
    <s v="USD"/>
    <n v="1433055540"/>
    <n v="1431230867"/>
    <b v="0"/>
    <x v="201"/>
    <n v="110.86538461538461"/>
    <b v="1"/>
    <s v="theater/plays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n v="1.0149999999999999"/>
    <s v="US"/>
    <s v="USD"/>
    <n v="1465062166"/>
    <n v="1463334166"/>
    <b v="0"/>
    <x v="10"/>
    <n v="106.84210526315789"/>
    <b v="1"/>
    <s v="theater/plays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n v="1.0235000000000001"/>
    <s v="US"/>
    <s v="USD"/>
    <n v="1432612740"/>
    <n v="1429881667"/>
    <b v="0"/>
    <x v="174"/>
    <n v="105.51546391752578"/>
    <b v="1"/>
    <s v="theater/plays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n v="1.0257142857142858"/>
    <s v="GB"/>
    <s v="GBP"/>
    <n v="1427806320"/>
    <n v="1422834819"/>
    <b v="0"/>
    <x v="74"/>
    <n v="132.96296296296296"/>
    <b v="1"/>
    <s v="theater/plays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n v="1.5575000000000001"/>
    <s v="US"/>
    <s v="USD"/>
    <n v="1453411109"/>
    <n v="1450819109"/>
    <b v="0"/>
    <x v="54"/>
    <n v="51.916666666666664"/>
    <b v="1"/>
    <s v="theater/plays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n v="1.0075000000000001"/>
    <s v="GB"/>
    <s v="GBP"/>
    <n v="1431204449"/>
    <n v="1428526049"/>
    <b v="0"/>
    <x v="62"/>
    <n v="310"/>
    <b v="1"/>
    <s v="theater/plays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n v="2.3940000000000001"/>
    <s v="GB"/>
    <s v="GBP"/>
    <n v="1425057075"/>
    <n v="1422465075"/>
    <b v="0"/>
    <x v="67"/>
    <n v="26.021739130434781"/>
    <b v="1"/>
    <s v="theater/plays"/>
    <x v="1"/>
    <s v="plays"/>
    <x v="3718"/>
    <d v="2015-02-27T17:11:15"/>
  </r>
  <r>
    <n v="3719"/>
    <s v="Corium"/>
    <s v="A new piece of physical theatre about love, regret and longing."/>
    <n v="200"/>
    <n v="420"/>
    <x v="0"/>
    <n v="2.1"/>
    <s v="GB"/>
    <s v="GBP"/>
    <n v="1434994266"/>
    <n v="1432402266"/>
    <b v="0"/>
    <x v="80"/>
    <n v="105"/>
    <b v="1"/>
    <s v="theater/plays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n v="1.0451515151515152"/>
    <s v="US"/>
    <s v="USD"/>
    <n v="1435881006"/>
    <n v="1433980206"/>
    <b v="0"/>
    <x v="244"/>
    <n v="86.224999999999994"/>
    <b v="1"/>
    <s v="theater/plays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n v="1.008"/>
    <s v="US"/>
    <s v="USD"/>
    <n v="1415230084"/>
    <n v="1413412084"/>
    <b v="0"/>
    <x v="34"/>
    <n v="114.54545454545455"/>
    <b v="1"/>
    <s v="theater/plays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n v="1.1120000000000001"/>
    <s v="CA"/>
    <s v="CAD"/>
    <n v="1455231540"/>
    <n v="1452614847"/>
    <b v="0"/>
    <x v="2"/>
    <n v="47.657142857142858"/>
    <b v="1"/>
    <s v="theater/plays"/>
    <x v="1"/>
    <s v="plays"/>
    <x v="3722"/>
    <d v="2016-02-11T22:59:00"/>
  </r>
  <r>
    <n v="3723"/>
    <s v="Beauty and the Beast"/>
    <s v="Saltmine Theatre Company present Beauty and the Beast:"/>
    <n v="4500"/>
    <n v="4592"/>
    <x v="0"/>
    <n v="1.0204444444444445"/>
    <s v="GB"/>
    <s v="GBP"/>
    <n v="1417374262"/>
    <n v="1414778662"/>
    <b v="0"/>
    <x v="287"/>
    <n v="72.888888888888886"/>
    <b v="1"/>
    <s v="theater/plays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n v="1.0254767441860466"/>
    <s v="GB"/>
    <s v="GBP"/>
    <n v="1462402800"/>
    <n v="1459856860"/>
    <b v="0"/>
    <x v="30"/>
    <n v="49.545505617977533"/>
    <b v="1"/>
    <s v="theater/plays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n v="1.27"/>
    <s v="GB"/>
    <s v="GBP"/>
    <n v="1455831000"/>
    <n v="1454366467"/>
    <b v="0"/>
    <x v="41"/>
    <n v="25.4"/>
    <b v="1"/>
    <s v="theater/plays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n v="3.3870588235294119"/>
    <s v="US"/>
    <s v="USD"/>
    <n v="1461963600"/>
    <n v="1459567371"/>
    <b v="0"/>
    <x v="67"/>
    <n v="62.586956521739133"/>
    <b v="1"/>
    <s v="theater/plays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n v="1.0075000000000001"/>
    <s v="US"/>
    <s v="USD"/>
    <n v="1476939300"/>
    <n v="1474273294"/>
    <b v="0"/>
    <x v="51"/>
    <n v="61.060606060606062"/>
    <b v="1"/>
    <s v="theater/plays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n v="9.3100000000000002E-2"/>
    <s v="US"/>
    <s v="USD"/>
    <n v="1439957176"/>
    <n v="1437365176"/>
    <b v="0"/>
    <x v="162"/>
    <n v="60.064516129032256"/>
    <b v="0"/>
    <s v="theater/plays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n v="7.2400000000000006E-2"/>
    <s v="US"/>
    <s v="USD"/>
    <n v="1427082912"/>
    <n v="1423198512"/>
    <b v="0"/>
    <x v="81"/>
    <n v="72.400000000000006"/>
    <b v="0"/>
    <s v="theater/plays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n v="0.1"/>
    <s v="US"/>
    <s v="USD"/>
    <n v="1439828159"/>
    <n v="1437236159"/>
    <b v="0"/>
    <x v="29"/>
    <n v="100"/>
    <b v="0"/>
    <s v="theater/plays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n v="0.11272727272727273"/>
    <s v="US"/>
    <s v="USD"/>
    <n v="1420860180"/>
    <n v="1418234646"/>
    <b v="0"/>
    <x v="8"/>
    <n v="51.666666666666664"/>
    <b v="0"/>
    <s v="theater/plays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n v="0.15411764705882353"/>
    <s v="NL"/>
    <s v="EUR"/>
    <n v="1422100800"/>
    <n v="1416932133"/>
    <b v="0"/>
    <x v="80"/>
    <n v="32.75"/>
    <b v="0"/>
    <s v="theater/plays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n v="0"/>
    <s v="US"/>
    <s v="USD"/>
    <n v="1429396200"/>
    <n v="1428539708"/>
    <b v="0"/>
    <x v="78"/>
    <e v="#DIV/0!"/>
    <b v="0"/>
    <s v="theater/plays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n v="0.28466666666666668"/>
    <s v="US"/>
    <s v="USD"/>
    <n v="1432589896"/>
    <n v="1427405896"/>
    <b v="0"/>
    <x v="63"/>
    <n v="61"/>
    <b v="0"/>
    <s v="theater/plays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n v="0.13333333333333333"/>
    <s v="GB"/>
    <s v="GBP"/>
    <n v="1432831089"/>
    <n v="1430239089"/>
    <b v="0"/>
    <x v="84"/>
    <n v="10"/>
    <b v="0"/>
    <s v="theater/plays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n v="6.6666666666666671E-3"/>
    <s v="GB"/>
    <s v="GBP"/>
    <n v="1427133600"/>
    <n v="1423847093"/>
    <b v="0"/>
    <x v="29"/>
    <n v="10"/>
    <b v="0"/>
    <s v="theater/plays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n v="0.21428571428571427"/>
    <s v="US"/>
    <s v="USD"/>
    <n v="1447311540"/>
    <n v="1445358903"/>
    <b v="0"/>
    <x v="80"/>
    <n v="37.5"/>
    <b v="0"/>
    <s v="theater/plays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n v="0.18"/>
    <s v="GB"/>
    <s v="GBP"/>
    <n v="1405461600"/>
    <n v="1403562705"/>
    <b v="0"/>
    <x v="79"/>
    <n v="45"/>
    <b v="0"/>
    <s v="theater/plays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n v="0.20125000000000001"/>
    <s v="GB"/>
    <s v="GBP"/>
    <n v="1468752468"/>
    <n v="1467024468"/>
    <b v="0"/>
    <x v="22"/>
    <n v="100.625"/>
    <b v="0"/>
    <s v="theater/plays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n v="0.17899999999999999"/>
    <s v="US"/>
    <s v="USD"/>
    <n v="1407808438"/>
    <n v="1405217355"/>
    <b v="0"/>
    <x v="25"/>
    <n v="25.571428571428573"/>
    <b v="0"/>
    <s v="theater/plays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n v="0"/>
    <s v="US"/>
    <s v="USD"/>
    <n v="1450389950"/>
    <n v="1447797950"/>
    <b v="0"/>
    <x v="78"/>
    <e v="#DIV/0!"/>
    <b v="0"/>
    <s v="theater/plays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n v="0.02"/>
    <s v="US"/>
    <s v="USD"/>
    <n v="1409980144"/>
    <n v="1407388144"/>
    <b v="0"/>
    <x v="80"/>
    <n v="25"/>
    <b v="0"/>
    <s v="theater/plays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n v="0"/>
    <s v="US"/>
    <s v="USD"/>
    <n v="1404406964"/>
    <n v="1401814964"/>
    <b v="0"/>
    <x v="78"/>
    <e v="#DIV/0!"/>
    <b v="0"/>
    <s v="theater/plays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n v="0"/>
    <s v="US"/>
    <s v="USD"/>
    <n v="1404532740"/>
    <n v="1401823952"/>
    <b v="0"/>
    <x v="78"/>
    <e v="#DIV/0!"/>
    <b v="0"/>
    <s v="theater/plays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n v="0.1"/>
    <s v="US"/>
    <s v="USD"/>
    <n v="1407689102"/>
    <n v="1405097102"/>
    <b v="0"/>
    <x v="29"/>
    <n v="10"/>
    <b v="0"/>
    <s v="theater/plays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n v="2.3764705882352941E-2"/>
    <s v="US"/>
    <s v="USD"/>
    <n v="1475918439"/>
    <n v="1473326439"/>
    <b v="0"/>
    <x v="29"/>
    <n v="202"/>
    <b v="0"/>
    <s v="theater/plays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n v="0.01"/>
    <s v="GB"/>
    <s v="GBP"/>
    <n v="1436137140"/>
    <n v="1433833896"/>
    <b v="0"/>
    <x v="29"/>
    <n v="25"/>
    <b v="0"/>
    <s v="theater/plays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n v="1.0351999999999999"/>
    <s v="US"/>
    <s v="USD"/>
    <n v="1455602340"/>
    <n v="1453827436"/>
    <b v="0"/>
    <x v="47"/>
    <n v="99.538461538461533"/>
    <b v="1"/>
    <s v="theater/musical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n v="1.05"/>
    <s v="US"/>
    <s v="USD"/>
    <n v="1461902340"/>
    <n v="1459220588"/>
    <b v="0"/>
    <x v="63"/>
    <n v="75"/>
    <b v="1"/>
    <s v="theater/musical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n v="1.0044999999999999"/>
    <s v="US"/>
    <s v="USD"/>
    <n v="1423555140"/>
    <n v="1421105608"/>
    <b v="0"/>
    <x v="33"/>
    <n v="215.25"/>
    <b v="1"/>
    <s v="theater/musical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n v="1.3260000000000001"/>
    <s v="US"/>
    <s v="USD"/>
    <n v="1459641073"/>
    <n v="1454460673"/>
    <b v="0"/>
    <x v="202"/>
    <n v="120.54545454545455"/>
    <b v="1"/>
    <s v="theater/musical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n v="1.1299999999999999"/>
    <s v="GB"/>
    <s v="GBP"/>
    <n v="1476651600"/>
    <n v="1473189335"/>
    <b v="0"/>
    <x v="41"/>
    <n v="37.666666666666664"/>
    <b v="1"/>
    <s v="theater/musical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n v="1.0334000000000001"/>
    <s v="US"/>
    <s v="USD"/>
    <n v="1433289600"/>
    <n v="1430768800"/>
    <b v="0"/>
    <x v="209"/>
    <n v="172.23333333333332"/>
    <b v="1"/>
    <s v="theater/musical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n v="1.2"/>
    <s v="US"/>
    <s v="USD"/>
    <n v="1406350740"/>
    <n v="1403125737"/>
    <b v="0"/>
    <x v="74"/>
    <n v="111.11111111111111"/>
    <b v="1"/>
    <s v="theater/musical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n v="1.2963636363636364"/>
    <s v="GB"/>
    <s v="GBP"/>
    <n v="1460753307"/>
    <n v="1458161307"/>
    <b v="0"/>
    <x v="33"/>
    <n v="25.464285714285715"/>
    <b v="1"/>
    <s v="theater/musical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n v="1.0111111111111111"/>
    <s v="US"/>
    <s v="USD"/>
    <n v="1402515198"/>
    <n v="1399923198"/>
    <b v="0"/>
    <x v="57"/>
    <n v="267.64705882352939"/>
    <b v="1"/>
    <s v="theater/musical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n v="1.0851428571428572"/>
    <s v="US"/>
    <s v="USD"/>
    <n v="1417465515"/>
    <n v="1415737515"/>
    <b v="0"/>
    <x v="133"/>
    <n v="75.959999999999994"/>
    <b v="1"/>
    <s v="theater/musical"/>
    <x v="1"/>
    <s v="musical"/>
    <x v="3757"/>
    <d v="2014-12-01T20:25:15"/>
  </r>
  <r>
    <n v="3758"/>
    <s v="Luigi's Ladies"/>
    <s v="LUIGI'S LADIES: an original one-woman musical comedy"/>
    <n v="1500"/>
    <n v="1535"/>
    <x v="0"/>
    <n v="1.0233333333333334"/>
    <s v="US"/>
    <s v="USD"/>
    <n v="1400475600"/>
    <n v="1397819938"/>
    <b v="0"/>
    <x v="55"/>
    <n v="59.03846153846154"/>
    <b v="1"/>
    <s v="theater/musical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n v="1.1024425000000002"/>
    <s v="US"/>
    <s v="USD"/>
    <n v="1440556553"/>
    <n v="1435372553"/>
    <b v="0"/>
    <x v="106"/>
    <n v="50.111022727272733"/>
    <b v="1"/>
    <s v="theater/musical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n v="1.010154"/>
    <s v="US"/>
    <s v="USD"/>
    <n v="1399293386"/>
    <n v="1397133386"/>
    <b v="0"/>
    <x v="110"/>
    <n v="55.502967032967035"/>
    <b v="1"/>
    <s v="theater/musical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n v="1"/>
    <s v="GB"/>
    <s v="GBP"/>
    <n v="1439247600"/>
    <n v="1434625937"/>
    <b v="0"/>
    <x v="83"/>
    <n v="166.66666666666666"/>
    <b v="1"/>
    <s v="theater/musical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n v="1.0624"/>
    <s v="GB"/>
    <s v="GBP"/>
    <n v="1438543889"/>
    <n v="1436383889"/>
    <b v="0"/>
    <x v="33"/>
    <n v="47.428571428571431"/>
    <b v="1"/>
    <s v="theater/musical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n v="1"/>
    <s v="US"/>
    <s v="USD"/>
    <n v="1427907626"/>
    <n v="1425319226"/>
    <b v="0"/>
    <x v="99"/>
    <n v="64.935064935064929"/>
    <b v="1"/>
    <s v="theater/musical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n v="1"/>
    <s v="US"/>
    <s v="USD"/>
    <n v="1464482160"/>
    <n v="1462824832"/>
    <b v="0"/>
    <x v="74"/>
    <n v="55.555555555555557"/>
    <b v="1"/>
    <s v="theater/musical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n v="1.1345714285714286"/>
    <s v="US"/>
    <s v="USD"/>
    <n v="1406745482"/>
    <n v="1404153482"/>
    <b v="0"/>
    <x v="329"/>
    <n v="74.224299065420567"/>
    <b v="1"/>
    <s v="theater/musical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n v="1.0265010000000001"/>
    <s v="US"/>
    <s v="USD"/>
    <n v="1404360045"/>
    <n v="1401336045"/>
    <b v="0"/>
    <x v="93"/>
    <n v="106.9271875"/>
    <b v="1"/>
    <s v="theater/musical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n v="1.1675"/>
    <s v="US"/>
    <s v="USD"/>
    <n v="1425185940"/>
    <n v="1423960097"/>
    <b v="0"/>
    <x v="66"/>
    <n v="41.696428571428569"/>
    <b v="1"/>
    <s v="theater/musical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n v="1.0765274999999999"/>
    <s v="US"/>
    <s v="USD"/>
    <n v="1402594090"/>
    <n v="1400002090"/>
    <b v="0"/>
    <x v="6"/>
    <n v="74.243275862068955"/>
    <b v="1"/>
    <s v="theater/musical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n v="1"/>
    <s v="US"/>
    <s v="USD"/>
    <n v="1460730079"/>
    <n v="1458138079"/>
    <b v="0"/>
    <x v="41"/>
    <n v="73.333333333333329"/>
    <b v="1"/>
    <s v="theater/musical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n v="1"/>
    <s v="GB"/>
    <s v="GBP"/>
    <n v="1434234010"/>
    <n v="1431642010"/>
    <b v="0"/>
    <x v="9"/>
    <n v="100"/>
    <b v="1"/>
    <s v="theater/musical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n v="1.46"/>
    <s v="US"/>
    <s v="USD"/>
    <n v="1463529600"/>
    <n v="1462307652"/>
    <b v="0"/>
    <x v="44"/>
    <n v="38.421052631578945"/>
    <b v="1"/>
    <s v="theater/musical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n v="1.1020000000000001"/>
    <s v="US"/>
    <s v="USD"/>
    <n v="1480399200"/>
    <n v="1478616506"/>
    <b v="0"/>
    <x v="51"/>
    <n v="166.96969696969697"/>
    <b v="1"/>
    <s v="theater/musical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n v="1.0820000000000001"/>
    <s v="US"/>
    <s v="USD"/>
    <n v="1479175680"/>
    <n v="1476317247"/>
    <b v="0"/>
    <x v="7"/>
    <n v="94.912280701754383"/>
    <b v="1"/>
    <s v="theater/musical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n v="1"/>
    <s v="CA"/>
    <s v="CAD"/>
    <n v="1428606055"/>
    <n v="1427223655"/>
    <b v="0"/>
    <x v="20"/>
    <n v="100"/>
    <b v="1"/>
    <s v="theater/musical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n v="1.0024999999999999"/>
    <s v="US"/>
    <s v="USD"/>
    <n v="1428552000"/>
    <n v="1426199843"/>
    <b v="0"/>
    <x v="25"/>
    <n v="143.21428571428572"/>
    <b v="1"/>
    <s v="theater/musical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n v="1.0671250000000001"/>
    <s v="US"/>
    <s v="USD"/>
    <n v="1406854800"/>
    <n v="1403599778"/>
    <b v="0"/>
    <x v="225"/>
    <n v="90.819148936170208"/>
    <b v="1"/>
    <s v="theater/musical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n v="1.4319999999999999"/>
    <s v="US"/>
    <s v="USD"/>
    <n v="1411790400"/>
    <n v="1409884821"/>
    <b v="0"/>
    <x v="211"/>
    <n v="48.542372881355931"/>
    <b v="1"/>
    <s v="theater/musical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n v="1.0504166666666668"/>
    <s v="US"/>
    <s v="USD"/>
    <n v="1423942780"/>
    <n v="1418758780"/>
    <b v="0"/>
    <x v="17"/>
    <n v="70.027777777777771"/>
    <b v="1"/>
    <s v="theater/musical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n v="1.0398000000000001"/>
    <s v="US"/>
    <s v="USD"/>
    <n v="1459010340"/>
    <n v="1456421940"/>
    <b v="0"/>
    <x v="248"/>
    <n v="135.62608695652173"/>
    <b v="1"/>
    <s v="theater/musical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n v="1.2"/>
    <s v="US"/>
    <s v="USD"/>
    <n v="1436817960"/>
    <n v="1433999785"/>
    <b v="0"/>
    <x v="209"/>
    <n v="100"/>
    <b v="1"/>
    <s v="theater/musical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n v="1.0966666666666667"/>
    <s v="US"/>
    <s v="USD"/>
    <n v="1410210685"/>
    <n v="1408050685"/>
    <b v="0"/>
    <x v="47"/>
    <n v="94.90384615384616"/>
    <b v="1"/>
    <s v="theater/musical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n v="1.0175000000000001"/>
    <s v="GB"/>
    <s v="GBP"/>
    <n v="1469401200"/>
    <n v="1466887297"/>
    <b v="0"/>
    <x v="74"/>
    <n v="75.370370370370367"/>
    <b v="1"/>
    <s v="theater/musical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n v="1.2891666666666666"/>
    <s v="US"/>
    <s v="USD"/>
    <n v="1458057600"/>
    <n v="1455938520"/>
    <b v="0"/>
    <x v="54"/>
    <n v="64.458333333333329"/>
    <b v="1"/>
    <s v="theater/musical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n v="1.1499999999999999"/>
    <s v="CA"/>
    <s v="CAD"/>
    <n v="1468193532"/>
    <n v="1465601532"/>
    <b v="0"/>
    <x v="73"/>
    <n v="115"/>
    <b v="1"/>
    <s v="theater/musical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n v="1.5075000000000001"/>
    <s v="GB"/>
    <s v="GBP"/>
    <n v="1470132180"/>
    <n v="1467040769"/>
    <b v="0"/>
    <x v="209"/>
    <n v="100.5"/>
    <b v="1"/>
    <s v="theater/musical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n v="1.1096666666666666"/>
    <s v="US"/>
    <s v="USD"/>
    <n v="1464310475"/>
    <n v="1461718475"/>
    <b v="0"/>
    <x v="26"/>
    <n v="93.774647887323937"/>
    <b v="1"/>
    <s v="theater/musical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n v="1.0028571428571429"/>
    <s v="US"/>
    <s v="USD"/>
    <n v="1436587140"/>
    <n v="1434113406"/>
    <b v="0"/>
    <x v="73"/>
    <n v="35.1"/>
    <b v="1"/>
    <s v="theater/musical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n v="6.6666666666666671E-3"/>
    <s v="US"/>
    <s v="USD"/>
    <n v="1450887480"/>
    <n v="1448469719"/>
    <b v="0"/>
    <x v="29"/>
    <n v="500"/>
    <b v="0"/>
    <s v="theater/musical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n v="3.267605633802817E-2"/>
    <s v="GB"/>
    <s v="GBP"/>
    <n v="1434395418"/>
    <n v="1431630618"/>
    <b v="0"/>
    <x v="80"/>
    <n v="29"/>
    <b v="0"/>
    <s v="theater/musical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n v="0"/>
    <s v="US"/>
    <s v="USD"/>
    <n v="1479834023"/>
    <n v="1477238423"/>
    <b v="0"/>
    <x v="78"/>
    <e v="#DIV/0!"/>
    <b v="0"/>
    <s v="theater/musical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n v="0"/>
    <s v="US"/>
    <s v="USD"/>
    <n v="1404664592"/>
    <n v="1399480592"/>
    <b v="0"/>
    <x v="78"/>
    <e v="#DIV/0!"/>
    <b v="0"/>
    <s v="theater/musical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n v="2.8E-3"/>
    <s v="US"/>
    <s v="USD"/>
    <n v="1436957022"/>
    <n v="1434365022"/>
    <b v="0"/>
    <x v="84"/>
    <n v="17.5"/>
    <b v="0"/>
    <s v="theater/musical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n v="0.59657142857142853"/>
    <s v="US"/>
    <s v="USD"/>
    <n v="1418769129"/>
    <n v="1416954729"/>
    <b v="0"/>
    <x v="54"/>
    <n v="174"/>
    <b v="0"/>
    <s v="theater/musical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n v="0.01"/>
    <s v="GB"/>
    <s v="GBP"/>
    <n v="1433685354"/>
    <n v="1431093354"/>
    <b v="0"/>
    <x v="29"/>
    <n v="50"/>
    <b v="0"/>
    <s v="theater/musical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n v="1.6666666666666666E-2"/>
    <s v="GB"/>
    <s v="GBP"/>
    <n v="1440801000"/>
    <n v="1437042490"/>
    <b v="0"/>
    <x v="84"/>
    <n v="5"/>
    <b v="0"/>
    <s v="theater/musical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n v="4.4444444444444447E-5"/>
    <s v="US"/>
    <s v="USD"/>
    <n v="1484354556"/>
    <n v="1479170556"/>
    <b v="0"/>
    <x v="29"/>
    <n v="1"/>
    <b v="0"/>
    <s v="theater/musical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n v="0.89666666666666661"/>
    <s v="US"/>
    <s v="USD"/>
    <n v="1429564165"/>
    <n v="1426972165"/>
    <b v="0"/>
    <x v="77"/>
    <n v="145.40540540540542"/>
    <b v="0"/>
    <s v="theater/musical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n v="1.4642857142857143E-2"/>
    <s v="US"/>
    <s v="USD"/>
    <n v="1407691248"/>
    <n v="1405099248"/>
    <b v="0"/>
    <x v="81"/>
    <n v="205"/>
    <b v="0"/>
    <s v="theater/musical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n v="4.02E-2"/>
    <s v="US"/>
    <s v="USD"/>
    <n v="1457734843"/>
    <n v="1455142843"/>
    <b v="0"/>
    <x v="80"/>
    <n v="100.5"/>
    <b v="0"/>
    <s v="theater/musical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n v="4.0045454545454544E-2"/>
    <s v="US"/>
    <s v="USD"/>
    <n v="1420952340"/>
    <n v="1418146883"/>
    <b v="0"/>
    <x v="38"/>
    <n v="55.0625"/>
    <b v="0"/>
    <s v="theater/musical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n v="8.5199999999999998E-2"/>
    <s v="US"/>
    <s v="USD"/>
    <n v="1420215216"/>
    <n v="1417536816"/>
    <b v="0"/>
    <x v="82"/>
    <n v="47.333333333333336"/>
    <b v="0"/>
    <s v="theater/musical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n v="0"/>
    <s v="US"/>
    <s v="USD"/>
    <n v="1445482906"/>
    <n v="1442890906"/>
    <b v="0"/>
    <x v="78"/>
    <e v="#DIV/0!"/>
    <b v="0"/>
    <s v="theater/musical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n v="0.19650000000000001"/>
    <s v="US"/>
    <s v="USD"/>
    <n v="1457133568"/>
    <n v="1454541568"/>
    <b v="0"/>
    <x v="244"/>
    <n v="58.95"/>
    <b v="0"/>
    <s v="theater/musical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n v="0"/>
    <s v="US"/>
    <s v="USD"/>
    <n v="1469948400"/>
    <n v="1465172024"/>
    <b v="0"/>
    <x v="78"/>
    <e v="#DIV/0!"/>
    <b v="0"/>
    <s v="theater/musical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n v="2.0000000000000002E-5"/>
    <s v="US"/>
    <s v="USD"/>
    <n v="1411852640"/>
    <n v="1406668640"/>
    <b v="0"/>
    <x v="84"/>
    <n v="1.5"/>
    <b v="0"/>
    <s v="theater/musical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n v="6.6666666666666664E-4"/>
    <s v="AU"/>
    <s v="AUD"/>
    <n v="1404022381"/>
    <n v="1402294381"/>
    <b v="0"/>
    <x v="29"/>
    <n v="5"/>
    <b v="0"/>
    <s v="theater/musical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n v="0.30333333333333334"/>
    <s v="US"/>
    <s v="USD"/>
    <n v="1428097739"/>
    <n v="1427492939"/>
    <b v="0"/>
    <x v="82"/>
    <n v="50.555555555555557"/>
    <b v="0"/>
    <s v="theater/musical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n v="1"/>
    <s v="GB"/>
    <s v="GBP"/>
    <n v="1429955619"/>
    <n v="1424775219"/>
    <b v="0"/>
    <x v="54"/>
    <n v="41.666666666666664"/>
    <b v="1"/>
    <s v="theater/plays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n v="1.0125"/>
    <s v="GB"/>
    <s v="GBP"/>
    <n v="1406761200"/>
    <n v="1402403907"/>
    <b v="0"/>
    <x v="44"/>
    <n v="53.289473684210527"/>
    <b v="1"/>
    <s v="theater/plays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n v="1.2173333333333334"/>
    <s v="US"/>
    <s v="USD"/>
    <n v="1426965758"/>
    <n v="1424377358"/>
    <b v="0"/>
    <x v="55"/>
    <n v="70.230769230769226"/>
    <b v="1"/>
    <s v="theater/plays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n v="3.3"/>
    <s v="GB"/>
    <s v="GBP"/>
    <n v="1464692400"/>
    <n v="1461769373"/>
    <b v="0"/>
    <x v="10"/>
    <n v="43.421052631578945"/>
    <b v="1"/>
    <s v="theater/plays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n v="1.0954999999999999"/>
    <s v="CA"/>
    <s v="CAD"/>
    <n v="1433131140"/>
    <n v="1429120908"/>
    <b v="0"/>
    <x v="202"/>
    <n v="199.18181818181819"/>
    <b v="1"/>
    <s v="theater/plays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n v="1.0095190476190474"/>
    <s v="US"/>
    <s v="USD"/>
    <n v="1465940580"/>
    <n v="1462603021"/>
    <b v="0"/>
    <x v="74"/>
    <n v="78.518148148148143"/>
    <b v="1"/>
    <s v="theater/plays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n v="1.4013333333333333"/>
    <s v="US"/>
    <s v="USD"/>
    <n v="1427860740"/>
    <n v="1424727712"/>
    <b v="0"/>
    <x v="69"/>
    <n v="61.823529411764703"/>
    <b v="1"/>
    <s v="theater/plays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n v="1.0000100000000001"/>
    <s v="GB"/>
    <s v="GBP"/>
    <n v="1440111600"/>
    <n v="1437545657"/>
    <b v="0"/>
    <x v="9"/>
    <n v="50.000500000000002"/>
    <b v="1"/>
    <s v="theater/plays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n v="1.19238"/>
    <s v="US"/>
    <s v="USD"/>
    <n v="1405614823"/>
    <n v="1403022823"/>
    <b v="0"/>
    <x v="77"/>
    <n v="48.339729729729726"/>
    <b v="1"/>
    <s v="theater/plays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n v="1.0725"/>
    <s v="US"/>
    <s v="USD"/>
    <n v="1445659140"/>
    <n v="1444236216"/>
    <b v="0"/>
    <x v="9"/>
    <n v="107.25"/>
    <b v="1"/>
    <s v="theater/plays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n v="2.2799999999999998"/>
    <s v="US"/>
    <s v="USD"/>
    <n v="1426187582"/>
    <n v="1423599182"/>
    <b v="0"/>
    <x v="73"/>
    <n v="57"/>
    <b v="1"/>
    <s v="theater/plays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n v="1.0640000000000001"/>
    <s v="US"/>
    <s v="USD"/>
    <n v="1437166920"/>
    <n v="1435554104"/>
    <b v="0"/>
    <x v="55"/>
    <n v="40.92307692307692"/>
    <b v="1"/>
    <s v="theater/plays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n v="1.4333333333333333"/>
    <s v="GB"/>
    <s v="GBP"/>
    <n v="1436110717"/>
    <n v="1433518717"/>
    <b v="0"/>
    <x v="9"/>
    <n v="21.5"/>
    <b v="1"/>
    <s v="theater/plays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n v="1.0454285714285714"/>
    <s v="US"/>
    <s v="USD"/>
    <n v="1451881207"/>
    <n v="1449116407"/>
    <b v="0"/>
    <x v="67"/>
    <n v="79.543478260869563"/>
    <b v="1"/>
    <s v="theater/plays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n v="1.1002000000000001"/>
    <s v="DE"/>
    <s v="EUR"/>
    <n v="1453244340"/>
    <n v="1448136417"/>
    <b v="0"/>
    <x v="88"/>
    <n v="72.381578947368425"/>
    <b v="1"/>
    <s v="theater/plays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n v="1.06"/>
    <s v="US"/>
    <s v="USD"/>
    <n v="1437364740"/>
    <n v="1434405044"/>
    <b v="0"/>
    <x v="14"/>
    <n v="64.634146341463421"/>
    <b v="1"/>
    <s v="theater/plays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n v="1.08"/>
    <s v="GB"/>
    <s v="GBP"/>
    <n v="1470058860"/>
    <n v="1469026903"/>
    <b v="0"/>
    <x v="63"/>
    <n v="38.571428571428569"/>
    <b v="1"/>
    <s v="theater/plays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n v="1.0542"/>
    <s v="US"/>
    <s v="USD"/>
    <n v="1434505214"/>
    <n v="1432690814"/>
    <b v="0"/>
    <x v="72"/>
    <n v="107.57142857142857"/>
    <b v="1"/>
    <s v="theater/plays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n v="1.1916666666666667"/>
    <s v="GB"/>
    <s v="GBP"/>
    <n v="1430993394"/>
    <n v="1428401394"/>
    <b v="0"/>
    <x v="55"/>
    <n v="27.5"/>
    <b v="1"/>
    <s v="theater/plays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n v="1.5266666666666666"/>
    <s v="GB"/>
    <s v="GBP"/>
    <n v="1427414400"/>
    <n v="1422656201"/>
    <b v="0"/>
    <x v="71"/>
    <n v="70.461538461538467"/>
    <b v="1"/>
    <s v="theater/plays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n v="1"/>
    <s v="US"/>
    <s v="USD"/>
    <n v="1420033187"/>
    <n v="1414845587"/>
    <b v="0"/>
    <x v="33"/>
    <n v="178.57142857142858"/>
    <b v="1"/>
    <s v="theater/plays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n v="1.002"/>
    <s v="US"/>
    <s v="USD"/>
    <n v="1472676371"/>
    <n v="1470948371"/>
    <b v="0"/>
    <x v="22"/>
    <n v="62.625"/>
    <b v="1"/>
    <s v="theater/plays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n v="2.25"/>
    <s v="US"/>
    <s v="USD"/>
    <n v="1464371211"/>
    <n v="1463161611"/>
    <b v="0"/>
    <x v="83"/>
    <n v="75"/>
    <b v="1"/>
    <s v="theater/plays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n v="1.0602199999999999"/>
    <s v="US"/>
    <s v="USD"/>
    <n v="1415222545"/>
    <n v="1413404545"/>
    <b v="0"/>
    <x v="82"/>
    <n v="58.901111111111113"/>
    <b v="1"/>
    <s v="theater/plays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n v="1.0466666666666666"/>
    <s v="US"/>
    <s v="USD"/>
    <n v="1455936335"/>
    <n v="1452048335"/>
    <b v="0"/>
    <x v="82"/>
    <n v="139.55555555555554"/>
    <b v="1"/>
    <s v="theater/plays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n v="1.1666666666666667"/>
    <s v="CA"/>
    <s v="CAD"/>
    <n v="1417460940"/>
    <n v="1416516972"/>
    <b v="0"/>
    <x v="9"/>
    <n v="70"/>
    <b v="1"/>
    <s v="theater/plays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n v="1.0903333333333334"/>
    <s v="GB"/>
    <s v="GBP"/>
    <n v="1434624067"/>
    <n v="1432032067"/>
    <b v="0"/>
    <x v="7"/>
    <n v="57.385964912280699"/>
    <b v="1"/>
    <s v="theater/plays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n v="1.6"/>
    <s v="GB"/>
    <s v="GBP"/>
    <n v="1461278208"/>
    <n v="1459463808"/>
    <b v="0"/>
    <x v="22"/>
    <n v="40"/>
    <b v="1"/>
    <s v="theater/plays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n v="1.125"/>
    <s v="US"/>
    <s v="USD"/>
    <n v="1470197340"/>
    <n v="1467497652"/>
    <b v="0"/>
    <x v="25"/>
    <n v="64.285714285714292"/>
    <b v="1"/>
    <s v="theater/plays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n v="1.0209999999999999"/>
    <s v="GB"/>
    <s v="GBP"/>
    <n v="1435947758"/>
    <n v="1432837358"/>
    <b v="0"/>
    <x v="57"/>
    <n v="120.11764705882354"/>
    <b v="1"/>
    <s v="theater/plays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n v="1.00824"/>
    <s v="SE"/>
    <s v="SEK"/>
    <n v="1432314209"/>
    <n v="1429722209"/>
    <b v="0"/>
    <x v="61"/>
    <n v="1008.24"/>
    <b v="1"/>
    <s v="theater/plays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n v="1.0125"/>
    <s v="US"/>
    <s v="USD"/>
    <n v="1438226724"/>
    <n v="1433042724"/>
    <b v="0"/>
    <x v="58"/>
    <n v="63.28125"/>
    <b v="1"/>
    <s v="theater/plays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n v="65"/>
    <s v="GB"/>
    <s v="GBP"/>
    <n v="1459180229"/>
    <n v="1457023829"/>
    <b v="0"/>
    <x v="83"/>
    <n v="21.666666666666668"/>
    <b v="1"/>
    <s v="theater/plays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n v="8.72E-2"/>
    <s v="US"/>
    <s v="USD"/>
    <n v="1405882287"/>
    <n v="1400698287"/>
    <b v="1"/>
    <x v="69"/>
    <n v="25.647058823529413"/>
    <b v="0"/>
    <s v="theater/plays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n v="0.21940000000000001"/>
    <s v="GB"/>
    <s v="GBP"/>
    <n v="1399809052"/>
    <n v="1397217052"/>
    <b v="1"/>
    <x v="23"/>
    <n v="47.695652173913047"/>
    <b v="0"/>
    <s v="theater/plays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n v="0.21299999999999999"/>
    <s v="US"/>
    <s v="USD"/>
    <n v="1401587064"/>
    <n v="1399427064"/>
    <b v="1"/>
    <x v="10"/>
    <n v="56.05263157894737"/>
    <b v="0"/>
    <s v="theater/plays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n v="0.41489795918367345"/>
    <s v="US"/>
    <s v="USD"/>
    <n v="1401778740"/>
    <n v="1399474134"/>
    <b v="1"/>
    <x v="133"/>
    <n v="81.319999999999993"/>
    <b v="0"/>
    <s v="theater/plays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n v="2.1049999999999999E-2"/>
    <s v="US"/>
    <s v="USD"/>
    <n v="1443711774"/>
    <n v="1441119774"/>
    <b v="1"/>
    <x v="8"/>
    <n v="70.166666666666671"/>
    <b v="0"/>
    <s v="theater/plays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n v="2.7E-2"/>
    <s v="US"/>
    <s v="USD"/>
    <n v="1412405940"/>
    <n v="1409721542"/>
    <b v="1"/>
    <x v="22"/>
    <n v="23.625"/>
    <b v="0"/>
    <s v="theater/plays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n v="0.16161904761904761"/>
    <s v="US"/>
    <s v="USD"/>
    <n v="1437283391"/>
    <n v="1433395391"/>
    <b v="1"/>
    <x v="82"/>
    <n v="188.55555555555554"/>
    <b v="0"/>
    <s v="theater/plays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n v="0.16376923076923078"/>
    <s v="US"/>
    <s v="USD"/>
    <n v="1445196989"/>
    <n v="1442604989"/>
    <b v="1"/>
    <x v="68"/>
    <n v="49.511627906976742"/>
    <b v="0"/>
    <s v="theater/plays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n v="7.0433333333333334E-2"/>
    <s v="DE"/>
    <s v="EUR"/>
    <n v="1434047084"/>
    <n v="1431455084"/>
    <b v="1"/>
    <x v="33"/>
    <n v="75.464285714285708"/>
    <b v="0"/>
    <s v="theater/plays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n v="3.7999999999999999E-2"/>
    <s v="US"/>
    <s v="USD"/>
    <n v="1420081143"/>
    <n v="1417489143"/>
    <b v="1"/>
    <x v="80"/>
    <n v="9.5"/>
    <b v="0"/>
    <s v="theater/plays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n v="0.34079999999999999"/>
    <s v="GB"/>
    <s v="GBP"/>
    <n v="1437129179"/>
    <n v="1434537179"/>
    <b v="1"/>
    <x v="54"/>
    <n v="35.5"/>
    <b v="0"/>
    <s v="theater/plays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n v="2E-3"/>
    <s v="US"/>
    <s v="USD"/>
    <n v="1427427276"/>
    <n v="1425270876"/>
    <b v="0"/>
    <x v="84"/>
    <n v="10"/>
    <b v="0"/>
    <s v="theater/plays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n v="2.5999999999999998E-4"/>
    <s v="US"/>
    <s v="USD"/>
    <n v="1409602178"/>
    <n v="1406578178"/>
    <b v="0"/>
    <x v="84"/>
    <n v="13"/>
    <b v="0"/>
    <s v="theater/plays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n v="0.16254545454545455"/>
    <s v="US"/>
    <s v="USD"/>
    <n v="1431206058"/>
    <n v="1428614058"/>
    <b v="0"/>
    <x v="9"/>
    <n v="89.4"/>
    <b v="0"/>
    <s v="theater/plays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n v="2.5000000000000001E-2"/>
    <s v="US"/>
    <s v="USD"/>
    <n v="1427408271"/>
    <n v="1424819871"/>
    <b v="0"/>
    <x v="29"/>
    <n v="25"/>
    <b v="0"/>
    <s v="theater/plays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n v="2.0000000000000001E-4"/>
    <s v="US"/>
    <s v="USD"/>
    <n v="1425833403"/>
    <n v="1423245003"/>
    <b v="0"/>
    <x v="29"/>
    <n v="1"/>
    <b v="0"/>
    <s v="theater/plays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n v="5.1999999999999998E-2"/>
    <s v="US"/>
    <s v="USD"/>
    <n v="1406913120"/>
    <n v="1404927690"/>
    <b v="0"/>
    <x v="80"/>
    <n v="65"/>
    <b v="0"/>
    <s v="theater/plays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n v="0.02"/>
    <s v="GB"/>
    <s v="GBP"/>
    <n v="1432328400"/>
    <n v="1430734844"/>
    <b v="0"/>
    <x v="29"/>
    <n v="10"/>
    <b v="0"/>
    <s v="theater/plays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n v="4.0000000000000002E-4"/>
    <s v="US"/>
    <s v="USD"/>
    <n v="1403730000"/>
    <n v="1401485207"/>
    <b v="0"/>
    <x v="29"/>
    <n v="1"/>
    <b v="0"/>
    <s v="theater/plays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n v="0.17666666666666667"/>
    <s v="US"/>
    <s v="USD"/>
    <n v="1407858710"/>
    <n v="1405266710"/>
    <b v="0"/>
    <x v="62"/>
    <n v="81.538461538461533"/>
    <b v="0"/>
    <s v="theater/plays"/>
    <x v="1"/>
    <s v="plays"/>
    <x v="3860"/>
    <d v="2014-08-12T15:51:50"/>
  </r>
  <r>
    <n v="3861"/>
    <s v="READY OR NOT HERE I COME"/>
    <s v="THE COMING OF THE LORD!"/>
    <n v="2000"/>
    <n v="100"/>
    <x v="2"/>
    <n v="0.05"/>
    <s v="US"/>
    <s v="USD"/>
    <n v="1415828820"/>
    <n v="1412258977"/>
    <b v="0"/>
    <x v="29"/>
    <n v="100"/>
    <b v="0"/>
    <s v="theater/plays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n v="1.3333333333333334E-4"/>
    <s v="US"/>
    <s v="USD"/>
    <n v="1473699540"/>
    <n v="1472451356"/>
    <b v="0"/>
    <x v="29"/>
    <n v="1"/>
    <b v="0"/>
    <s v="theater/plays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n v="0"/>
    <s v="US"/>
    <s v="USD"/>
    <n v="1446739905"/>
    <n v="1441552305"/>
    <b v="0"/>
    <x v="78"/>
    <e v="#DIV/0!"/>
    <b v="0"/>
    <s v="theater/plays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n v="1.2E-2"/>
    <s v="US"/>
    <s v="USD"/>
    <n v="1447799054"/>
    <n v="1445203454"/>
    <b v="0"/>
    <x v="83"/>
    <n v="20"/>
    <b v="0"/>
    <s v="theater/plays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n v="0.26937422295897223"/>
    <s v="CA"/>
    <s v="CAD"/>
    <n v="1409376600"/>
    <n v="1405957098"/>
    <b v="0"/>
    <x v="25"/>
    <n v="46.428571428571431"/>
    <b v="0"/>
    <s v="theater/plays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n v="5.4999999999999997E-3"/>
    <s v="US"/>
    <s v="USD"/>
    <n v="1458703740"/>
    <n v="1454453021"/>
    <b v="0"/>
    <x v="84"/>
    <n v="5.5"/>
    <b v="0"/>
    <s v="theater/plays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n v="0.1255"/>
    <s v="US"/>
    <s v="USD"/>
    <n v="1466278339"/>
    <n v="1463686339"/>
    <b v="0"/>
    <x v="81"/>
    <n v="50.2"/>
    <b v="0"/>
    <s v="theater/plays"/>
    <x v="1"/>
    <s v="plays"/>
    <x v="3867"/>
    <d v="2016-06-18T19:32:19"/>
  </r>
  <r>
    <n v="3868"/>
    <s v="1000 words (Canceled)"/>
    <s v="New collection of music by Scott Evan Davis!"/>
    <n v="5000"/>
    <n v="10"/>
    <x v="1"/>
    <n v="2E-3"/>
    <s v="GB"/>
    <s v="GBP"/>
    <n v="1410191405"/>
    <n v="1408031405"/>
    <b v="0"/>
    <x v="29"/>
    <n v="10"/>
    <b v="0"/>
    <s v="theater/musical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n v="3.44748684310884E-2"/>
    <s v="US"/>
    <s v="USD"/>
    <n v="1426302660"/>
    <n v="1423761792"/>
    <b v="0"/>
    <x v="41"/>
    <n v="30.133333333333333"/>
    <b v="0"/>
    <s v="theater/musical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n v="0.15"/>
    <s v="US"/>
    <s v="USD"/>
    <n v="1404360478"/>
    <n v="1401768478"/>
    <b v="0"/>
    <x v="73"/>
    <n v="150"/>
    <b v="0"/>
    <s v="theater/musical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n v="2.6666666666666668E-2"/>
    <s v="US"/>
    <s v="USD"/>
    <n v="1490809450"/>
    <n v="1485629050"/>
    <b v="0"/>
    <x v="83"/>
    <n v="13.333333333333334"/>
    <b v="0"/>
    <s v="theater/musical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n v="0"/>
    <s v="US"/>
    <s v="USD"/>
    <n v="1439522996"/>
    <n v="1435202996"/>
    <b v="0"/>
    <x v="78"/>
    <e v="#DIV/0!"/>
    <b v="0"/>
    <s v="theater/musical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n v="0"/>
    <s v="US"/>
    <s v="USD"/>
    <n v="1444322535"/>
    <n v="1441730535"/>
    <b v="0"/>
    <x v="78"/>
    <e v="#DIV/0!"/>
    <b v="0"/>
    <s v="theater/musical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n v="0"/>
    <s v="NZ"/>
    <s v="NZD"/>
    <n v="1422061200"/>
    <n v="1420244622"/>
    <b v="0"/>
    <x v="78"/>
    <e v="#DIV/0!"/>
    <b v="0"/>
    <s v="theater/musical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n v="0"/>
    <s v="DK"/>
    <s v="DKK"/>
    <n v="1472896800"/>
    <n v="1472804365"/>
    <b v="0"/>
    <x v="78"/>
    <e v="#DIV/0!"/>
    <b v="0"/>
    <s v="theater/musical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n v="0.52794871794871789"/>
    <s v="GB"/>
    <s v="GBP"/>
    <n v="1454425128"/>
    <n v="1451833128"/>
    <b v="0"/>
    <x v="67"/>
    <n v="44.760869565217391"/>
    <b v="0"/>
    <s v="theater/musical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n v="4.9639999999999997E-2"/>
    <s v="US"/>
    <s v="USD"/>
    <n v="1481213752"/>
    <n v="1478621752"/>
    <b v="0"/>
    <x v="25"/>
    <n v="88.642857142857139"/>
    <b v="0"/>
    <s v="theater/musical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n v="5.5555555555555556E-4"/>
    <s v="US"/>
    <s v="USD"/>
    <n v="1435636740"/>
    <n v="1433014746"/>
    <b v="0"/>
    <x v="29"/>
    <n v="10"/>
    <b v="0"/>
    <s v="theater/musical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n v="0"/>
    <s v="GB"/>
    <s v="GBP"/>
    <n v="1422218396"/>
    <n v="1419626396"/>
    <b v="0"/>
    <x v="78"/>
    <e v="#DIV/0!"/>
    <b v="0"/>
    <s v="theater/musical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n v="0.13066666666666665"/>
    <s v="GB"/>
    <s v="GBP"/>
    <n v="1406761200"/>
    <n v="1403724820"/>
    <b v="0"/>
    <x v="57"/>
    <n v="57.647058823529413"/>
    <b v="0"/>
    <s v="theater/musical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n v="0.05"/>
    <s v="US"/>
    <s v="USD"/>
    <n v="1487550399"/>
    <n v="1484958399"/>
    <b v="0"/>
    <x v="29"/>
    <n v="25"/>
    <b v="0"/>
    <s v="theater/musical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n v="0"/>
    <s v="AU"/>
    <s v="AUD"/>
    <n v="1454281380"/>
    <n v="1451950570"/>
    <b v="0"/>
    <x v="78"/>
    <e v="#DIV/0!"/>
    <b v="0"/>
    <s v="theater/musical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n v="0"/>
    <s v="GB"/>
    <s v="GBP"/>
    <n v="1409668069"/>
    <n v="1407076069"/>
    <b v="0"/>
    <x v="78"/>
    <e v="#DIV/0!"/>
    <b v="0"/>
    <s v="theater/musical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n v="0"/>
    <s v="US"/>
    <s v="USD"/>
    <n v="1427479192"/>
    <n v="1425322792"/>
    <b v="0"/>
    <x v="78"/>
    <e v="#DIV/0!"/>
    <b v="0"/>
    <s v="theater/musical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n v="0"/>
    <s v="US"/>
    <s v="USD"/>
    <n v="1462834191"/>
    <n v="1460242191"/>
    <b v="0"/>
    <x v="78"/>
    <e v="#DIV/0!"/>
    <b v="0"/>
    <s v="theater/musical"/>
    <x v="1"/>
    <s v="musical"/>
    <x v="3885"/>
    <d v="2016-05-09T22:49:51"/>
  </r>
  <r>
    <n v="3886"/>
    <s v="a (Canceled)"/>
    <n v="1"/>
    <n v="10000"/>
    <n v="0"/>
    <x v="1"/>
    <n v="0"/>
    <s v="AU"/>
    <s v="AUD"/>
    <n v="1418275702"/>
    <n v="1415683702"/>
    <b v="0"/>
    <x v="78"/>
    <e v="#DIV/0!"/>
    <b v="0"/>
    <s v="theater/musical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n v="1.7500000000000002E-2"/>
    <s v="US"/>
    <s v="USD"/>
    <n v="1430517600"/>
    <n v="1426538129"/>
    <b v="0"/>
    <x v="84"/>
    <n v="17.5"/>
    <b v="0"/>
    <s v="theater/musical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n v="0.27100000000000002"/>
    <s v="GB"/>
    <s v="GBP"/>
    <n v="1488114358"/>
    <n v="1485522358"/>
    <b v="0"/>
    <x v="25"/>
    <n v="38.714285714285715"/>
    <b v="0"/>
    <s v="theater/plays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n v="1.4749999999999999E-2"/>
    <s v="US"/>
    <s v="USD"/>
    <n v="1420413960"/>
    <n v="1417651630"/>
    <b v="0"/>
    <x v="82"/>
    <n v="13.111111111111111"/>
    <b v="0"/>
    <s v="theater/plays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n v="0.16826666666666668"/>
    <s v="US"/>
    <s v="USD"/>
    <n v="1439662344"/>
    <n v="1434478344"/>
    <b v="0"/>
    <x v="22"/>
    <n v="315.5"/>
    <b v="0"/>
    <s v="theater/plays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n v="0.32500000000000001"/>
    <s v="US"/>
    <s v="USD"/>
    <n v="1427086740"/>
    <n v="1424488244"/>
    <b v="0"/>
    <x v="63"/>
    <n v="37.142857142857146"/>
    <b v="0"/>
    <s v="theater/plays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n v="0"/>
    <s v="US"/>
    <s v="USD"/>
    <n v="1408863600"/>
    <n v="1408203557"/>
    <b v="0"/>
    <x v="78"/>
    <e v="#DIV/0!"/>
    <b v="0"/>
    <s v="theater/plays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n v="0.2155"/>
    <s v="US"/>
    <s v="USD"/>
    <n v="1404194400"/>
    <n v="1400600840"/>
    <b v="0"/>
    <x v="87"/>
    <n v="128.27380952380952"/>
    <b v="0"/>
    <s v="theater/plays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n v="3.4666666666666665E-2"/>
    <s v="US"/>
    <s v="USD"/>
    <n v="1481000340"/>
    <n v="1478386812"/>
    <b v="0"/>
    <x v="202"/>
    <n v="47.272727272727273"/>
    <b v="0"/>
    <s v="theater/plays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n v="0.05"/>
    <s v="US"/>
    <s v="USD"/>
    <n v="1425103218"/>
    <n v="1422424818"/>
    <b v="0"/>
    <x v="29"/>
    <n v="50"/>
    <b v="0"/>
    <s v="theater/plays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n v="0.10625"/>
    <s v="US"/>
    <s v="USD"/>
    <n v="1402979778"/>
    <n v="1401770178"/>
    <b v="0"/>
    <x v="80"/>
    <n v="42.5"/>
    <b v="0"/>
    <s v="theater/plays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n v="0.17599999999999999"/>
    <s v="NZ"/>
    <s v="NZD"/>
    <n v="1420750683"/>
    <n v="1418158683"/>
    <b v="0"/>
    <x v="73"/>
    <n v="44"/>
    <b v="0"/>
    <s v="theater/plays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n v="0.3256"/>
    <s v="GB"/>
    <s v="GBP"/>
    <n v="1439827200"/>
    <n v="1436355270"/>
    <b v="0"/>
    <x v="38"/>
    <n v="50.875"/>
    <b v="0"/>
    <s v="theater/plays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n v="1.2500000000000001E-2"/>
    <s v="US"/>
    <s v="USD"/>
    <n v="1407868561"/>
    <n v="1406140561"/>
    <b v="0"/>
    <x v="84"/>
    <n v="62.5"/>
    <b v="0"/>
    <s v="theater/plays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n v="5.3999999999999999E-2"/>
    <s v="US"/>
    <s v="USD"/>
    <n v="1433988791"/>
    <n v="1431396791"/>
    <b v="0"/>
    <x v="81"/>
    <n v="27"/>
    <b v="0"/>
    <s v="theater/plays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n v="8.3333333333333332E-3"/>
    <s v="US"/>
    <s v="USD"/>
    <n v="1450554599"/>
    <n v="1447098599"/>
    <b v="0"/>
    <x v="29"/>
    <n v="25"/>
    <b v="0"/>
    <s v="theater/plays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n v="0.48833333333333334"/>
    <s v="GB"/>
    <s v="GBP"/>
    <n v="1479125642"/>
    <n v="1476962042"/>
    <b v="0"/>
    <x v="162"/>
    <n v="47.258064516129032"/>
    <b v="0"/>
    <s v="theater/plays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n v="0"/>
    <s v="US"/>
    <s v="USD"/>
    <n v="1439581080"/>
    <n v="1435709765"/>
    <b v="0"/>
    <x v="78"/>
    <e v="#DIV/0!"/>
    <b v="0"/>
    <s v="theater/plays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n v="2.9999999999999997E-4"/>
    <s v="US"/>
    <s v="USD"/>
    <n v="1429074240"/>
    <n v="1427866200"/>
    <b v="0"/>
    <x v="84"/>
    <n v="1.5"/>
    <b v="0"/>
    <s v="theater/plays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n v="0.11533333333333333"/>
    <s v="GB"/>
    <s v="GBP"/>
    <n v="1434063600"/>
    <n v="1430405903"/>
    <b v="0"/>
    <x v="63"/>
    <n v="24.714285714285715"/>
    <b v="0"/>
    <s v="theater/plays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n v="0.67333333333333334"/>
    <s v="GB"/>
    <s v="GBP"/>
    <n v="1435325100"/>
    <n v="1432072893"/>
    <b v="0"/>
    <x v="38"/>
    <n v="63.125"/>
    <b v="0"/>
    <s v="theater/plays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n v="0.153"/>
    <s v="US"/>
    <s v="USD"/>
    <n v="1414354080"/>
    <n v="1411587606"/>
    <b v="0"/>
    <x v="80"/>
    <n v="38.25"/>
    <b v="0"/>
    <s v="theater/plays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n v="8.666666666666667E-2"/>
    <s v="US"/>
    <s v="USD"/>
    <n v="1406603696"/>
    <n v="1405307696"/>
    <b v="0"/>
    <x v="80"/>
    <n v="16.25"/>
    <b v="0"/>
    <s v="theater/plays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n v="2.2499999999999998E-3"/>
    <s v="US"/>
    <s v="USD"/>
    <n v="1410424642"/>
    <n v="1407832642"/>
    <b v="0"/>
    <x v="80"/>
    <n v="33.75"/>
    <b v="0"/>
    <s v="theater/plays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n v="3.0833333333333334E-2"/>
    <s v="US"/>
    <s v="USD"/>
    <n v="1441649397"/>
    <n v="1439057397"/>
    <b v="0"/>
    <x v="83"/>
    <n v="61.666666666666664"/>
    <b v="0"/>
    <s v="theater/plays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n v="0.37412499999999999"/>
    <s v="US"/>
    <s v="USD"/>
    <n v="1417033777"/>
    <n v="1414438177"/>
    <b v="0"/>
    <x v="17"/>
    <n v="83.138888888888886"/>
    <b v="0"/>
    <s v="theater/plays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n v="6.666666666666667E-5"/>
    <s v="US"/>
    <s v="USD"/>
    <n v="1429936500"/>
    <n v="1424759330"/>
    <b v="0"/>
    <x v="29"/>
    <n v="1"/>
    <b v="0"/>
    <s v="theater/plays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n v="0.1"/>
    <s v="US"/>
    <s v="USD"/>
    <n v="1448863449"/>
    <n v="1446267849"/>
    <b v="0"/>
    <x v="63"/>
    <n v="142.85714285714286"/>
    <b v="0"/>
    <s v="theater/plays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n v="0.36359999999999998"/>
    <s v="GB"/>
    <s v="GBP"/>
    <n v="1431298740"/>
    <n v="1429558756"/>
    <b v="0"/>
    <x v="74"/>
    <n v="33.666666666666664"/>
    <b v="0"/>
    <s v="theater/plays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n v="3.3333333333333335E-3"/>
    <s v="GB"/>
    <s v="GBP"/>
    <n v="1464824309"/>
    <n v="1462232309"/>
    <b v="0"/>
    <x v="29"/>
    <n v="5"/>
    <b v="0"/>
    <s v="theater/plays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n v="0"/>
    <s v="DK"/>
    <s v="DKK"/>
    <n v="1464952752"/>
    <n v="1462360752"/>
    <b v="0"/>
    <x v="78"/>
    <e v="#DIV/0!"/>
    <b v="0"/>
    <s v="theater/plays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n v="2.8571428571428571E-3"/>
    <s v="GB"/>
    <s v="GBP"/>
    <n v="1410439161"/>
    <n v="1407847161"/>
    <b v="0"/>
    <x v="29"/>
    <n v="10"/>
    <b v="0"/>
    <s v="theater/plays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n v="2E-3"/>
    <s v="GB"/>
    <s v="GBP"/>
    <n v="1407168000"/>
    <n v="1406131023"/>
    <b v="0"/>
    <x v="83"/>
    <n v="40"/>
    <b v="0"/>
    <s v="theater/plays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n v="1.7999999999999999E-2"/>
    <s v="GB"/>
    <s v="GBP"/>
    <n v="1453075200"/>
    <n v="1450628773"/>
    <b v="0"/>
    <x v="83"/>
    <n v="30"/>
    <b v="0"/>
    <s v="theater/plays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n v="5.3999999999999999E-2"/>
    <s v="GB"/>
    <s v="GBP"/>
    <n v="1479032260"/>
    <n v="1476436660"/>
    <b v="0"/>
    <x v="83"/>
    <n v="45"/>
    <b v="0"/>
    <s v="theater/plays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n v="0"/>
    <s v="GB"/>
    <s v="GBP"/>
    <n v="1414346400"/>
    <n v="1413291655"/>
    <b v="0"/>
    <x v="78"/>
    <e v="#DIV/0!"/>
    <b v="0"/>
    <s v="theater/plays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n v="8.1333333333333327E-2"/>
    <s v="US"/>
    <s v="USD"/>
    <n v="1425337200"/>
    <n v="1421432810"/>
    <b v="0"/>
    <x v="79"/>
    <n v="10.166666666666666"/>
    <b v="0"/>
    <s v="theater/plays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n v="0.12034782608695652"/>
    <s v="GB"/>
    <s v="GBP"/>
    <n v="1428622271"/>
    <n v="1426203071"/>
    <b v="0"/>
    <x v="57"/>
    <n v="81.411764705882348"/>
    <b v="0"/>
    <s v="theater/plays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n v="0.15266666666666667"/>
    <s v="US"/>
    <s v="USD"/>
    <n v="1403823722"/>
    <n v="1401231722"/>
    <b v="0"/>
    <x v="244"/>
    <n v="57.25"/>
    <b v="0"/>
    <s v="theater/plays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n v="0.1"/>
    <s v="US"/>
    <s v="USD"/>
    <n v="1406753639"/>
    <n v="1404161639"/>
    <b v="0"/>
    <x v="83"/>
    <n v="5"/>
    <b v="0"/>
    <s v="theater/plays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n v="3.0000000000000001E-3"/>
    <s v="AU"/>
    <s v="AUD"/>
    <n v="1419645748"/>
    <n v="1417053748"/>
    <b v="0"/>
    <x v="29"/>
    <n v="15"/>
    <b v="0"/>
    <s v="theater/plays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n v="0.01"/>
    <s v="GB"/>
    <s v="GBP"/>
    <n v="1407565504"/>
    <n v="1404973504"/>
    <b v="0"/>
    <x v="84"/>
    <n v="12.5"/>
    <b v="0"/>
    <s v="theater/plays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n v="0.13020000000000001"/>
    <s v="US"/>
    <s v="USD"/>
    <n v="1444971540"/>
    <n v="1442593427"/>
    <b v="0"/>
    <x v="63"/>
    <n v="93"/>
    <b v="0"/>
    <s v="theater/plays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n v="2.265E-2"/>
    <s v="US"/>
    <s v="USD"/>
    <n v="1474228265"/>
    <n v="1471636265"/>
    <b v="0"/>
    <x v="25"/>
    <n v="32.357142857142854"/>
    <b v="0"/>
    <s v="theater/plays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n v="0"/>
    <s v="AU"/>
    <s v="AUD"/>
    <n v="1459490400"/>
    <n v="1457078868"/>
    <b v="0"/>
    <x v="78"/>
    <e v="#DIV/0!"/>
    <b v="0"/>
    <s v="theater/plays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n v="0"/>
    <s v="US"/>
    <s v="USD"/>
    <n v="1441510707"/>
    <n v="1439350707"/>
    <b v="0"/>
    <x v="78"/>
    <e v="#DIV/0!"/>
    <b v="0"/>
    <s v="theater/plays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n v="8.3333333333333331E-5"/>
    <s v="US"/>
    <s v="USD"/>
    <n v="1458097364"/>
    <n v="1455508964"/>
    <b v="0"/>
    <x v="29"/>
    <n v="1"/>
    <b v="0"/>
    <s v="theater/plays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n v="0.15742857142857142"/>
    <s v="US"/>
    <s v="USD"/>
    <n v="1468716180"/>
    <n v="1466205262"/>
    <b v="0"/>
    <x v="8"/>
    <n v="91.833333333333329"/>
    <b v="0"/>
    <s v="theater/plays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n v="0.11"/>
    <s v="US"/>
    <s v="USD"/>
    <n v="1443704400"/>
    <n v="1439827639"/>
    <b v="0"/>
    <x v="8"/>
    <n v="45.833333333333336"/>
    <b v="0"/>
    <s v="theater/plays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n v="0.43833333333333335"/>
    <s v="GB"/>
    <s v="GBP"/>
    <n v="1443973546"/>
    <n v="1438789546"/>
    <b v="0"/>
    <x v="23"/>
    <n v="57.173913043478258"/>
    <b v="0"/>
    <s v="theater/plays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n v="0"/>
    <s v="US"/>
    <s v="USD"/>
    <n v="1480576720"/>
    <n v="1477981120"/>
    <b v="0"/>
    <x v="78"/>
    <e v="#DIV/0!"/>
    <b v="0"/>
    <s v="theater/plays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n v="0.86135181975736563"/>
    <s v="US"/>
    <s v="USD"/>
    <n v="1468249760"/>
    <n v="1465830560"/>
    <b v="0"/>
    <x v="73"/>
    <n v="248.5"/>
    <b v="0"/>
    <s v="theater/plays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n v="0.12196620583717357"/>
    <s v="US"/>
    <s v="USD"/>
    <n v="1435441454"/>
    <n v="1432763054"/>
    <b v="0"/>
    <x v="81"/>
    <n v="79.400000000000006"/>
    <b v="0"/>
    <s v="theater/plays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n v="1E-3"/>
    <s v="AU"/>
    <s v="AUD"/>
    <n v="1412656200"/>
    <n v="1412328979"/>
    <b v="0"/>
    <x v="29"/>
    <n v="5"/>
    <b v="0"/>
    <s v="theater/plays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n v="2.2000000000000001E-3"/>
    <s v="US"/>
    <s v="USD"/>
    <n v="1420199351"/>
    <n v="1416311351"/>
    <b v="0"/>
    <x v="84"/>
    <n v="5.5"/>
    <b v="0"/>
    <s v="theater/plays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n v="9.0909090909090905E-3"/>
    <s v="US"/>
    <s v="USD"/>
    <n v="1416877200"/>
    <n v="1414505137"/>
    <b v="0"/>
    <x v="84"/>
    <n v="25"/>
    <b v="0"/>
    <s v="theater/plays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n v="0"/>
    <s v="US"/>
    <s v="USD"/>
    <n v="1434490914"/>
    <n v="1429306914"/>
    <b v="0"/>
    <x v="78"/>
    <e v="#DIV/0!"/>
    <b v="0"/>
    <s v="theater/plays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n v="0.35639999999999999"/>
    <s v="US"/>
    <s v="USD"/>
    <n v="1446483000"/>
    <n v="1443811268"/>
    <b v="0"/>
    <x v="62"/>
    <n v="137.07692307692307"/>
    <b v="0"/>
    <s v="theater/plays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n v="0"/>
    <s v="US"/>
    <s v="USD"/>
    <n v="1440690875"/>
    <n v="1438098875"/>
    <b v="0"/>
    <x v="78"/>
    <e v="#DIV/0!"/>
    <b v="0"/>
    <s v="theater/plays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n v="2.5000000000000001E-3"/>
    <s v="US"/>
    <s v="USD"/>
    <n v="1431717268"/>
    <n v="1429125268"/>
    <b v="0"/>
    <x v="29"/>
    <n v="5"/>
    <b v="0"/>
    <s v="theater/plays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n v="3.2500000000000001E-2"/>
    <s v="US"/>
    <s v="USD"/>
    <n v="1425110400"/>
    <n v="1422388822"/>
    <b v="0"/>
    <x v="81"/>
    <n v="39"/>
    <b v="0"/>
    <s v="theater/plays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n v="3.3666666666666664E-2"/>
    <s v="US"/>
    <s v="USD"/>
    <n v="1475378744"/>
    <n v="1472786744"/>
    <b v="0"/>
    <x v="84"/>
    <n v="50.5"/>
    <b v="0"/>
    <s v="theater/plays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n v="0"/>
    <s v="AU"/>
    <s v="AUD"/>
    <n v="1410076123"/>
    <n v="1404892123"/>
    <b v="0"/>
    <x v="78"/>
    <e v="#DIV/0!"/>
    <b v="0"/>
    <s v="theater/plays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n v="0.15770000000000001"/>
    <s v="AU"/>
    <s v="AUD"/>
    <n v="1423623221"/>
    <n v="1421031221"/>
    <b v="0"/>
    <x v="58"/>
    <n v="49.28125"/>
    <b v="0"/>
    <s v="theater/plays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n v="6.2500000000000003E-3"/>
    <s v="US"/>
    <s v="USD"/>
    <n v="1460140500"/>
    <n v="1457628680"/>
    <b v="0"/>
    <x v="29"/>
    <n v="25"/>
    <b v="0"/>
    <s v="theater/plays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n v="5.0000000000000004E-6"/>
    <s v="IE"/>
    <s v="EUR"/>
    <n v="1462301342"/>
    <n v="1457120942"/>
    <b v="0"/>
    <x v="29"/>
    <n v="1"/>
    <b v="0"/>
    <s v="theater/plays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n v="9.6153846153846159E-4"/>
    <s v="US"/>
    <s v="USD"/>
    <n v="1445885890"/>
    <n v="1440701890"/>
    <b v="0"/>
    <x v="29"/>
    <n v="25"/>
    <b v="0"/>
    <s v="theater/plays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n v="0"/>
    <s v="US"/>
    <s v="USD"/>
    <n v="1469834940"/>
    <n v="1467162586"/>
    <b v="0"/>
    <x v="78"/>
    <e v="#DIV/0!"/>
    <b v="0"/>
    <s v="theater/plays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n v="0"/>
    <s v="CA"/>
    <s v="CAD"/>
    <n v="1405352264"/>
    <n v="1400168264"/>
    <b v="0"/>
    <x v="78"/>
    <e v="#DIV/0!"/>
    <b v="0"/>
    <s v="theater/plays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n v="0.24285714285714285"/>
    <s v="US"/>
    <s v="USD"/>
    <n v="1448745741"/>
    <n v="1446150141"/>
    <b v="0"/>
    <x v="22"/>
    <n v="53.125"/>
    <b v="0"/>
    <s v="theater/plays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n v="0"/>
    <s v="US"/>
    <s v="USD"/>
    <n v="1461543600"/>
    <n v="1459203727"/>
    <b v="0"/>
    <x v="78"/>
    <e v="#DIV/0!"/>
    <b v="0"/>
    <s v="theater/plays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n v="2.5000000000000001E-4"/>
    <s v="US"/>
    <s v="USD"/>
    <n v="1468020354"/>
    <n v="1464045954"/>
    <b v="0"/>
    <x v="29"/>
    <n v="7"/>
    <b v="0"/>
    <s v="theater/plays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n v="0.32050000000000001"/>
    <s v="US"/>
    <s v="USD"/>
    <n v="1406988000"/>
    <n v="1403822912"/>
    <b v="0"/>
    <x v="38"/>
    <n v="40.0625"/>
    <b v="0"/>
    <s v="theater/plays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n v="0.24333333333333335"/>
    <s v="US"/>
    <s v="USD"/>
    <n v="1411930556"/>
    <n v="1409338556"/>
    <b v="0"/>
    <x v="8"/>
    <n v="24.333333333333332"/>
    <b v="0"/>
    <s v="theater/plays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n v="1.4999999999999999E-2"/>
    <s v="US"/>
    <s v="USD"/>
    <n v="1451852256"/>
    <n v="1449260256"/>
    <b v="0"/>
    <x v="80"/>
    <n v="11.25"/>
    <b v="0"/>
    <s v="theater/plays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n v="4.1999999999999997E-3"/>
    <s v="GB"/>
    <s v="GBP"/>
    <n v="1399584210"/>
    <n v="1397683410"/>
    <b v="0"/>
    <x v="84"/>
    <n v="10.5"/>
    <b v="0"/>
    <s v="theater/plays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n v="3.214285714285714E-2"/>
    <s v="GB"/>
    <s v="GBP"/>
    <n v="1448722494"/>
    <n v="1446562494"/>
    <b v="0"/>
    <x v="83"/>
    <n v="15"/>
    <b v="0"/>
    <s v="theater/plays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n v="0"/>
    <s v="CA"/>
    <s v="CAD"/>
    <n v="1447821717"/>
    <n v="1445226117"/>
    <b v="0"/>
    <x v="78"/>
    <e v="#DIV/0!"/>
    <b v="0"/>
    <s v="theater/plays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n v="6.3E-2"/>
    <s v="US"/>
    <s v="USD"/>
    <n v="1429460386"/>
    <n v="1424279986"/>
    <b v="0"/>
    <x v="83"/>
    <n v="42"/>
    <b v="0"/>
    <s v="theater/plays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n v="0.14249999999999999"/>
    <s v="US"/>
    <s v="USD"/>
    <n v="1460608780"/>
    <n v="1455428380"/>
    <b v="0"/>
    <x v="80"/>
    <n v="71.25"/>
    <b v="0"/>
    <s v="theater/plays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n v="6.0000000000000001E-3"/>
    <s v="US"/>
    <s v="USD"/>
    <n v="1406170740"/>
    <n v="1402506278"/>
    <b v="0"/>
    <x v="84"/>
    <n v="22.5"/>
    <b v="0"/>
    <s v="theater/plays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n v="0.2411764705882353"/>
    <s v="US"/>
    <s v="USD"/>
    <n v="1488783507"/>
    <n v="1486191507"/>
    <b v="0"/>
    <x v="73"/>
    <n v="41"/>
    <b v="0"/>
    <s v="theater/plays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n v="0.10539999999999999"/>
    <s v="US"/>
    <s v="USD"/>
    <n v="1463945673"/>
    <n v="1458761673"/>
    <b v="0"/>
    <x v="202"/>
    <n v="47.909090909090907"/>
    <b v="0"/>
    <s v="theater/plays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n v="7.4690265486725665E-2"/>
    <s v="US"/>
    <s v="USD"/>
    <n v="1472442900"/>
    <n v="1471638646"/>
    <b v="0"/>
    <x v="79"/>
    <n v="35.166666666666664"/>
    <b v="0"/>
    <s v="theater/plays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n v="7.3333333333333334E-4"/>
    <s v="US"/>
    <s v="USD"/>
    <n v="1460925811"/>
    <n v="1458333811"/>
    <b v="0"/>
    <x v="84"/>
    <n v="5.5"/>
    <b v="0"/>
    <s v="theater/plays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n v="9.7142857142857135E-3"/>
    <s v="US"/>
    <s v="USD"/>
    <n v="1405947126"/>
    <n v="1403355126"/>
    <b v="0"/>
    <x v="79"/>
    <n v="22.666666666666668"/>
    <b v="0"/>
    <s v="theater/plays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n v="0.21099999999999999"/>
    <s v="US"/>
    <s v="USD"/>
    <n v="1423186634"/>
    <n v="1418002634"/>
    <b v="0"/>
    <x v="22"/>
    <n v="26.375"/>
    <b v="0"/>
    <s v="theater/plays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n v="0.78100000000000003"/>
    <s v="US"/>
    <s v="USD"/>
    <n v="1462766400"/>
    <n v="1460219110"/>
    <b v="0"/>
    <x v="77"/>
    <n v="105.54054054054055"/>
    <b v="0"/>
    <s v="theater/plays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n v="0.32"/>
    <s v="GB"/>
    <s v="GBP"/>
    <n v="1464872848"/>
    <n v="1462280848"/>
    <b v="0"/>
    <x v="202"/>
    <n v="29.09090909090909"/>
    <b v="0"/>
    <s v="theater/plays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n v="0"/>
    <s v="US"/>
    <s v="USD"/>
    <n v="1468442898"/>
    <n v="1465850898"/>
    <b v="0"/>
    <x v="78"/>
    <e v="#DIV/0!"/>
    <b v="0"/>
    <s v="theater/plays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n v="0.47692307692307695"/>
    <s v="US"/>
    <s v="USD"/>
    <n v="1406876400"/>
    <n v="1405024561"/>
    <b v="0"/>
    <x v="73"/>
    <n v="62"/>
    <b v="0"/>
    <s v="theater/plays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n v="1.4500000000000001E-2"/>
    <s v="US"/>
    <s v="USD"/>
    <n v="1469213732"/>
    <n v="1466621732"/>
    <b v="0"/>
    <x v="79"/>
    <n v="217.5"/>
    <b v="0"/>
    <s v="theater/plays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n v="0.107"/>
    <s v="US"/>
    <s v="USD"/>
    <n v="1422717953"/>
    <n v="1417533953"/>
    <b v="0"/>
    <x v="22"/>
    <n v="26.75"/>
    <b v="0"/>
    <s v="theater/plays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n v="1.8333333333333333E-2"/>
    <s v="GB"/>
    <s v="GBP"/>
    <n v="1427659200"/>
    <n v="1425678057"/>
    <b v="0"/>
    <x v="79"/>
    <n v="18.333333333333332"/>
    <b v="0"/>
    <s v="theater/plays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n v="0.18"/>
    <s v="US"/>
    <s v="USD"/>
    <n v="1404570147"/>
    <n v="1401978147"/>
    <b v="0"/>
    <x v="63"/>
    <n v="64.285714285714292"/>
    <b v="0"/>
    <s v="theater/plays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n v="4.0833333333333333E-2"/>
    <s v="US"/>
    <s v="USD"/>
    <n v="1468729149"/>
    <n v="1463545149"/>
    <b v="0"/>
    <x v="63"/>
    <n v="175"/>
    <b v="0"/>
    <s v="theater/plays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n v="0.2"/>
    <s v="GB"/>
    <s v="GBP"/>
    <n v="1436297180"/>
    <n v="1431113180"/>
    <b v="0"/>
    <x v="81"/>
    <n v="34"/>
    <b v="0"/>
    <s v="theater/plays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n v="0.34802513464991025"/>
    <s v="US"/>
    <s v="USD"/>
    <n v="1400569140"/>
    <n v="1397854356"/>
    <b v="0"/>
    <x v="67"/>
    <n v="84.282608695652172"/>
    <b v="0"/>
    <s v="theater/plays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n v="6.3333333333333339E-2"/>
    <s v="GB"/>
    <s v="GBP"/>
    <n v="1415404800"/>
    <n v="1412809644"/>
    <b v="0"/>
    <x v="73"/>
    <n v="9.5"/>
    <b v="0"/>
    <s v="theater/plays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n v="0.32050000000000001"/>
    <s v="US"/>
    <s v="USD"/>
    <n v="1456002300"/>
    <n v="1454173120"/>
    <b v="0"/>
    <x v="10"/>
    <n v="33.736842105263158"/>
    <b v="0"/>
    <s v="theater/plays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n v="9.7600000000000006E-2"/>
    <s v="GB"/>
    <s v="GBP"/>
    <n v="1462539840"/>
    <n v="1460034594"/>
    <b v="0"/>
    <x v="62"/>
    <n v="37.53846153846154"/>
    <b v="0"/>
    <s v="theater/plays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n v="0.3775"/>
    <s v="GB"/>
    <s v="GBP"/>
    <n v="1400278290"/>
    <n v="1399414290"/>
    <b v="0"/>
    <x v="62"/>
    <n v="11.615384615384615"/>
    <b v="0"/>
    <s v="theater/plays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n v="2.1333333333333333E-2"/>
    <s v="US"/>
    <s v="USD"/>
    <n v="1440813413"/>
    <n v="1439517413"/>
    <b v="0"/>
    <x v="80"/>
    <n v="8"/>
    <b v="0"/>
    <s v="theater/plays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n v="0"/>
    <s v="US"/>
    <s v="USD"/>
    <n v="1447009181"/>
    <n v="1444413581"/>
    <b v="0"/>
    <x v="78"/>
    <e v="#DIV/0!"/>
    <b v="0"/>
    <s v="theater/plays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n v="4.1818181818181817E-2"/>
    <s v="GB"/>
    <s v="GBP"/>
    <n v="1456934893"/>
    <n v="1454342893"/>
    <b v="0"/>
    <x v="83"/>
    <n v="23"/>
    <b v="0"/>
    <s v="theater/plays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n v="0.2"/>
    <s v="US"/>
    <s v="USD"/>
    <n v="1433086082"/>
    <n v="1430494082"/>
    <b v="0"/>
    <x v="29"/>
    <n v="100"/>
    <b v="0"/>
    <s v="theater/plays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n v="5.4100000000000002E-2"/>
    <s v="US"/>
    <s v="USD"/>
    <n v="1449876859"/>
    <n v="1444689259"/>
    <b v="0"/>
    <x v="82"/>
    <n v="60.111111111111114"/>
    <b v="0"/>
    <s v="theater/plays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n v="6.0000000000000002E-5"/>
    <s v="US"/>
    <s v="USD"/>
    <n v="1431549912"/>
    <n v="1428957912"/>
    <b v="0"/>
    <x v="29"/>
    <n v="3"/>
    <b v="0"/>
    <s v="theater/plays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n v="2.5000000000000001E-3"/>
    <s v="US"/>
    <s v="USD"/>
    <n v="1405761690"/>
    <n v="1403169690"/>
    <b v="0"/>
    <x v="29"/>
    <n v="5"/>
    <b v="0"/>
    <s v="theater/plays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n v="0.35"/>
    <s v="GB"/>
    <s v="GBP"/>
    <n v="1423913220"/>
    <n v="1421339077"/>
    <b v="0"/>
    <x v="80"/>
    <n v="17.5"/>
    <b v="0"/>
    <s v="theater/plays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n v="0.16566666666666666"/>
    <s v="US"/>
    <s v="USD"/>
    <n v="1416499440"/>
    <n v="1415341464"/>
    <b v="0"/>
    <x v="57"/>
    <n v="29.235294117647058"/>
    <b v="0"/>
    <s v="theater/plays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n v="0"/>
    <s v="GB"/>
    <s v="GBP"/>
    <n v="1428222221"/>
    <n v="1425633821"/>
    <b v="0"/>
    <x v="78"/>
    <e v="#DIV/0!"/>
    <b v="0"/>
    <s v="theater/plays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n v="0.57199999999999995"/>
    <s v="US"/>
    <s v="USD"/>
    <n v="1427580426"/>
    <n v="1424992026"/>
    <b v="0"/>
    <x v="8"/>
    <n v="59.583333333333336"/>
    <b v="0"/>
    <s v="theater/plays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n v="0.16514285714285715"/>
    <s v="US"/>
    <s v="USD"/>
    <n v="1409514709"/>
    <n v="1406058798"/>
    <b v="0"/>
    <x v="25"/>
    <n v="82.571428571428569"/>
    <b v="0"/>
    <s v="theater/plays"/>
    <x v="1"/>
    <s v="plays"/>
    <x v="3999"/>
    <d v="2014-08-31T19:51:49"/>
  </r>
  <r>
    <n v="4000"/>
    <s v="The Escorts"/>
    <s v="An Enticing Trip into the World of Assisted Dying"/>
    <n v="8000"/>
    <n v="10"/>
    <x v="2"/>
    <n v="1.25E-3"/>
    <s v="US"/>
    <s v="USD"/>
    <n v="1462631358"/>
    <n v="1457450958"/>
    <b v="0"/>
    <x v="29"/>
    <n v="10"/>
    <b v="0"/>
    <s v="theater/plays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n v="0.3775"/>
    <s v="GB"/>
    <s v="GBP"/>
    <n v="1488394800"/>
    <n v="1486681708"/>
    <b v="0"/>
    <x v="25"/>
    <n v="32.357142857142854"/>
    <b v="0"/>
    <s v="theater/plays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n v="1.84E-2"/>
    <s v="US"/>
    <s v="USD"/>
    <n v="1411779761"/>
    <n v="1409187761"/>
    <b v="0"/>
    <x v="80"/>
    <n v="5.75"/>
    <b v="0"/>
    <s v="theater/plays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n v="0.10050000000000001"/>
    <s v="US"/>
    <s v="USD"/>
    <n v="1424009147"/>
    <n v="1421417147"/>
    <b v="0"/>
    <x v="84"/>
    <n v="100.5"/>
    <b v="0"/>
    <s v="theater/plays"/>
    <x v="1"/>
    <s v="plays"/>
    <x v="4003"/>
    <d v="2015-02-15T14:05:47"/>
  </r>
  <r>
    <n v="4004"/>
    <s v="South Florida Tours"/>
    <s v="Help Launch The Queen Into South Florida!"/>
    <n v="500"/>
    <n v="1"/>
    <x v="2"/>
    <n v="2E-3"/>
    <s v="US"/>
    <s v="USD"/>
    <n v="1412740457"/>
    <n v="1410148457"/>
    <b v="0"/>
    <x v="29"/>
    <n v="1"/>
    <b v="0"/>
    <s v="theater/plays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n v="1.3333333333333334E-2"/>
    <s v="US"/>
    <s v="USD"/>
    <n v="1413832985"/>
    <n v="1408648985"/>
    <b v="0"/>
    <x v="84"/>
    <n v="20"/>
    <b v="0"/>
    <s v="theater/plays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n v="6.666666666666667E-5"/>
    <s v="US"/>
    <s v="USD"/>
    <n v="1455647587"/>
    <n v="1453487587"/>
    <b v="0"/>
    <x v="29"/>
    <n v="2"/>
    <b v="0"/>
    <s v="theater/plays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n v="2.5000000000000001E-3"/>
    <s v="US"/>
    <s v="USD"/>
    <n v="1409070480"/>
    <n v="1406572381"/>
    <b v="0"/>
    <x v="29"/>
    <n v="5"/>
    <b v="0"/>
    <s v="theater/plays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n v="0.06"/>
    <s v="GB"/>
    <s v="GBP"/>
    <n v="1437606507"/>
    <n v="1435014507"/>
    <b v="0"/>
    <x v="80"/>
    <n v="15"/>
    <b v="0"/>
    <s v="theater/plays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n v="3.8860103626943004E-2"/>
    <s v="GB"/>
    <s v="GBP"/>
    <n v="1410281360"/>
    <n v="1406825360"/>
    <b v="0"/>
    <x v="83"/>
    <n v="25"/>
    <b v="0"/>
    <s v="theater/plays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n v="0.24194444444444443"/>
    <s v="US"/>
    <s v="USD"/>
    <n v="1414348166"/>
    <n v="1412879366"/>
    <b v="0"/>
    <x v="44"/>
    <n v="45.842105263157897"/>
    <b v="0"/>
    <s v="theater/plays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n v="7.5999999999999998E-2"/>
    <s v="GB"/>
    <s v="GBP"/>
    <n v="1422450278"/>
    <n v="1419858278"/>
    <b v="0"/>
    <x v="80"/>
    <n v="4.75"/>
    <b v="0"/>
    <s v="theater/plays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n v="0"/>
    <s v="GB"/>
    <s v="GBP"/>
    <n v="1430571849"/>
    <n v="1427979849"/>
    <b v="0"/>
    <x v="78"/>
    <e v="#DIV/0!"/>
    <b v="0"/>
    <s v="theater/plays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n v="1.2999999999999999E-2"/>
    <s v="US"/>
    <s v="USD"/>
    <n v="1424070823"/>
    <n v="1421478823"/>
    <b v="0"/>
    <x v="84"/>
    <n v="13"/>
    <b v="0"/>
    <s v="theater/plays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n v="0"/>
    <s v="US"/>
    <s v="USD"/>
    <n v="1457157269"/>
    <n v="1455861269"/>
    <b v="0"/>
    <x v="78"/>
    <e v="#DIV/0!"/>
    <b v="0"/>
    <s v="theater/plays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n v="1.4285714285714287E-4"/>
    <s v="US"/>
    <s v="USD"/>
    <n v="1437331463"/>
    <n v="1434739463"/>
    <b v="0"/>
    <x v="29"/>
    <n v="1"/>
    <b v="0"/>
    <s v="theater/plays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n v="0.14000000000000001"/>
    <s v="GB"/>
    <s v="GBP"/>
    <n v="1410987400"/>
    <n v="1408395400"/>
    <b v="0"/>
    <x v="63"/>
    <n v="10"/>
    <b v="0"/>
    <s v="theater/plays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n v="1.0500000000000001E-2"/>
    <s v="US"/>
    <s v="USD"/>
    <n v="1409846874"/>
    <n v="1407254874"/>
    <b v="0"/>
    <x v="84"/>
    <n v="52.5"/>
    <b v="0"/>
    <s v="theater/plays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n v="8.666666666666667E-2"/>
    <s v="GB"/>
    <s v="GBP"/>
    <n v="1475877108"/>
    <n v="1473285108"/>
    <b v="0"/>
    <x v="80"/>
    <n v="32.5"/>
    <b v="0"/>
    <s v="theater/plays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n v="8.2857142857142851E-3"/>
    <s v="US"/>
    <s v="USD"/>
    <n v="1460737680"/>
    <n v="1455725596"/>
    <b v="0"/>
    <x v="80"/>
    <n v="7.25"/>
    <b v="0"/>
    <s v="theater/plays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n v="0.16666666666666666"/>
    <s v="US"/>
    <s v="USD"/>
    <n v="1427168099"/>
    <n v="1424579699"/>
    <b v="0"/>
    <x v="83"/>
    <n v="33.333333333333336"/>
    <b v="0"/>
    <s v="theater/plays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n v="8.3333333333333332E-3"/>
    <s v="US"/>
    <s v="USD"/>
    <n v="1414360358"/>
    <n v="1409176358"/>
    <b v="0"/>
    <x v="84"/>
    <n v="62.5"/>
    <b v="0"/>
    <s v="theater/plays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n v="0.69561111111111107"/>
    <s v="US"/>
    <s v="USD"/>
    <n v="1422759240"/>
    <n v="1418824867"/>
    <b v="0"/>
    <x v="438"/>
    <n v="63.558375634517766"/>
    <b v="0"/>
    <s v="theater/plays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n v="0"/>
    <s v="US"/>
    <s v="USD"/>
    <n v="1458860363"/>
    <n v="1454975963"/>
    <b v="0"/>
    <x v="78"/>
    <e v="#DIV/0!"/>
    <b v="0"/>
    <s v="theater/plays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n v="1.2500000000000001E-2"/>
    <s v="US"/>
    <s v="USD"/>
    <n v="1441037097"/>
    <n v="1438445097"/>
    <b v="0"/>
    <x v="29"/>
    <n v="10"/>
    <b v="0"/>
    <s v="theater/plays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n v="0.05"/>
    <s v="FR"/>
    <s v="EUR"/>
    <n v="1437889336"/>
    <n v="1432705336"/>
    <b v="0"/>
    <x v="80"/>
    <n v="62.5"/>
    <b v="0"/>
    <s v="theater/plays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n v="0"/>
    <s v="US"/>
    <s v="USD"/>
    <n v="1449247439"/>
    <n v="1444059839"/>
    <b v="0"/>
    <x v="78"/>
    <e v="#DIV/0!"/>
    <b v="0"/>
    <s v="theater/plays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n v="7.166666666666667E-2"/>
    <s v="US"/>
    <s v="USD"/>
    <n v="1487811600"/>
    <n v="1486077481"/>
    <b v="0"/>
    <x v="63"/>
    <n v="30.714285714285715"/>
    <b v="0"/>
    <s v="theater/plays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n v="0.28050000000000003"/>
    <s v="US"/>
    <s v="USD"/>
    <n v="1402007500"/>
    <n v="1399415500"/>
    <b v="0"/>
    <x v="202"/>
    <n v="51"/>
    <b v="0"/>
    <s v="theater/plays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n v="0"/>
    <s v="US"/>
    <s v="USD"/>
    <n v="1450053370"/>
    <n v="1447461370"/>
    <b v="0"/>
    <x v="78"/>
    <e v="#DIV/0!"/>
    <b v="0"/>
    <s v="theater/plays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n v="0.16"/>
    <s v="US"/>
    <s v="USD"/>
    <n v="1454525340"/>
    <n v="1452008599"/>
    <b v="0"/>
    <x v="79"/>
    <n v="66.666666666666671"/>
    <b v="0"/>
    <s v="theater/plays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n v="0"/>
    <s v="US"/>
    <s v="USD"/>
    <n v="1418914964"/>
    <n v="1414591364"/>
    <b v="0"/>
    <x v="78"/>
    <e v="#DIV/0!"/>
    <b v="0"/>
    <s v="theater/plays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n v="6.8287037037037035E-2"/>
    <s v="US"/>
    <s v="USD"/>
    <n v="1450211116"/>
    <n v="1445023516"/>
    <b v="0"/>
    <x v="63"/>
    <n v="59"/>
    <b v="0"/>
    <s v="theater/plays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n v="0.25698702928870293"/>
    <s v="GB"/>
    <s v="GBP"/>
    <n v="1475398800"/>
    <n v="1472711224"/>
    <b v="0"/>
    <x v="225"/>
    <n v="65.340319148936175"/>
    <b v="0"/>
    <s v="theater/plays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n v="1.4814814814814815E-2"/>
    <s v="US"/>
    <s v="USD"/>
    <n v="1428097450"/>
    <n v="1425509050"/>
    <b v="0"/>
    <x v="84"/>
    <n v="100"/>
    <b v="0"/>
    <s v="theater/plays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n v="0.36849999999999999"/>
    <s v="US"/>
    <s v="USD"/>
    <n v="1413925887"/>
    <n v="1411333887"/>
    <b v="0"/>
    <x v="20"/>
    <n v="147.4"/>
    <b v="0"/>
    <s v="theater/plays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n v="0.47049999999999997"/>
    <s v="US"/>
    <s v="USD"/>
    <n v="1404253800"/>
    <n v="1402784964"/>
    <b v="0"/>
    <x v="57"/>
    <n v="166.05882352941177"/>
    <b v="0"/>
    <s v="theater/plays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n v="0.11428571428571428"/>
    <s v="US"/>
    <s v="USD"/>
    <n v="1464099900"/>
    <n v="1462585315"/>
    <b v="0"/>
    <x v="84"/>
    <n v="40"/>
    <b v="0"/>
    <s v="theater/plays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n v="0.12039999999999999"/>
    <s v="US"/>
    <s v="USD"/>
    <n v="1413573010"/>
    <n v="1408389010"/>
    <b v="0"/>
    <x v="80"/>
    <n v="75.25"/>
    <b v="0"/>
    <s v="theater/plays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n v="0.6"/>
    <s v="US"/>
    <s v="USD"/>
    <n v="1448949540"/>
    <n v="1446048367"/>
    <b v="0"/>
    <x v="81"/>
    <n v="60"/>
    <b v="0"/>
    <s v="theater/plays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n v="0.3125"/>
    <s v="US"/>
    <s v="USD"/>
    <n v="1437188400"/>
    <n v="1432100004"/>
    <b v="0"/>
    <x v="84"/>
    <n v="1250"/>
    <b v="0"/>
    <s v="theater/plays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n v="4.1999999999999997E-3"/>
    <s v="GB"/>
    <s v="GBP"/>
    <n v="1473160954"/>
    <n v="1467976954"/>
    <b v="0"/>
    <x v="84"/>
    <n v="10.5"/>
    <b v="0"/>
    <s v="theater/plays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n v="2.0999999999999999E-3"/>
    <s v="US"/>
    <s v="USD"/>
    <n v="1421781360"/>
    <n v="1419213664"/>
    <b v="0"/>
    <x v="83"/>
    <n v="7"/>
    <b v="0"/>
    <s v="theater/plays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n v="0"/>
    <s v="CA"/>
    <s v="CAD"/>
    <n v="1416524325"/>
    <n v="1415228325"/>
    <b v="0"/>
    <x v="78"/>
    <e v="#DIV/0!"/>
    <b v="0"/>
    <s v="theater/plays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n v="0.375"/>
    <s v="US"/>
    <s v="USD"/>
    <n v="1428642000"/>
    <n v="1426050982"/>
    <b v="0"/>
    <x v="80"/>
    <n v="56.25"/>
    <b v="0"/>
    <s v="theater/plays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n v="2.0000000000000001E-4"/>
    <s v="AU"/>
    <s v="AUD"/>
    <n v="1408596589"/>
    <n v="1406004589"/>
    <b v="0"/>
    <x v="29"/>
    <n v="1"/>
    <b v="0"/>
    <s v="theater/plays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n v="8.2142857142857142E-2"/>
    <s v="US"/>
    <s v="USD"/>
    <n v="1413992210"/>
    <n v="1411400210"/>
    <b v="0"/>
    <x v="8"/>
    <n v="38.333333333333336"/>
    <b v="0"/>
    <s v="theater/plays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n v="2.1999999999999999E-2"/>
    <s v="US"/>
    <s v="USD"/>
    <n v="1420938000"/>
    <n v="1418862743"/>
    <b v="0"/>
    <x v="80"/>
    <n v="27.5"/>
    <b v="0"/>
    <s v="theater/plays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n v="0.17652941176470588"/>
    <s v="GB"/>
    <s v="GBP"/>
    <n v="1460373187"/>
    <n v="1457352787"/>
    <b v="0"/>
    <x v="110"/>
    <n v="32.978021978021978"/>
    <b v="0"/>
    <s v="theater/plays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n v="8.0000000000000004E-4"/>
    <s v="US"/>
    <s v="USD"/>
    <n v="1436914815"/>
    <n v="1434322815"/>
    <b v="0"/>
    <x v="29"/>
    <n v="16"/>
    <b v="0"/>
    <s v="theater/plays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n v="6.6666666666666664E-4"/>
    <s v="US"/>
    <s v="USD"/>
    <n v="1414077391"/>
    <n v="1411485391"/>
    <b v="0"/>
    <x v="29"/>
    <n v="1"/>
    <b v="0"/>
    <s v="theater/plays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n v="0"/>
    <s v="US"/>
    <s v="USD"/>
    <n v="1399618380"/>
    <n v="1399058797"/>
    <b v="0"/>
    <x v="78"/>
    <e v="#DIV/0!"/>
    <b v="0"/>
    <s v="theater/plays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n v="0.37533333333333335"/>
    <s v="US"/>
    <s v="USD"/>
    <n v="1413234316"/>
    <n v="1408050316"/>
    <b v="0"/>
    <x v="62"/>
    <n v="86.615384615384613"/>
    <b v="0"/>
    <s v="theater/plays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n v="0.22"/>
    <s v="GB"/>
    <s v="GBP"/>
    <n v="1416081600"/>
    <n v="1413477228"/>
    <b v="0"/>
    <x v="84"/>
    <n v="55"/>
    <b v="0"/>
    <s v="theater/plays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n v="0"/>
    <s v="US"/>
    <s v="USD"/>
    <n v="1475294400"/>
    <n v="1472674285"/>
    <b v="0"/>
    <x v="78"/>
    <e v="#DIV/0!"/>
    <b v="0"/>
    <s v="theater/plays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n v="0.1762"/>
    <s v="GB"/>
    <s v="GBP"/>
    <n v="1403192031"/>
    <n v="1400600031"/>
    <b v="0"/>
    <x v="64"/>
    <n v="41.952380952380949"/>
    <b v="0"/>
    <s v="theater/plays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n v="0.53"/>
    <s v="US"/>
    <s v="USD"/>
    <n v="1467575940"/>
    <n v="1465856639"/>
    <b v="0"/>
    <x v="82"/>
    <n v="88.333333333333329"/>
    <b v="0"/>
    <s v="theater/plays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n v="0.22142857142857142"/>
    <s v="GB"/>
    <s v="GBP"/>
    <n v="1448492400"/>
    <n v="1446506080"/>
    <b v="0"/>
    <x v="79"/>
    <n v="129.16666666666666"/>
    <b v="0"/>
    <s v="theater/plays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n v="2.5333333333333333E-2"/>
    <s v="US"/>
    <s v="USD"/>
    <n v="1459483140"/>
    <n v="1458178044"/>
    <b v="0"/>
    <x v="80"/>
    <n v="23.75"/>
    <b v="0"/>
    <s v="theater/plays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n v="2.5000000000000001E-2"/>
    <s v="CA"/>
    <s v="CAD"/>
    <n v="1410836400"/>
    <n v="1408116152"/>
    <b v="0"/>
    <x v="63"/>
    <n v="35.714285714285715"/>
    <b v="0"/>
    <s v="theater/plays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n v="2.8500000000000001E-2"/>
    <s v="CA"/>
    <s v="CAD"/>
    <n v="1403539200"/>
    <n v="1400604056"/>
    <b v="0"/>
    <x v="81"/>
    <n v="57"/>
    <b v="0"/>
    <s v="theater/plays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n v="0"/>
    <s v="US"/>
    <s v="USD"/>
    <n v="1461205423"/>
    <n v="1456025023"/>
    <b v="0"/>
    <x v="78"/>
    <e v="#DIV/0!"/>
    <b v="0"/>
    <s v="theater/plays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n v="2.4500000000000001E-2"/>
    <s v="US"/>
    <s v="USD"/>
    <n v="1467481468"/>
    <n v="1464889468"/>
    <b v="0"/>
    <x v="83"/>
    <n v="163.33333333333334"/>
    <b v="0"/>
    <s v="theater/plays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n v="1.4210526315789474E-2"/>
    <s v="GB"/>
    <s v="GBP"/>
    <n v="1403886084"/>
    <n v="1401294084"/>
    <b v="0"/>
    <x v="82"/>
    <n v="15"/>
    <b v="0"/>
    <s v="theater/plays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n v="0.1925"/>
    <s v="AU"/>
    <s v="AUD"/>
    <n v="1430316426"/>
    <n v="1427724426"/>
    <b v="0"/>
    <x v="79"/>
    <n v="64.166666666666671"/>
    <b v="0"/>
    <s v="theater/plays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n v="6.7499999999999999E-3"/>
    <s v="US"/>
    <s v="USD"/>
    <n v="1407883811"/>
    <n v="1405291811"/>
    <b v="0"/>
    <x v="80"/>
    <n v="6.75"/>
    <b v="0"/>
    <s v="theater/plays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n v="1.6666666666666668E-3"/>
    <s v="US"/>
    <s v="USD"/>
    <n v="1463619388"/>
    <n v="1461027388"/>
    <b v="0"/>
    <x v="29"/>
    <n v="25"/>
    <b v="0"/>
    <s v="theater/plays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n v="0.60899999999999999"/>
    <s v="US"/>
    <s v="USD"/>
    <n v="1443408550"/>
    <n v="1439952550"/>
    <b v="0"/>
    <x v="57"/>
    <n v="179.11764705882354"/>
    <b v="0"/>
    <s v="theater/plays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n v="0.01"/>
    <s v="US"/>
    <s v="USD"/>
    <n v="1484348700"/>
    <n v="1481756855"/>
    <b v="0"/>
    <x v="29"/>
    <n v="34.950000000000003"/>
    <b v="0"/>
    <s v="theater/plays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n v="0.34399999999999997"/>
    <s v="GB"/>
    <s v="GBP"/>
    <n v="1425124800"/>
    <n v="1421596356"/>
    <b v="0"/>
    <x v="62"/>
    <n v="33.07692307692308"/>
    <b v="0"/>
    <s v="theater/plays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n v="0.16500000000000001"/>
    <s v="US"/>
    <s v="USD"/>
    <n v="1425178800"/>
    <n v="1422374420"/>
    <b v="0"/>
    <x v="79"/>
    <n v="27.5"/>
    <b v="0"/>
    <s v="theater/plays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n v="0"/>
    <s v="MX"/>
    <s v="MXN"/>
    <n v="1482779931"/>
    <n v="1480187931"/>
    <b v="0"/>
    <x v="78"/>
    <e v="#DIV/0!"/>
    <b v="0"/>
    <s v="theater/plays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n v="4.0000000000000001E-3"/>
    <s v="GB"/>
    <s v="GBP"/>
    <n v="1408646111"/>
    <n v="1403462111"/>
    <b v="0"/>
    <x v="84"/>
    <n v="2"/>
    <b v="0"/>
    <s v="theater/plays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n v="1.0571428571428572E-2"/>
    <s v="US"/>
    <s v="USD"/>
    <n v="1431144000"/>
    <n v="1426407426"/>
    <b v="0"/>
    <x v="84"/>
    <n v="18.5"/>
    <b v="0"/>
    <s v="theater/plays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n v="0.26727272727272727"/>
    <s v="GB"/>
    <s v="GBP"/>
    <n v="1446732975"/>
    <n v="1444137375"/>
    <b v="0"/>
    <x v="64"/>
    <n v="35"/>
    <b v="0"/>
    <s v="theater/plays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n v="0.28799999999999998"/>
    <s v="GB"/>
    <s v="GBP"/>
    <n v="1404149280"/>
    <n v="1400547969"/>
    <b v="0"/>
    <x v="62"/>
    <n v="44.307692307692307"/>
    <b v="0"/>
    <s v="theater/plays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n v="0"/>
    <s v="US"/>
    <s v="USD"/>
    <n v="1413921060"/>
    <n v="1411499149"/>
    <b v="0"/>
    <x v="78"/>
    <e v="#DIV/0!"/>
    <b v="0"/>
    <s v="theater/plays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n v="8.8999999999999996E-2"/>
    <s v="US"/>
    <s v="USD"/>
    <n v="1482339794"/>
    <n v="1479747794"/>
    <b v="0"/>
    <x v="79"/>
    <n v="222.5"/>
    <b v="0"/>
    <s v="theater/plays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n v="0"/>
    <s v="GB"/>
    <s v="GBP"/>
    <n v="1485543242"/>
    <n v="1482951242"/>
    <b v="0"/>
    <x v="78"/>
    <e v="#DIV/0!"/>
    <b v="0"/>
    <s v="theater/plays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n v="1.6666666666666668E-3"/>
    <s v="US"/>
    <s v="USD"/>
    <n v="1466375521"/>
    <n v="1463783521"/>
    <b v="0"/>
    <x v="29"/>
    <n v="5"/>
    <b v="0"/>
    <s v="theater/plays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n v="0"/>
    <s v="US"/>
    <s v="USD"/>
    <n v="1465930440"/>
    <n v="1463849116"/>
    <b v="0"/>
    <x v="78"/>
    <e v="#DIV/0!"/>
    <b v="0"/>
    <s v="theater/plays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n v="0.15737410071942445"/>
    <s v="US"/>
    <s v="USD"/>
    <n v="1425819425"/>
    <n v="1423231025"/>
    <b v="0"/>
    <x v="8"/>
    <n v="29.166666666666668"/>
    <b v="0"/>
    <s v="theater/plays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n v="0.02"/>
    <s v="US"/>
    <s v="USD"/>
    <n v="1447542000"/>
    <n v="1446179553"/>
    <b v="0"/>
    <x v="84"/>
    <n v="1.5"/>
    <b v="0"/>
    <s v="theater/plays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n v="0.21685714285714286"/>
    <s v="US"/>
    <s v="USD"/>
    <n v="1452795416"/>
    <n v="1450203416"/>
    <b v="0"/>
    <x v="79"/>
    <n v="126.5"/>
    <b v="0"/>
    <s v="theater/plays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n v="3.3333333333333335E-3"/>
    <s v="IT"/>
    <s v="EUR"/>
    <n v="1476008906"/>
    <n v="1473416906"/>
    <b v="0"/>
    <x v="29"/>
    <n v="10"/>
    <b v="0"/>
    <s v="theater/plays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n v="2.8571428571428571E-3"/>
    <s v="US"/>
    <s v="USD"/>
    <n v="1427169540"/>
    <n v="1424701775"/>
    <b v="0"/>
    <x v="29"/>
    <n v="10"/>
    <b v="0"/>
    <s v="theater/plays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n v="4.7E-2"/>
    <s v="US"/>
    <s v="USD"/>
    <n v="1448078400"/>
    <n v="1445985299"/>
    <b v="0"/>
    <x v="81"/>
    <n v="9.4"/>
    <b v="0"/>
    <s v="theater/plays"/>
    <x v="1"/>
    <s v="plays"/>
    <x v="4086"/>
    <d v="2015-11-21T04:00:00"/>
  </r>
  <r>
    <n v="4087"/>
    <s v="Stage Production &quot;The Nail Shop&quot;"/>
    <s v="Comedy Stage Play"/>
    <n v="9600"/>
    <n v="0"/>
    <x v="2"/>
    <n v="0"/>
    <s v="US"/>
    <s v="USD"/>
    <n v="1468777786"/>
    <n v="1466185786"/>
    <b v="0"/>
    <x v="78"/>
    <e v="#DIV/0!"/>
    <b v="0"/>
    <s v="theater/plays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n v="0.108"/>
    <s v="GB"/>
    <s v="GBP"/>
    <n v="1421403960"/>
    <n v="1418827324"/>
    <b v="0"/>
    <x v="83"/>
    <n v="72"/>
    <b v="0"/>
    <s v="theater/plays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n v="4.8000000000000001E-2"/>
    <s v="US"/>
    <s v="USD"/>
    <n v="1433093700"/>
    <n v="1430242488"/>
    <b v="0"/>
    <x v="22"/>
    <n v="30"/>
    <b v="0"/>
    <s v="theater/plays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n v="3.2000000000000001E-2"/>
    <s v="US"/>
    <s v="USD"/>
    <n v="1438959600"/>
    <n v="1437754137"/>
    <b v="0"/>
    <x v="83"/>
    <n v="10.666666666666666"/>
    <b v="0"/>
    <s v="theater/plays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n v="0.1275"/>
    <s v="US"/>
    <s v="USD"/>
    <n v="1421410151"/>
    <n v="1418818151"/>
    <b v="0"/>
    <x v="22"/>
    <n v="25.5"/>
    <b v="0"/>
    <s v="theater/plays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n v="1.8181818181818181E-4"/>
    <s v="US"/>
    <s v="USD"/>
    <n v="1428205247"/>
    <n v="1423024847"/>
    <b v="0"/>
    <x v="29"/>
    <n v="20"/>
    <b v="0"/>
    <s v="theater/plays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n v="2.4E-2"/>
    <s v="GB"/>
    <s v="GBP"/>
    <n v="1440272093"/>
    <n v="1435088093"/>
    <b v="0"/>
    <x v="80"/>
    <n v="15"/>
    <b v="0"/>
    <s v="theater/plays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n v="0.36499999999999999"/>
    <s v="US"/>
    <s v="USD"/>
    <n v="1413953940"/>
    <n v="1410141900"/>
    <b v="0"/>
    <x v="22"/>
    <n v="91.25"/>
    <b v="0"/>
    <s v="theater/plays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n v="2.6666666666666668E-2"/>
    <s v="MX"/>
    <s v="MXN"/>
    <n v="1482108350"/>
    <n v="1479516350"/>
    <b v="0"/>
    <x v="29"/>
    <n v="800"/>
    <b v="0"/>
    <s v="theater/plays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n v="0.11428571428571428"/>
    <s v="GB"/>
    <s v="GBP"/>
    <n v="1488271860"/>
    <n v="1484484219"/>
    <b v="0"/>
    <x v="81"/>
    <n v="80"/>
    <b v="0"/>
    <s v="theater/plays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n v="0"/>
    <s v="GB"/>
    <s v="GBP"/>
    <n v="1454284500"/>
    <n v="1449431237"/>
    <b v="0"/>
    <x v="78"/>
    <e v="#DIV/0!"/>
    <b v="0"/>
    <s v="theater/plays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n v="0"/>
    <s v="US"/>
    <s v="USD"/>
    <n v="1465060797"/>
    <n v="1462468797"/>
    <b v="0"/>
    <x v="78"/>
    <e v="#DIV/0!"/>
    <b v="0"/>
    <s v="theater/plays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n v="1.1111111111111112E-2"/>
    <s v="US"/>
    <s v="USD"/>
    <n v="1472847873"/>
    <n v="1468959873"/>
    <b v="0"/>
    <x v="29"/>
    <n v="50"/>
    <b v="0"/>
    <s v="theater/plays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n v="0"/>
    <s v="US"/>
    <s v="USD"/>
    <n v="1414205990"/>
    <n v="1413341990"/>
    <b v="0"/>
    <x v="78"/>
    <e v="#DIV/0!"/>
    <b v="0"/>
    <s v="theater/plays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n v="0"/>
    <s v="US"/>
    <s v="USD"/>
    <n v="1485380482"/>
    <n v="1482788482"/>
    <b v="0"/>
    <x v="78"/>
    <e v="#DIV/0!"/>
    <b v="0"/>
    <s v="theater/plays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n v="0.27400000000000002"/>
    <s v="US"/>
    <s v="USD"/>
    <n v="1463343673"/>
    <n v="1460751673"/>
    <b v="0"/>
    <x v="79"/>
    <n v="22.833333333333332"/>
    <b v="0"/>
    <s v="theater/plays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n v="0.1"/>
    <s v="US"/>
    <s v="USD"/>
    <n v="1440613920"/>
    <n v="1435953566"/>
    <b v="0"/>
    <x v="79"/>
    <n v="16.666666666666668"/>
    <b v="0"/>
    <s v="theater/plays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n v="0.21366666666666667"/>
    <s v="AU"/>
    <s v="AUD"/>
    <n v="1477550434"/>
    <n v="1474958434"/>
    <b v="0"/>
    <x v="25"/>
    <n v="45.785714285714285"/>
    <b v="0"/>
    <s v="theater/plays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n v="6.9696969696969702E-2"/>
    <s v="MX"/>
    <s v="MXN"/>
    <n v="1482711309"/>
    <n v="1479860109"/>
    <b v="0"/>
    <x v="79"/>
    <n v="383.33333333333331"/>
    <b v="0"/>
    <s v="theater/plays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n v="0.70599999999999996"/>
    <s v="US"/>
    <s v="USD"/>
    <n v="1427936400"/>
    <n v="1424221866"/>
    <b v="0"/>
    <x v="51"/>
    <n v="106.96969696969697"/>
    <b v="0"/>
    <s v="theater/plays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n v="2.0500000000000001E-2"/>
    <s v="US"/>
    <s v="USD"/>
    <n v="1411596001"/>
    <n v="1409608801"/>
    <b v="0"/>
    <x v="80"/>
    <n v="10.25"/>
    <b v="0"/>
    <s v="theater/plays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n v="1.9666666666666666E-2"/>
    <s v="US"/>
    <s v="USD"/>
    <n v="1488517200"/>
    <n v="1485909937"/>
    <b v="0"/>
    <x v="29"/>
    <n v="59"/>
    <b v="0"/>
    <s v="theater/plays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n v="0"/>
    <s v="GB"/>
    <s v="GBP"/>
    <n v="1448805404"/>
    <n v="1446209804"/>
    <b v="0"/>
    <x v="78"/>
    <e v="#DIV/0!"/>
    <b v="0"/>
    <s v="theater/plays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n v="0.28666666666666668"/>
    <s v="GB"/>
    <s v="GBP"/>
    <n v="1469113351"/>
    <n v="1463929351"/>
    <b v="0"/>
    <x v="79"/>
    <n v="14.333333333333334"/>
    <b v="0"/>
    <s v="theater/plays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n v="3.1333333333333331E-2"/>
    <s v="US"/>
    <s v="USD"/>
    <n v="1424747740"/>
    <n v="1422155740"/>
    <b v="0"/>
    <x v="79"/>
    <n v="15.666666666666666"/>
    <b v="0"/>
    <s v="theater/plays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n v="4.0000000000000002E-4"/>
    <s v="IE"/>
    <s v="EUR"/>
    <n v="1456617600"/>
    <n v="1454280186"/>
    <b v="0"/>
    <x v="29"/>
    <n v="1"/>
    <b v="0"/>
    <s v="theater/plays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n v="2E-3"/>
    <s v="US"/>
    <s v="USD"/>
    <n v="1452234840"/>
    <n v="1450619123"/>
    <b v="0"/>
    <x v="83"/>
    <n v="1"/>
    <b v="0"/>
    <s v="theater/plays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5F1564-CA1F-4118-8573-5547F1C2A5C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umFmtId="9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state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02FBC8-746D-4200-94DB-93EA5130399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umFmtId="9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7" hier="-1"/>
    <pageField fld="16" hier="-1"/>
  </pageFields>
  <dataFields count="1">
    <dataField name="Count of state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9C65F1-5517-4321-87B3-EFDEF060AC1B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numFmtId="9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53"/>
  <sheetViews>
    <sheetView tabSelected="1" zoomScale="80" zoomScaleNormal="80" workbookViewId="0"/>
  </sheetViews>
  <sheetFormatPr defaultRowHeight="14.5"/>
  <cols>
    <col min="1" max="1" width="5.08984375" bestFit="1" customWidth="1"/>
    <col min="2" max="2" width="38.7265625" style="3" bestFit="1" customWidth="1"/>
    <col min="3" max="3" width="44" style="3" customWidth="1"/>
    <col min="4" max="4" width="10.1796875" bestFit="1" customWidth="1"/>
    <col min="5" max="5" width="11.26953125" bestFit="1" customWidth="1"/>
    <col min="6" max="6" width="9.453125" bestFit="1" customWidth="1"/>
    <col min="7" max="7" width="14.453125" style="5" bestFit="1" customWidth="1"/>
    <col min="8" max="8" width="7.7265625" bestFit="1" customWidth="1"/>
    <col min="9" max="9" width="8.54296875" bestFit="1" customWidth="1"/>
    <col min="10" max="10" width="11.26953125" bestFit="1" customWidth="1"/>
    <col min="11" max="11" width="11.7265625" bestFit="1" customWidth="1"/>
    <col min="12" max="12" width="9.453125" bestFit="1" customWidth="1"/>
    <col min="13" max="13" width="13.7265625" bestFit="1" customWidth="1"/>
    <col min="14" max="14" width="16.54296875" bestFit="1" customWidth="1"/>
    <col min="15" max="15" width="8.54296875" bestFit="1" customWidth="1"/>
    <col min="16" max="16" width="26.26953125" bestFit="1" customWidth="1"/>
    <col min="17" max="17" width="11.54296875" bestFit="1" customWidth="1"/>
    <col min="18" max="18" width="12.7265625" bestFit="1" customWidth="1"/>
    <col min="19" max="19" width="22.6328125" style="11" bestFit="1" customWidth="1"/>
    <col min="20" max="20" width="21.26953125" style="11" bestFit="1" customWidth="1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8306</v>
      </c>
      <c r="H1" s="1" t="s">
        <v>8223</v>
      </c>
      <c r="I1" s="1" t="s">
        <v>8245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8307</v>
      </c>
      <c r="O1" s="1" t="s">
        <v>8263</v>
      </c>
      <c r="P1" s="1" t="s">
        <v>8264</v>
      </c>
      <c r="Q1" s="1" t="s">
        <v>8308</v>
      </c>
      <c r="R1" s="1" t="s">
        <v>8309</v>
      </c>
      <c r="S1" s="10" t="s">
        <v>8365</v>
      </c>
      <c r="T1" s="10" t="s">
        <v>8366</v>
      </c>
    </row>
    <row r="2" spans="1:20" ht="43.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s="5">
        <f t="shared" ref="G2:G65" si="0">E2/D2</f>
        <v>1.3685882352941177</v>
      </c>
      <c r="H2" t="s">
        <v>8224</v>
      </c>
      <c r="I2" t="s">
        <v>8246</v>
      </c>
      <c r="J2">
        <v>1437620400</v>
      </c>
      <c r="K2">
        <v>1434931811</v>
      </c>
      <c r="L2" t="b">
        <v>0</v>
      </c>
      <c r="M2">
        <v>182</v>
      </c>
      <c r="N2" s="6">
        <f>IFERROR(E2/M2,0)</f>
        <v>63.917582417582416</v>
      </c>
      <c r="O2" t="b">
        <v>1</v>
      </c>
      <c r="P2" t="s">
        <v>8265</v>
      </c>
      <c r="Q2" t="s">
        <v>8310</v>
      </c>
      <c r="R2" t="s">
        <v>8311</v>
      </c>
      <c r="S2" s="11">
        <f t="shared" ref="S2:S20" si="1">((($K2/60)/60)/24)+DATE(1970,1,1)</f>
        <v>42177.007071759261</v>
      </c>
      <c r="T2" s="11">
        <f t="shared" ref="T2:T20" si="2">((($J2/60)/60)/24)+DATE(1970,1,1)</f>
        <v>42208.125</v>
      </c>
    </row>
    <row r="3" spans="1:20" ht="29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s="5">
        <f t="shared" si="0"/>
        <v>1.4260827250608272</v>
      </c>
      <c r="H3" t="s">
        <v>8224</v>
      </c>
      <c r="I3" t="s">
        <v>8246</v>
      </c>
      <c r="J3">
        <v>1488464683</v>
      </c>
      <c r="K3">
        <v>1485872683</v>
      </c>
      <c r="L3" t="b">
        <v>0</v>
      </c>
      <c r="M3">
        <v>79</v>
      </c>
      <c r="N3" s="6">
        <f t="shared" ref="N3:N66" si="3">IFERROR(E3/M3,0)</f>
        <v>185.48101265822785</v>
      </c>
      <c r="O3" t="b">
        <v>1</v>
      </c>
      <c r="P3" t="s">
        <v>8265</v>
      </c>
      <c r="Q3" t="s">
        <v>8310</v>
      </c>
      <c r="R3" t="s">
        <v>8311</v>
      </c>
      <c r="S3" s="11">
        <f t="shared" si="1"/>
        <v>42766.600497685184</v>
      </c>
      <c r="T3" s="11">
        <f t="shared" si="2"/>
        <v>42796.600497685184</v>
      </c>
    </row>
    <row r="4" spans="1:20" ht="43.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s="5">
        <f t="shared" si="0"/>
        <v>1.05</v>
      </c>
      <c r="H4" t="s">
        <v>8225</v>
      </c>
      <c r="I4" t="s">
        <v>8247</v>
      </c>
      <c r="J4">
        <v>1455555083</v>
      </c>
      <c r="K4">
        <v>1454691083</v>
      </c>
      <c r="L4" t="b">
        <v>0</v>
      </c>
      <c r="M4">
        <v>35</v>
      </c>
      <c r="N4" s="6">
        <f t="shared" si="3"/>
        <v>15</v>
      </c>
      <c r="O4" t="b">
        <v>1</v>
      </c>
      <c r="P4" t="s">
        <v>8265</v>
      </c>
      <c r="Q4" t="s">
        <v>8310</v>
      </c>
      <c r="R4" t="s">
        <v>8311</v>
      </c>
      <c r="S4" s="11">
        <f t="shared" si="1"/>
        <v>42405.702349537038</v>
      </c>
      <c r="T4" s="11">
        <f t="shared" si="2"/>
        <v>42415.702349537038</v>
      </c>
    </row>
    <row r="5" spans="1:20" ht="29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s="5">
        <f t="shared" si="0"/>
        <v>1.0389999999999999</v>
      </c>
      <c r="H5" t="s">
        <v>8224</v>
      </c>
      <c r="I5" t="s">
        <v>8246</v>
      </c>
      <c r="J5">
        <v>1407414107</v>
      </c>
      <c r="K5">
        <v>1404822107</v>
      </c>
      <c r="L5" t="b">
        <v>0</v>
      </c>
      <c r="M5">
        <v>150</v>
      </c>
      <c r="N5" s="6">
        <f t="shared" si="3"/>
        <v>69.266666666666666</v>
      </c>
      <c r="O5" t="b">
        <v>1</v>
      </c>
      <c r="P5" t="s">
        <v>8265</v>
      </c>
      <c r="Q5" t="s">
        <v>8310</v>
      </c>
      <c r="R5" t="s">
        <v>8311</v>
      </c>
      <c r="S5" s="11">
        <f t="shared" si="1"/>
        <v>41828.515127314815</v>
      </c>
      <c r="T5" s="11">
        <f t="shared" si="2"/>
        <v>41858.515127314815</v>
      </c>
    </row>
    <row r="6" spans="1:20" ht="58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s="5">
        <f t="shared" si="0"/>
        <v>1.2299154545454545</v>
      </c>
      <c r="H6" t="s">
        <v>8224</v>
      </c>
      <c r="I6" t="s">
        <v>8246</v>
      </c>
      <c r="J6">
        <v>1450555279</v>
      </c>
      <c r="K6">
        <v>1447963279</v>
      </c>
      <c r="L6" t="b">
        <v>0</v>
      </c>
      <c r="M6">
        <v>284</v>
      </c>
      <c r="N6" s="6">
        <f t="shared" si="3"/>
        <v>190.55028169014085</v>
      </c>
      <c r="O6" t="b">
        <v>1</v>
      </c>
      <c r="P6" t="s">
        <v>8265</v>
      </c>
      <c r="Q6" t="s">
        <v>8310</v>
      </c>
      <c r="R6" t="s">
        <v>8311</v>
      </c>
      <c r="S6" s="11">
        <f t="shared" si="1"/>
        <v>42327.834247685183</v>
      </c>
      <c r="T6" s="11">
        <f t="shared" si="2"/>
        <v>42357.834247685183</v>
      </c>
    </row>
    <row r="7" spans="1:20" ht="43.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s="5">
        <f t="shared" si="0"/>
        <v>1.0977744436109027</v>
      </c>
      <c r="H7" t="s">
        <v>8224</v>
      </c>
      <c r="I7" t="s">
        <v>8246</v>
      </c>
      <c r="J7">
        <v>1469770500</v>
      </c>
      <c r="K7">
        <v>1468362207</v>
      </c>
      <c r="L7" t="b">
        <v>0</v>
      </c>
      <c r="M7">
        <v>47</v>
      </c>
      <c r="N7" s="6">
        <f t="shared" si="3"/>
        <v>93.40425531914893</v>
      </c>
      <c r="O7" t="b">
        <v>1</v>
      </c>
      <c r="P7" t="s">
        <v>8265</v>
      </c>
      <c r="Q7" t="s">
        <v>8310</v>
      </c>
      <c r="R7" t="s">
        <v>8311</v>
      </c>
      <c r="S7" s="11">
        <f t="shared" si="1"/>
        <v>42563.932951388888</v>
      </c>
      <c r="T7" s="11">
        <f t="shared" si="2"/>
        <v>42580.232638888891</v>
      </c>
    </row>
    <row r="8" spans="1:20" ht="43.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s="5">
        <f t="shared" si="0"/>
        <v>1.064875</v>
      </c>
      <c r="H8" t="s">
        <v>8224</v>
      </c>
      <c r="I8" t="s">
        <v>8246</v>
      </c>
      <c r="J8">
        <v>1402710250</v>
      </c>
      <c r="K8">
        <v>1401846250</v>
      </c>
      <c r="L8" t="b">
        <v>0</v>
      </c>
      <c r="M8">
        <v>58</v>
      </c>
      <c r="N8" s="6">
        <f t="shared" si="3"/>
        <v>146.87931034482759</v>
      </c>
      <c r="O8" t="b">
        <v>1</v>
      </c>
      <c r="P8" t="s">
        <v>8265</v>
      </c>
      <c r="Q8" t="s">
        <v>8310</v>
      </c>
      <c r="R8" t="s">
        <v>8311</v>
      </c>
      <c r="S8" s="11">
        <f t="shared" si="1"/>
        <v>41794.072337962964</v>
      </c>
      <c r="T8" s="11">
        <f t="shared" si="2"/>
        <v>41804.072337962964</v>
      </c>
    </row>
    <row r="9" spans="1:20" ht="43.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s="5">
        <f t="shared" si="0"/>
        <v>1.0122222222222221</v>
      </c>
      <c r="H9" t="s">
        <v>8224</v>
      </c>
      <c r="I9" t="s">
        <v>8246</v>
      </c>
      <c r="J9">
        <v>1467680867</v>
      </c>
      <c r="K9">
        <v>1464224867</v>
      </c>
      <c r="L9" t="b">
        <v>0</v>
      </c>
      <c r="M9">
        <v>57</v>
      </c>
      <c r="N9" s="6">
        <f t="shared" si="3"/>
        <v>159.82456140350877</v>
      </c>
      <c r="O9" t="b">
        <v>1</v>
      </c>
      <c r="P9" t="s">
        <v>8265</v>
      </c>
      <c r="Q9" t="s">
        <v>8310</v>
      </c>
      <c r="R9" t="s">
        <v>8311</v>
      </c>
      <c r="S9" s="11">
        <f t="shared" si="1"/>
        <v>42516.047071759262</v>
      </c>
      <c r="T9" s="11">
        <f t="shared" si="2"/>
        <v>42556.047071759262</v>
      </c>
    </row>
    <row r="10" spans="1:20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s="5">
        <f t="shared" si="0"/>
        <v>1.0004342857142856</v>
      </c>
      <c r="H10" t="s">
        <v>8224</v>
      </c>
      <c r="I10" t="s">
        <v>8246</v>
      </c>
      <c r="J10">
        <v>1460754000</v>
      </c>
      <c r="K10">
        <v>1460155212</v>
      </c>
      <c r="L10" t="b">
        <v>0</v>
      </c>
      <c r="M10">
        <v>12</v>
      </c>
      <c r="N10" s="6">
        <f t="shared" si="3"/>
        <v>291.79333333333335</v>
      </c>
      <c r="O10" t="b">
        <v>1</v>
      </c>
      <c r="P10" t="s">
        <v>8265</v>
      </c>
      <c r="Q10" t="s">
        <v>8310</v>
      </c>
      <c r="R10" t="s">
        <v>8311</v>
      </c>
      <c r="S10" s="11">
        <f t="shared" si="1"/>
        <v>42468.94458333333</v>
      </c>
      <c r="T10" s="11">
        <f t="shared" si="2"/>
        <v>42475.875</v>
      </c>
    </row>
    <row r="11" spans="1:20" ht="43.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s="5">
        <f t="shared" si="0"/>
        <v>1.2599800000000001</v>
      </c>
      <c r="H11" t="s">
        <v>8224</v>
      </c>
      <c r="I11" t="s">
        <v>8246</v>
      </c>
      <c r="J11">
        <v>1460860144</v>
      </c>
      <c r="K11">
        <v>1458268144</v>
      </c>
      <c r="L11" t="b">
        <v>0</v>
      </c>
      <c r="M11">
        <v>20</v>
      </c>
      <c r="N11" s="6">
        <f t="shared" si="3"/>
        <v>31.499500000000001</v>
      </c>
      <c r="O11" t="b">
        <v>1</v>
      </c>
      <c r="P11" t="s">
        <v>8265</v>
      </c>
      <c r="Q11" t="s">
        <v>8310</v>
      </c>
      <c r="R11" t="s">
        <v>8311</v>
      </c>
      <c r="S11" s="11">
        <f t="shared" si="1"/>
        <v>42447.103518518517</v>
      </c>
      <c r="T11" s="11">
        <f t="shared" si="2"/>
        <v>42477.103518518517</v>
      </c>
    </row>
    <row r="12" spans="1:20" ht="43.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s="5">
        <f t="shared" si="0"/>
        <v>1.0049999999999999</v>
      </c>
      <c r="H12" t="s">
        <v>8224</v>
      </c>
      <c r="I12" t="s">
        <v>8246</v>
      </c>
      <c r="J12">
        <v>1403660279</v>
      </c>
      <c r="K12">
        <v>1400636279</v>
      </c>
      <c r="L12" t="b">
        <v>0</v>
      </c>
      <c r="M12">
        <v>19</v>
      </c>
      <c r="N12" s="6">
        <f t="shared" si="3"/>
        <v>158.68421052631578</v>
      </c>
      <c r="O12" t="b">
        <v>1</v>
      </c>
      <c r="P12" t="s">
        <v>8265</v>
      </c>
      <c r="Q12" t="s">
        <v>8310</v>
      </c>
      <c r="R12" t="s">
        <v>8311</v>
      </c>
      <c r="S12" s="11">
        <f t="shared" si="1"/>
        <v>41780.068043981482</v>
      </c>
      <c r="T12" s="11">
        <f t="shared" si="2"/>
        <v>41815.068043981482</v>
      </c>
    </row>
    <row r="13" spans="1:20" ht="43.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s="5">
        <f t="shared" si="0"/>
        <v>1.2050000000000001</v>
      </c>
      <c r="H13" t="s">
        <v>8224</v>
      </c>
      <c r="I13" t="s">
        <v>8246</v>
      </c>
      <c r="J13">
        <v>1471834800</v>
      </c>
      <c r="K13">
        <v>1469126462</v>
      </c>
      <c r="L13" t="b">
        <v>0</v>
      </c>
      <c r="M13">
        <v>75</v>
      </c>
      <c r="N13" s="6">
        <f t="shared" si="3"/>
        <v>80.333333333333329</v>
      </c>
      <c r="O13" t="b">
        <v>1</v>
      </c>
      <c r="P13" t="s">
        <v>8265</v>
      </c>
      <c r="Q13" t="s">
        <v>8310</v>
      </c>
      <c r="R13" t="s">
        <v>8311</v>
      </c>
      <c r="S13" s="11">
        <f t="shared" si="1"/>
        <v>42572.778495370367</v>
      </c>
      <c r="T13" s="11">
        <f t="shared" si="2"/>
        <v>42604.125</v>
      </c>
    </row>
    <row r="14" spans="1:20" ht="43.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s="5">
        <f t="shared" si="0"/>
        <v>1.6529333333333334</v>
      </c>
      <c r="H14" t="s">
        <v>8224</v>
      </c>
      <c r="I14" t="s">
        <v>8246</v>
      </c>
      <c r="J14">
        <v>1405479600</v>
      </c>
      <c r="K14">
        <v>1401642425</v>
      </c>
      <c r="L14" t="b">
        <v>0</v>
      </c>
      <c r="M14">
        <v>827</v>
      </c>
      <c r="N14" s="6">
        <f t="shared" si="3"/>
        <v>59.961305925030231</v>
      </c>
      <c r="O14" t="b">
        <v>1</v>
      </c>
      <c r="P14" t="s">
        <v>8265</v>
      </c>
      <c r="Q14" t="s">
        <v>8310</v>
      </c>
      <c r="R14" t="s">
        <v>8311</v>
      </c>
      <c r="S14" s="11">
        <f t="shared" si="1"/>
        <v>41791.713252314818</v>
      </c>
      <c r="T14" s="11">
        <f t="shared" si="2"/>
        <v>41836.125</v>
      </c>
    </row>
    <row r="15" spans="1:20" ht="29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s="5">
        <f t="shared" si="0"/>
        <v>1.5997142857142856</v>
      </c>
      <c r="H15" t="s">
        <v>8224</v>
      </c>
      <c r="I15" t="s">
        <v>8246</v>
      </c>
      <c r="J15">
        <v>1466713620</v>
      </c>
      <c r="K15">
        <v>1463588109</v>
      </c>
      <c r="L15" t="b">
        <v>0</v>
      </c>
      <c r="M15">
        <v>51</v>
      </c>
      <c r="N15" s="6">
        <f t="shared" si="3"/>
        <v>109.78431372549019</v>
      </c>
      <c r="O15" t="b">
        <v>1</v>
      </c>
      <c r="P15" t="s">
        <v>8265</v>
      </c>
      <c r="Q15" t="s">
        <v>8310</v>
      </c>
      <c r="R15" t="s">
        <v>8311</v>
      </c>
      <c r="S15" s="11">
        <f t="shared" si="1"/>
        <v>42508.677187499998</v>
      </c>
      <c r="T15" s="11">
        <f t="shared" si="2"/>
        <v>42544.852083333331</v>
      </c>
    </row>
    <row r="16" spans="1:20" ht="29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s="5">
        <f t="shared" si="0"/>
        <v>1.0093333333333334</v>
      </c>
      <c r="H16" t="s">
        <v>8226</v>
      </c>
      <c r="I16" t="s">
        <v>8248</v>
      </c>
      <c r="J16">
        <v>1405259940</v>
      </c>
      <c r="K16">
        <v>1403051888</v>
      </c>
      <c r="L16" t="b">
        <v>0</v>
      </c>
      <c r="M16">
        <v>41</v>
      </c>
      <c r="N16" s="6">
        <f t="shared" si="3"/>
        <v>147.70731707317074</v>
      </c>
      <c r="O16" t="b">
        <v>1</v>
      </c>
      <c r="P16" t="s">
        <v>8265</v>
      </c>
      <c r="Q16" t="s">
        <v>8310</v>
      </c>
      <c r="R16" t="s">
        <v>8311</v>
      </c>
      <c r="S16" s="11">
        <f t="shared" si="1"/>
        <v>41808.02648148148</v>
      </c>
      <c r="T16" s="11">
        <f t="shared" si="2"/>
        <v>41833.582638888889</v>
      </c>
    </row>
    <row r="17" spans="1:20" ht="43.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s="5">
        <f t="shared" si="0"/>
        <v>1.0660000000000001</v>
      </c>
      <c r="H17" t="s">
        <v>8227</v>
      </c>
      <c r="I17" t="s">
        <v>8249</v>
      </c>
      <c r="J17">
        <v>1443384840</v>
      </c>
      <c r="K17">
        <v>1441790658</v>
      </c>
      <c r="L17" t="b">
        <v>0</v>
      </c>
      <c r="M17">
        <v>98</v>
      </c>
      <c r="N17" s="6">
        <f t="shared" si="3"/>
        <v>21.755102040816325</v>
      </c>
      <c r="O17" t="b">
        <v>1</v>
      </c>
      <c r="P17" t="s">
        <v>8265</v>
      </c>
      <c r="Q17" t="s">
        <v>8310</v>
      </c>
      <c r="R17" t="s">
        <v>8311</v>
      </c>
      <c r="S17" s="11">
        <f t="shared" si="1"/>
        <v>42256.391875000001</v>
      </c>
      <c r="T17" s="11">
        <f t="shared" si="2"/>
        <v>42274.843055555553</v>
      </c>
    </row>
    <row r="18" spans="1:20" ht="43.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s="5">
        <f t="shared" si="0"/>
        <v>1.0024166666666667</v>
      </c>
      <c r="H18" t="s">
        <v>8224</v>
      </c>
      <c r="I18" t="s">
        <v>8246</v>
      </c>
      <c r="J18">
        <v>1402896600</v>
      </c>
      <c r="K18">
        <v>1398971211</v>
      </c>
      <c r="L18" t="b">
        <v>0</v>
      </c>
      <c r="M18">
        <v>70</v>
      </c>
      <c r="N18" s="6">
        <f t="shared" si="3"/>
        <v>171.84285714285716</v>
      </c>
      <c r="O18" t="b">
        <v>1</v>
      </c>
      <c r="P18" t="s">
        <v>8265</v>
      </c>
      <c r="Q18" t="s">
        <v>8310</v>
      </c>
      <c r="R18" t="s">
        <v>8311</v>
      </c>
      <c r="S18" s="11">
        <f t="shared" si="1"/>
        <v>41760.796423611115</v>
      </c>
      <c r="T18" s="11">
        <f t="shared" si="2"/>
        <v>41806.229166666664</v>
      </c>
    </row>
    <row r="19" spans="1:20" ht="43.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s="5">
        <f t="shared" si="0"/>
        <v>1.0066666666666666</v>
      </c>
      <c r="H19" t="s">
        <v>8225</v>
      </c>
      <c r="I19" t="s">
        <v>8247</v>
      </c>
      <c r="J19">
        <v>1415126022</v>
      </c>
      <c r="K19">
        <v>1412530422</v>
      </c>
      <c r="L19" t="b">
        <v>0</v>
      </c>
      <c r="M19">
        <v>36</v>
      </c>
      <c r="N19" s="6">
        <f t="shared" si="3"/>
        <v>41.944444444444443</v>
      </c>
      <c r="O19" t="b">
        <v>1</v>
      </c>
      <c r="P19" t="s">
        <v>8265</v>
      </c>
      <c r="Q19" t="s">
        <v>8310</v>
      </c>
      <c r="R19" t="s">
        <v>8311</v>
      </c>
      <c r="S19" s="11">
        <f t="shared" si="1"/>
        <v>41917.731736111113</v>
      </c>
      <c r="T19" s="11">
        <f t="shared" si="2"/>
        <v>41947.773402777777</v>
      </c>
    </row>
    <row r="20" spans="1:20" ht="43.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s="5">
        <f t="shared" si="0"/>
        <v>1.0632110000000001</v>
      </c>
      <c r="H20" t="s">
        <v>8224</v>
      </c>
      <c r="I20" t="s">
        <v>8246</v>
      </c>
      <c r="J20">
        <v>1410958856</v>
      </c>
      <c r="K20">
        <v>1408366856</v>
      </c>
      <c r="L20" t="b">
        <v>0</v>
      </c>
      <c r="M20">
        <v>342</v>
      </c>
      <c r="N20" s="6">
        <f t="shared" si="3"/>
        <v>93.264122807017543</v>
      </c>
      <c r="O20" t="b">
        <v>1</v>
      </c>
      <c r="P20" t="s">
        <v>8265</v>
      </c>
      <c r="Q20" t="s">
        <v>8310</v>
      </c>
      <c r="R20" t="s">
        <v>8311</v>
      </c>
      <c r="S20" s="11">
        <f t="shared" si="1"/>
        <v>41869.542314814818</v>
      </c>
      <c r="T20" s="11">
        <f t="shared" si="2"/>
        <v>41899.542314814818</v>
      </c>
    </row>
    <row r="21" spans="1:20" ht="43.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s="5">
        <f t="shared" si="0"/>
        <v>1.4529411764705882</v>
      </c>
      <c r="H21" t="s">
        <v>8224</v>
      </c>
      <c r="I21" t="s">
        <v>8246</v>
      </c>
      <c r="J21">
        <v>1437420934</v>
      </c>
      <c r="K21">
        <v>1434828934</v>
      </c>
      <c r="L21" t="b">
        <v>0</v>
      </c>
      <c r="M21">
        <v>22</v>
      </c>
      <c r="N21" s="6">
        <f t="shared" si="3"/>
        <v>56.136363636363633</v>
      </c>
      <c r="O21" t="b">
        <v>1</v>
      </c>
      <c r="P21" t="s">
        <v>8265</v>
      </c>
      <c r="Q21" t="s">
        <v>8310</v>
      </c>
      <c r="R21" t="s">
        <v>8311</v>
      </c>
      <c r="S21" s="11">
        <f t="shared" ref="S21:S66" si="4">((($K21/60)/60)/24)+DATE(1970,1,1)</f>
        <v>42175.816365740742</v>
      </c>
      <c r="T21" s="11">
        <f t="shared" ref="T21:T66" si="5">((($J21/60)/60)/24)+DATE(1970,1,1)</f>
        <v>42205.816365740742</v>
      </c>
    </row>
    <row r="22" spans="1:20" ht="43.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s="5">
        <f t="shared" si="0"/>
        <v>1.002</v>
      </c>
      <c r="H22" t="s">
        <v>8224</v>
      </c>
      <c r="I22" t="s">
        <v>8246</v>
      </c>
      <c r="J22">
        <v>1442167912</v>
      </c>
      <c r="K22">
        <v>1436983912</v>
      </c>
      <c r="L22" t="b">
        <v>0</v>
      </c>
      <c r="M22">
        <v>25</v>
      </c>
      <c r="N22" s="6">
        <f t="shared" si="3"/>
        <v>80.16</v>
      </c>
      <c r="O22" t="b">
        <v>1</v>
      </c>
      <c r="P22" t="s">
        <v>8265</v>
      </c>
      <c r="Q22" t="s">
        <v>8310</v>
      </c>
      <c r="R22" t="s">
        <v>8311</v>
      </c>
      <c r="S22" s="11">
        <f t="shared" si="4"/>
        <v>42200.758240740746</v>
      </c>
      <c r="T22" s="11">
        <f t="shared" si="5"/>
        <v>42260.758240740746</v>
      </c>
    </row>
    <row r="23" spans="1:20" ht="43.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s="5">
        <f t="shared" si="0"/>
        <v>1.0913513513513513</v>
      </c>
      <c r="H23" t="s">
        <v>8224</v>
      </c>
      <c r="I23" t="s">
        <v>8246</v>
      </c>
      <c r="J23">
        <v>1411743789</v>
      </c>
      <c r="K23">
        <v>1409151789</v>
      </c>
      <c r="L23" t="b">
        <v>0</v>
      </c>
      <c r="M23">
        <v>101</v>
      </c>
      <c r="N23" s="6">
        <f t="shared" si="3"/>
        <v>199.9009900990099</v>
      </c>
      <c r="O23" t="b">
        <v>1</v>
      </c>
      <c r="P23" t="s">
        <v>8265</v>
      </c>
      <c r="Q23" t="s">
        <v>8310</v>
      </c>
      <c r="R23" t="s">
        <v>8311</v>
      </c>
      <c r="S23" s="11">
        <f t="shared" si="4"/>
        <v>41878.627187500002</v>
      </c>
      <c r="T23" s="11">
        <f t="shared" si="5"/>
        <v>41908.627187500002</v>
      </c>
    </row>
    <row r="24" spans="1:20" ht="29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s="5">
        <f t="shared" si="0"/>
        <v>1.1714285714285715</v>
      </c>
      <c r="H24" t="s">
        <v>8224</v>
      </c>
      <c r="I24" t="s">
        <v>8246</v>
      </c>
      <c r="J24">
        <v>1420099140</v>
      </c>
      <c r="K24">
        <v>1418766740</v>
      </c>
      <c r="L24" t="b">
        <v>0</v>
      </c>
      <c r="M24">
        <v>8</v>
      </c>
      <c r="N24" s="6">
        <f t="shared" si="3"/>
        <v>51.25</v>
      </c>
      <c r="O24" t="b">
        <v>1</v>
      </c>
      <c r="P24" t="s">
        <v>8265</v>
      </c>
      <c r="Q24" t="s">
        <v>8310</v>
      </c>
      <c r="R24" t="s">
        <v>8311</v>
      </c>
      <c r="S24" s="11">
        <f t="shared" si="4"/>
        <v>41989.91134259259</v>
      </c>
      <c r="T24" s="11">
        <f t="shared" si="5"/>
        <v>42005.332638888889</v>
      </c>
    </row>
    <row r="25" spans="1:20" ht="43.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s="5">
        <f t="shared" si="0"/>
        <v>1.1850000000000001</v>
      </c>
      <c r="H25" t="s">
        <v>8224</v>
      </c>
      <c r="I25" t="s">
        <v>8246</v>
      </c>
      <c r="J25">
        <v>1430407200</v>
      </c>
      <c r="K25">
        <v>1428086501</v>
      </c>
      <c r="L25" t="b">
        <v>0</v>
      </c>
      <c r="M25">
        <v>23</v>
      </c>
      <c r="N25" s="6">
        <f t="shared" si="3"/>
        <v>103.04347826086956</v>
      </c>
      <c r="O25" t="b">
        <v>1</v>
      </c>
      <c r="P25" t="s">
        <v>8265</v>
      </c>
      <c r="Q25" t="s">
        <v>8310</v>
      </c>
      <c r="R25" t="s">
        <v>8311</v>
      </c>
      <c r="S25" s="11">
        <f t="shared" si="4"/>
        <v>42097.778946759259</v>
      </c>
      <c r="T25" s="11">
        <f t="shared" si="5"/>
        <v>42124.638888888891</v>
      </c>
    </row>
    <row r="26" spans="1:20" ht="29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s="5">
        <f t="shared" si="0"/>
        <v>1.0880768571428572</v>
      </c>
      <c r="H26" t="s">
        <v>8224</v>
      </c>
      <c r="I26" t="s">
        <v>8246</v>
      </c>
      <c r="J26">
        <v>1442345940</v>
      </c>
      <c r="K26">
        <v>1439494863</v>
      </c>
      <c r="L26" t="b">
        <v>0</v>
      </c>
      <c r="M26">
        <v>574</v>
      </c>
      <c r="N26" s="6">
        <f t="shared" si="3"/>
        <v>66.346149825783982</v>
      </c>
      <c r="O26" t="b">
        <v>1</v>
      </c>
      <c r="P26" t="s">
        <v>8265</v>
      </c>
      <c r="Q26" t="s">
        <v>8310</v>
      </c>
      <c r="R26" t="s">
        <v>8311</v>
      </c>
      <c r="S26" s="11">
        <f t="shared" si="4"/>
        <v>42229.820173611108</v>
      </c>
      <c r="T26" s="11">
        <f t="shared" si="5"/>
        <v>42262.818750000006</v>
      </c>
    </row>
    <row r="27" spans="1:20" ht="43.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s="5">
        <f t="shared" si="0"/>
        <v>1.3333333333333333</v>
      </c>
      <c r="H27" t="s">
        <v>8224</v>
      </c>
      <c r="I27" t="s">
        <v>8246</v>
      </c>
      <c r="J27">
        <v>1452299761</v>
      </c>
      <c r="K27">
        <v>1447115761</v>
      </c>
      <c r="L27" t="b">
        <v>0</v>
      </c>
      <c r="M27">
        <v>14</v>
      </c>
      <c r="N27" s="6">
        <f t="shared" si="3"/>
        <v>57.142857142857146</v>
      </c>
      <c r="O27" t="b">
        <v>1</v>
      </c>
      <c r="P27" t="s">
        <v>8265</v>
      </c>
      <c r="Q27" t="s">
        <v>8310</v>
      </c>
      <c r="R27" t="s">
        <v>8311</v>
      </c>
      <c r="S27" s="11">
        <f t="shared" si="4"/>
        <v>42318.025011574078</v>
      </c>
      <c r="T27" s="11">
        <f t="shared" si="5"/>
        <v>42378.025011574078</v>
      </c>
    </row>
    <row r="28" spans="1:20" ht="29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s="5">
        <f t="shared" si="0"/>
        <v>1.552</v>
      </c>
      <c r="H28" t="s">
        <v>8224</v>
      </c>
      <c r="I28" t="s">
        <v>8246</v>
      </c>
      <c r="J28">
        <v>1408278144</v>
      </c>
      <c r="K28">
        <v>1404822144</v>
      </c>
      <c r="L28" t="b">
        <v>0</v>
      </c>
      <c r="M28">
        <v>19</v>
      </c>
      <c r="N28" s="6">
        <f t="shared" si="3"/>
        <v>102.10526315789474</v>
      </c>
      <c r="O28" t="b">
        <v>1</v>
      </c>
      <c r="P28" t="s">
        <v>8265</v>
      </c>
      <c r="Q28" t="s">
        <v>8310</v>
      </c>
      <c r="R28" t="s">
        <v>8311</v>
      </c>
      <c r="S28" s="11">
        <f t="shared" si="4"/>
        <v>41828.515555555554</v>
      </c>
      <c r="T28" s="11">
        <f t="shared" si="5"/>
        <v>41868.515555555554</v>
      </c>
    </row>
    <row r="29" spans="1:20" ht="43.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s="5">
        <f t="shared" si="0"/>
        <v>1.1172500000000001</v>
      </c>
      <c r="H29" t="s">
        <v>8228</v>
      </c>
      <c r="I29" t="s">
        <v>8250</v>
      </c>
      <c r="J29">
        <v>1416113833</v>
      </c>
      <c r="K29">
        <v>1413518233</v>
      </c>
      <c r="L29" t="b">
        <v>0</v>
      </c>
      <c r="M29">
        <v>150</v>
      </c>
      <c r="N29" s="6">
        <f t="shared" si="3"/>
        <v>148.96666666666667</v>
      </c>
      <c r="O29" t="b">
        <v>1</v>
      </c>
      <c r="P29" t="s">
        <v>8265</v>
      </c>
      <c r="Q29" t="s">
        <v>8310</v>
      </c>
      <c r="R29" t="s">
        <v>8311</v>
      </c>
      <c r="S29" s="11">
        <f t="shared" si="4"/>
        <v>41929.164733796293</v>
      </c>
      <c r="T29" s="11">
        <f t="shared" si="5"/>
        <v>41959.206400462965</v>
      </c>
    </row>
    <row r="30" spans="1:20" ht="29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s="5">
        <f t="shared" si="0"/>
        <v>1.0035000000000001</v>
      </c>
      <c r="H30" t="s">
        <v>8224</v>
      </c>
      <c r="I30" t="s">
        <v>8246</v>
      </c>
      <c r="J30">
        <v>1450307284</v>
      </c>
      <c r="K30">
        <v>1447715284</v>
      </c>
      <c r="L30" t="b">
        <v>0</v>
      </c>
      <c r="M30">
        <v>71</v>
      </c>
      <c r="N30" s="6">
        <f t="shared" si="3"/>
        <v>169.6056338028169</v>
      </c>
      <c r="O30" t="b">
        <v>1</v>
      </c>
      <c r="P30" t="s">
        <v>8265</v>
      </c>
      <c r="Q30" t="s">
        <v>8310</v>
      </c>
      <c r="R30" t="s">
        <v>8311</v>
      </c>
      <c r="S30" s="11">
        <f t="shared" si="4"/>
        <v>42324.96393518518</v>
      </c>
      <c r="T30" s="11">
        <f t="shared" si="5"/>
        <v>42354.96393518518</v>
      </c>
    </row>
    <row r="31" spans="1:20" ht="43.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s="5">
        <f t="shared" si="0"/>
        <v>1.2333333333333334</v>
      </c>
      <c r="H31" t="s">
        <v>8225</v>
      </c>
      <c r="I31" t="s">
        <v>8247</v>
      </c>
      <c r="J31">
        <v>1406045368</v>
      </c>
      <c r="K31">
        <v>1403453368</v>
      </c>
      <c r="L31" t="b">
        <v>0</v>
      </c>
      <c r="M31">
        <v>117</v>
      </c>
      <c r="N31" s="6">
        <f t="shared" si="3"/>
        <v>31.623931623931625</v>
      </c>
      <c r="O31" t="b">
        <v>1</v>
      </c>
      <c r="P31" t="s">
        <v>8265</v>
      </c>
      <c r="Q31" t="s">
        <v>8310</v>
      </c>
      <c r="R31" t="s">
        <v>8311</v>
      </c>
      <c r="S31" s="11">
        <f t="shared" si="4"/>
        <v>41812.67324074074</v>
      </c>
      <c r="T31" s="11">
        <f t="shared" si="5"/>
        <v>41842.67324074074</v>
      </c>
    </row>
    <row r="32" spans="1:20" ht="43.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s="5">
        <f t="shared" si="0"/>
        <v>1.0129975</v>
      </c>
      <c r="H32" t="s">
        <v>8224</v>
      </c>
      <c r="I32" t="s">
        <v>8246</v>
      </c>
      <c r="J32">
        <v>1408604515</v>
      </c>
      <c r="K32">
        <v>1406012515</v>
      </c>
      <c r="L32" t="b">
        <v>0</v>
      </c>
      <c r="M32">
        <v>53</v>
      </c>
      <c r="N32" s="6">
        <f t="shared" si="3"/>
        <v>76.45264150943396</v>
      </c>
      <c r="O32" t="b">
        <v>1</v>
      </c>
      <c r="P32" t="s">
        <v>8265</v>
      </c>
      <c r="Q32" t="s">
        <v>8310</v>
      </c>
      <c r="R32" t="s">
        <v>8311</v>
      </c>
      <c r="S32" s="11">
        <f t="shared" si="4"/>
        <v>41842.292997685188</v>
      </c>
      <c r="T32" s="11">
        <f t="shared" si="5"/>
        <v>41872.292997685188</v>
      </c>
    </row>
    <row r="33" spans="1:20" ht="43.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s="5">
        <f t="shared" si="0"/>
        <v>1</v>
      </c>
      <c r="H33" t="s">
        <v>8224</v>
      </c>
      <c r="I33" t="s">
        <v>8246</v>
      </c>
      <c r="J33">
        <v>1453748434</v>
      </c>
      <c r="K33">
        <v>1452193234</v>
      </c>
      <c r="L33" t="b">
        <v>0</v>
      </c>
      <c r="M33">
        <v>1</v>
      </c>
      <c r="N33" s="6">
        <f t="shared" si="3"/>
        <v>13</v>
      </c>
      <c r="O33" t="b">
        <v>1</v>
      </c>
      <c r="P33" t="s">
        <v>8265</v>
      </c>
      <c r="Q33" t="s">
        <v>8310</v>
      </c>
      <c r="R33" t="s">
        <v>8311</v>
      </c>
      <c r="S33" s="11">
        <f t="shared" si="4"/>
        <v>42376.79206018518</v>
      </c>
      <c r="T33" s="11">
        <f t="shared" si="5"/>
        <v>42394.79206018518</v>
      </c>
    </row>
    <row r="34" spans="1:20" ht="43.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s="5">
        <f t="shared" si="0"/>
        <v>1.0024604569420035</v>
      </c>
      <c r="H34" t="s">
        <v>8224</v>
      </c>
      <c r="I34" t="s">
        <v>8246</v>
      </c>
      <c r="J34">
        <v>1463111940</v>
      </c>
      <c r="K34">
        <v>1459523017</v>
      </c>
      <c r="L34" t="b">
        <v>0</v>
      </c>
      <c r="M34">
        <v>89</v>
      </c>
      <c r="N34" s="6">
        <f t="shared" si="3"/>
        <v>320.44943820224717</v>
      </c>
      <c r="O34" t="b">
        <v>1</v>
      </c>
      <c r="P34" t="s">
        <v>8265</v>
      </c>
      <c r="Q34" t="s">
        <v>8310</v>
      </c>
      <c r="R34" t="s">
        <v>8311</v>
      </c>
      <c r="S34" s="11">
        <f t="shared" si="4"/>
        <v>42461.627511574072</v>
      </c>
      <c r="T34" s="11">
        <f t="shared" si="5"/>
        <v>42503.165972222225</v>
      </c>
    </row>
    <row r="35" spans="1:20" ht="43.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s="5">
        <f t="shared" si="0"/>
        <v>1.0209523809523811</v>
      </c>
      <c r="H35" t="s">
        <v>8224</v>
      </c>
      <c r="I35" t="s">
        <v>8246</v>
      </c>
      <c r="J35">
        <v>1447001501</v>
      </c>
      <c r="K35">
        <v>1444405901</v>
      </c>
      <c r="L35" t="b">
        <v>0</v>
      </c>
      <c r="M35">
        <v>64</v>
      </c>
      <c r="N35" s="6">
        <f t="shared" si="3"/>
        <v>83.75</v>
      </c>
      <c r="O35" t="b">
        <v>1</v>
      </c>
      <c r="P35" t="s">
        <v>8265</v>
      </c>
      <c r="Q35" t="s">
        <v>8310</v>
      </c>
      <c r="R35" t="s">
        <v>8311</v>
      </c>
      <c r="S35" s="11">
        <f t="shared" si="4"/>
        <v>42286.660891203705</v>
      </c>
      <c r="T35" s="11">
        <f t="shared" si="5"/>
        <v>42316.702557870376</v>
      </c>
    </row>
    <row r="36" spans="1:20" ht="43.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s="5">
        <f t="shared" si="0"/>
        <v>1.3046153846153845</v>
      </c>
      <c r="H36" t="s">
        <v>8224</v>
      </c>
      <c r="I36" t="s">
        <v>8246</v>
      </c>
      <c r="J36">
        <v>1407224601</v>
      </c>
      <c r="K36">
        <v>1405928601</v>
      </c>
      <c r="L36" t="b">
        <v>0</v>
      </c>
      <c r="M36">
        <v>68</v>
      </c>
      <c r="N36" s="6">
        <f t="shared" si="3"/>
        <v>49.882352941176471</v>
      </c>
      <c r="O36" t="b">
        <v>1</v>
      </c>
      <c r="P36" t="s">
        <v>8265</v>
      </c>
      <c r="Q36" t="s">
        <v>8310</v>
      </c>
      <c r="R36" t="s">
        <v>8311</v>
      </c>
      <c r="S36" s="11">
        <f t="shared" si="4"/>
        <v>41841.321770833332</v>
      </c>
      <c r="T36" s="11">
        <f t="shared" si="5"/>
        <v>41856.321770833332</v>
      </c>
    </row>
    <row r="37" spans="1:20" ht="29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s="5">
        <f t="shared" si="0"/>
        <v>1.665</v>
      </c>
      <c r="H37" t="s">
        <v>8224</v>
      </c>
      <c r="I37" t="s">
        <v>8246</v>
      </c>
      <c r="J37">
        <v>1430179200</v>
      </c>
      <c r="K37">
        <v>1428130814</v>
      </c>
      <c r="L37" t="b">
        <v>0</v>
      </c>
      <c r="M37">
        <v>28</v>
      </c>
      <c r="N37" s="6">
        <f t="shared" si="3"/>
        <v>59.464285714285715</v>
      </c>
      <c r="O37" t="b">
        <v>1</v>
      </c>
      <c r="P37" t="s">
        <v>8265</v>
      </c>
      <c r="Q37" t="s">
        <v>8310</v>
      </c>
      <c r="R37" t="s">
        <v>8311</v>
      </c>
      <c r="S37" s="11">
        <f t="shared" si="4"/>
        <v>42098.291828703703</v>
      </c>
      <c r="T37" s="11">
        <f t="shared" si="5"/>
        <v>42122</v>
      </c>
    </row>
    <row r="38" spans="1:20" ht="29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s="5">
        <f t="shared" si="0"/>
        <v>1.4215</v>
      </c>
      <c r="H38" t="s">
        <v>8224</v>
      </c>
      <c r="I38" t="s">
        <v>8246</v>
      </c>
      <c r="J38">
        <v>1428128525</v>
      </c>
      <c r="K38">
        <v>1425540125</v>
      </c>
      <c r="L38" t="b">
        <v>0</v>
      </c>
      <c r="M38">
        <v>44</v>
      </c>
      <c r="N38" s="6">
        <f t="shared" si="3"/>
        <v>193.84090909090909</v>
      </c>
      <c r="O38" t="b">
        <v>1</v>
      </c>
      <c r="P38" t="s">
        <v>8265</v>
      </c>
      <c r="Q38" t="s">
        <v>8310</v>
      </c>
      <c r="R38" t="s">
        <v>8311</v>
      </c>
      <c r="S38" s="11">
        <f t="shared" si="4"/>
        <v>42068.307002314818</v>
      </c>
      <c r="T38" s="11">
        <f t="shared" si="5"/>
        <v>42098.265335648146</v>
      </c>
    </row>
    <row r="39" spans="1:20" ht="43.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s="5">
        <f t="shared" si="0"/>
        <v>1.8344090909090909</v>
      </c>
      <c r="H39" t="s">
        <v>8224</v>
      </c>
      <c r="I39" t="s">
        <v>8246</v>
      </c>
      <c r="J39">
        <v>1425055079</v>
      </c>
      <c r="K39">
        <v>1422463079</v>
      </c>
      <c r="L39" t="b">
        <v>0</v>
      </c>
      <c r="M39">
        <v>253</v>
      </c>
      <c r="N39" s="6">
        <f t="shared" si="3"/>
        <v>159.51383399209487</v>
      </c>
      <c r="O39" t="b">
        <v>1</v>
      </c>
      <c r="P39" t="s">
        <v>8265</v>
      </c>
      <c r="Q39" t="s">
        <v>8310</v>
      </c>
      <c r="R39" t="s">
        <v>8311</v>
      </c>
      <c r="S39" s="11">
        <f t="shared" si="4"/>
        <v>42032.693043981482</v>
      </c>
      <c r="T39" s="11">
        <f t="shared" si="5"/>
        <v>42062.693043981482</v>
      </c>
    </row>
    <row r="40" spans="1:20" ht="43.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s="5">
        <f t="shared" si="0"/>
        <v>1.1004</v>
      </c>
      <c r="H40" t="s">
        <v>8224</v>
      </c>
      <c r="I40" t="s">
        <v>8246</v>
      </c>
      <c r="J40">
        <v>1368235344</v>
      </c>
      <c r="K40">
        <v>1365643344</v>
      </c>
      <c r="L40" t="b">
        <v>0</v>
      </c>
      <c r="M40">
        <v>66</v>
      </c>
      <c r="N40" s="6">
        <f t="shared" si="3"/>
        <v>41.68181818181818</v>
      </c>
      <c r="O40" t="b">
        <v>1</v>
      </c>
      <c r="P40" t="s">
        <v>8265</v>
      </c>
      <c r="Q40" t="s">
        <v>8310</v>
      </c>
      <c r="R40" t="s">
        <v>8311</v>
      </c>
      <c r="S40" s="11">
        <f t="shared" si="4"/>
        <v>41375.057222222218</v>
      </c>
      <c r="T40" s="11">
        <f t="shared" si="5"/>
        <v>41405.057222222218</v>
      </c>
    </row>
    <row r="41" spans="1:20" ht="43.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s="5">
        <f t="shared" si="0"/>
        <v>1.3098000000000001</v>
      </c>
      <c r="H41" t="s">
        <v>8225</v>
      </c>
      <c r="I41" t="s">
        <v>8247</v>
      </c>
      <c r="J41">
        <v>1401058740</v>
      </c>
      <c r="K41">
        <v>1398388068</v>
      </c>
      <c r="L41" t="b">
        <v>0</v>
      </c>
      <c r="M41">
        <v>217</v>
      </c>
      <c r="N41" s="6">
        <f t="shared" si="3"/>
        <v>150.89861751152074</v>
      </c>
      <c r="O41" t="b">
        <v>1</v>
      </c>
      <c r="P41" t="s">
        <v>8265</v>
      </c>
      <c r="Q41" t="s">
        <v>8310</v>
      </c>
      <c r="R41" t="s">
        <v>8311</v>
      </c>
      <c r="S41" s="11">
        <f t="shared" si="4"/>
        <v>41754.047083333331</v>
      </c>
      <c r="T41" s="11">
        <f t="shared" si="5"/>
        <v>41784.957638888889</v>
      </c>
    </row>
    <row r="42" spans="1:20" ht="43.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s="5">
        <f t="shared" si="0"/>
        <v>1.0135000000000001</v>
      </c>
      <c r="H42" t="s">
        <v>8224</v>
      </c>
      <c r="I42" t="s">
        <v>8246</v>
      </c>
      <c r="J42">
        <v>1403150400</v>
      </c>
      <c r="K42">
        <v>1401426488</v>
      </c>
      <c r="L42" t="b">
        <v>0</v>
      </c>
      <c r="M42">
        <v>16</v>
      </c>
      <c r="N42" s="6">
        <f t="shared" si="3"/>
        <v>126.6875</v>
      </c>
      <c r="O42" t="b">
        <v>1</v>
      </c>
      <c r="P42" t="s">
        <v>8265</v>
      </c>
      <c r="Q42" t="s">
        <v>8310</v>
      </c>
      <c r="R42" t="s">
        <v>8311</v>
      </c>
      <c r="S42" s="11">
        <f t="shared" si="4"/>
        <v>41789.21398148148</v>
      </c>
      <c r="T42" s="11">
        <f t="shared" si="5"/>
        <v>41809.166666666664</v>
      </c>
    </row>
    <row r="43" spans="1:20" ht="43.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s="5">
        <f t="shared" si="0"/>
        <v>1</v>
      </c>
      <c r="H43" t="s">
        <v>8224</v>
      </c>
      <c r="I43" t="s">
        <v>8246</v>
      </c>
      <c r="J43">
        <v>1412516354</v>
      </c>
      <c r="K43">
        <v>1409924354</v>
      </c>
      <c r="L43" t="b">
        <v>0</v>
      </c>
      <c r="M43">
        <v>19</v>
      </c>
      <c r="N43" s="6">
        <f t="shared" si="3"/>
        <v>105.26315789473684</v>
      </c>
      <c r="O43" t="b">
        <v>1</v>
      </c>
      <c r="P43" t="s">
        <v>8265</v>
      </c>
      <c r="Q43" t="s">
        <v>8310</v>
      </c>
      <c r="R43" t="s">
        <v>8311</v>
      </c>
      <c r="S43" s="11">
        <f t="shared" si="4"/>
        <v>41887.568912037037</v>
      </c>
      <c r="T43" s="11">
        <f t="shared" si="5"/>
        <v>41917.568912037037</v>
      </c>
    </row>
    <row r="44" spans="1:20" ht="43.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s="5">
        <f t="shared" si="0"/>
        <v>1.4185714285714286</v>
      </c>
      <c r="H44" t="s">
        <v>8224</v>
      </c>
      <c r="I44" t="s">
        <v>8246</v>
      </c>
      <c r="J44">
        <v>1419780026</v>
      </c>
      <c r="K44">
        <v>1417188026</v>
      </c>
      <c r="L44" t="b">
        <v>0</v>
      </c>
      <c r="M44">
        <v>169</v>
      </c>
      <c r="N44" s="6">
        <f t="shared" si="3"/>
        <v>117.51479289940828</v>
      </c>
      <c r="O44" t="b">
        <v>1</v>
      </c>
      <c r="P44" t="s">
        <v>8265</v>
      </c>
      <c r="Q44" t="s">
        <v>8310</v>
      </c>
      <c r="R44" t="s">
        <v>8311</v>
      </c>
      <c r="S44" s="11">
        <f t="shared" si="4"/>
        <v>41971.639189814814</v>
      </c>
      <c r="T44" s="11">
        <f t="shared" si="5"/>
        <v>42001.639189814814</v>
      </c>
    </row>
    <row r="45" spans="1:20" ht="43.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s="5">
        <f t="shared" si="0"/>
        <v>3.0865999999999998</v>
      </c>
      <c r="H45" t="s">
        <v>8224</v>
      </c>
      <c r="I45" t="s">
        <v>8246</v>
      </c>
      <c r="J45">
        <v>1405209600</v>
      </c>
      <c r="K45">
        <v>1402599486</v>
      </c>
      <c r="L45" t="b">
        <v>0</v>
      </c>
      <c r="M45">
        <v>263</v>
      </c>
      <c r="N45" s="6">
        <f t="shared" si="3"/>
        <v>117.36121673003802</v>
      </c>
      <c r="O45" t="b">
        <v>1</v>
      </c>
      <c r="P45" t="s">
        <v>8265</v>
      </c>
      <c r="Q45" t="s">
        <v>8310</v>
      </c>
      <c r="R45" t="s">
        <v>8311</v>
      </c>
      <c r="S45" s="11">
        <f t="shared" si="4"/>
        <v>41802.790347222224</v>
      </c>
      <c r="T45" s="11">
        <f t="shared" si="5"/>
        <v>41833</v>
      </c>
    </row>
    <row r="46" spans="1:20" ht="43.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s="5">
        <f t="shared" si="0"/>
        <v>1</v>
      </c>
      <c r="H46" t="s">
        <v>8224</v>
      </c>
      <c r="I46" t="s">
        <v>8246</v>
      </c>
      <c r="J46">
        <v>1412648537</v>
      </c>
      <c r="K46">
        <v>1408760537</v>
      </c>
      <c r="L46" t="b">
        <v>0</v>
      </c>
      <c r="M46">
        <v>15</v>
      </c>
      <c r="N46" s="6">
        <f t="shared" si="3"/>
        <v>133.33333333333334</v>
      </c>
      <c r="O46" t="b">
        <v>1</v>
      </c>
      <c r="P46" t="s">
        <v>8265</v>
      </c>
      <c r="Q46" t="s">
        <v>8310</v>
      </c>
      <c r="R46" t="s">
        <v>8311</v>
      </c>
      <c r="S46" s="11">
        <f t="shared" si="4"/>
        <v>41874.098807870374</v>
      </c>
      <c r="T46" s="11">
        <f t="shared" si="5"/>
        <v>41919.098807870374</v>
      </c>
    </row>
    <row r="47" spans="1:20" ht="43.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s="5">
        <f t="shared" si="0"/>
        <v>1.2</v>
      </c>
      <c r="H47" t="s">
        <v>8224</v>
      </c>
      <c r="I47" t="s">
        <v>8246</v>
      </c>
      <c r="J47">
        <v>1461769107</v>
      </c>
      <c r="K47">
        <v>1459177107</v>
      </c>
      <c r="L47" t="b">
        <v>0</v>
      </c>
      <c r="M47">
        <v>61</v>
      </c>
      <c r="N47" s="6">
        <f t="shared" si="3"/>
        <v>98.360655737704917</v>
      </c>
      <c r="O47" t="b">
        <v>1</v>
      </c>
      <c r="P47" t="s">
        <v>8265</v>
      </c>
      <c r="Q47" t="s">
        <v>8310</v>
      </c>
      <c r="R47" t="s">
        <v>8311</v>
      </c>
      <c r="S47" s="11">
        <f t="shared" si="4"/>
        <v>42457.623923611114</v>
      </c>
      <c r="T47" s="11">
        <f t="shared" si="5"/>
        <v>42487.623923611114</v>
      </c>
    </row>
    <row r="48" spans="1:20" ht="43.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s="5">
        <f t="shared" si="0"/>
        <v>1.0416666666666667</v>
      </c>
      <c r="H48" t="s">
        <v>8226</v>
      </c>
      <c r="I48" t="s">
        <v>8248</v>
      </c>
      <c r="J48">
        <v>1450220974</v>
      </c>
      <c r="K48">
        <v>1447628974</v>
      </c>
      <c r="L48" t="b">
        <v>0</v>
      </c>
      <c r="M48">
        <v>45</v>
      </c>
      <c r="N48" s="6">
        <f t="shared" si="3"/>
        <v>194.44444444444446</v>
      </c>
      <c r="O48" t="b">
        <v>1</v>
      </c>
      <c r="P48" t="s">
        <v>8265</v>
      </c>
      <c r="Q48" t="s">
        <v>8310</v>
      </c>
      <c r="R48" t="s">
        <v>8311</v>
      </c>
      <c r="S48" s="11">
        <f t="shared" si="4"/>
        <v>42323.964976851858</v>
      </c>
      <c r="T48" s="11">
        <f t="shared" si="5"/>
        <v>42353.964976851858</v>
      </c>
    </row>
    <row r="49" spans="1:20" ht="43.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s="5">
        <f t="shared" si="0"/>
        <v>1.0761100000000001</v>
      </c>
      <c r="H49" t="s">
        <v>8224</v>
      </c>
      <c r="I49" t="s">
        <v>8246</v>
      </c>
      <c r="J49">
        <v>1419021607</v>
      </c>
      <c r="K49">
        <v>1413834007</v>
      </c>
      <c r="L49" t="b">
        <v>0</v>
      </c>
      <c r="M49">
        <v>70</v>
      </c>
      <c r="N49" s="6">
        <f t="shared" si="3"/>
        <v>76.865000000000009</v>
      </c>
      <c r="O49" t="b">
        <v>1</v>
      </c>
      <c r="P49" t="s">
        <v>8265</v>
      </c>
      <c r="Q49" t="s">
        <v>8310</v>
      </c>
      <c r="R49" t="s">
        <v>8311</v>
      </c>
      <c r="S49" s="11">
        <f t="shared" si="4"/>
        <v>41932.819525462961</v>
      </c>
      <c r="T49" s="11">
        <f t="shared" si="5"/>
        <v>41992.861192129625</v>
      </c>
    </row>
    <row r="50" spans="1:20" ht="43.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s="5">
        <f t="shared" si="0"/>
        <v>1.0794999999999999</v>
      </c>
      <c r="H50" t="s">
        <v>8225</v>
      </c>
      <c r="I50" t="s">
        <v>8247</v>
      </c>
      <c r="J50">
        <v>1425211200</v>
      </c>
      <c r="K50">
        <v>1422534260</v>
      </c>
      <c r="L50" t="b">
        <v>0</v>
      </c>
      <c r="M50">
        <v>38</v>
      </c>
      <c r="N50" s="6">
        <f t="shared" si="3"/>
        <v>56.815789473684212</v>
      </c>
      <c r="O50" t="b">
        <v>1</v>
      </c>
      <c r="P50" t="s">
        <v>8265</v>
      </c>
      <c r="Q50" t="s">
        <v>8310</v>
      </c>
      <c r="R50" t="s">
        <v>8311</v>
      </c>
      <c r="S50" s="11">
        <f t="shared" si="4"/>
        <v>42033.516898148147</v>
      </c>
      <c r="T50" s="11">
        <f t="shared" si="5"/>
        <v>42064.5</v>
      </c>
    </row>
    <row r="51" spans="1:2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s="5">
        <f t="shared" si="0"/>
        <v>1</v>
      </c>
      <c r="H51" t="s">
        <v>8224</v>
      </c>
      <c r="I51" t="s">
        <v>8246</v>
      </c>
      <c r="J51">
        <v>1445660045</v>
      </c>
      <c r="K51">
        <v>1443068045</v>
      </c>
      <c r="L51" t="b">
        <v>0</v>
      </c>
      <c r="M51">
        <v>87</v>
      </c>
      <c r="N51" s="6">
        <f t="shared" si="3"/>
        <v>137.93103448275863</v>
      </c>
      <c r="O51" t="b">
        <v>1</v>
      </c>
      <c r="P51" t="s">
        <v>8265</v>
      </c>
      <c r="Q51" t="s">
        <v>8310</v>
      </c>
      <c r="R51" t="s">
        <v>8311</v>
      </c>
      <c r="S51" s="11">
        <f t="shared" si="4"/>
        <v>42271.176446759258</v>
      </c>
      <c r="T51" s="11">
        <f t="shared" si="5"/>
        <v>42301.176446759258</v>
      </c>
    </row>
    <row r="52" spans="1:20" ht="43.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s="5">
        <f t="shared" si="0"/>
        <v>1</v>
      </c>
      <c r="H52" t="s">
        <v>8225</v>
      </c>
      <c r="I52" t="s">
        <v>8247</v>
      </c>
      <c r="J52">
        <v>1422637200</v>
      </c>
      <c r="K52">
        <v>1419271458</v>
      </c>
      <c r="L52" t="b">
        <v>0</v>
      </c>
      <c r="M52">
        <v>22</v>
      </c>
      <c r="N52" s="6">
        <f t="shared" si="3"/>
        <v>27.272727272727273</v>
      </c>
      <c r="O52" t="b">
        <v>1</v>
      </c>
      <c r="P52" t="s">
        <v>8265</v>
      </c>
      <c r="Q52" t="s">
        <v>8310</v>
      </c>
      <c r="R52" t="s">
        <v>8311</v>
      </c>
      <c r="S52" s="11">
        <f t="shared" si="4"/>
        <v>41995.752986111111</v>
      </c>
      <c r="T52" s="11">
        <f t="shared" si="5"/>
        <v>42034.708333333328</v>
      </c>
    </row>
    <row r="53" spans="1:20" ht="43.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s="5">
        <f t="shared" si="0"/>
        <v>1.2801818181818181</v>
      </c>
      <c r="H53" t="s">
        <v>8224</v>
      </c>
      <c r="I53" t="s">
        <v>8246</v>
      </c>
      <c r="J53">
        <v>1439245037</v>
      </c>
      <c r="K53">
        <v>1436653037</v>
      </c>
      <c r="L53" t="b">
        <v>0</v>
      </c>
      <c r="M53">
        <v>119</v>
      </c>
      <c r="N53" s="6">
        <f t="shared" si="3"/>
        <v>118.33613445378151</v>
      </c>
      <c r="O53" t="b">
        <v>1</v>
      </c>
      <c r="P53" t="s">
        <v>8265</v>
      </c>
      <c r="Q53" t="s">
        <v>8310</v>
      </c>
      <c r="R53" t="s">
        <v>8311</v>
      </c>
      <c r="S53" s="11">
        <f t="shared" si="4"/>
        <v>42196.928668981483</v>
      </c>
      <c r="T53" s="11">
        <f t="shared" si="5"/>
        <v>42226.928668981483</v>
      </c>
    </row>
    <row r="54" spans="1:20" ht="43.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s="5">
        <f t="shared" si="0"/>
        <v>1.1620999999999999</v>
      </c>
      <c r="H54" t="s">
        <v>8224</v>
      </c>
      <c r="I54" t="s">
        <v>8246</v>
      </c>
      <c r="J54">
        <v>1405615846</v>
      </c>
      <c r="K54">
        <v>1403023846</v>
      </c>
      <c r="L54" t="b">
        <v>0</v>
      </c>
      <c r="M54">
        <v>52</v>
      </c>
      <c r="N54" s="6">
        <f t="shared" si="3"/>
        <v>223.48076923076923</v>
      </c>
      <c r="O54" t="b">
        <v>1</v>
      </c>
      <c r="P54" t="s">
        <v>8265</v>
      </c>
      <c r="Q54" t="s">
        <v>8310</v>
      </c>
      <c r="R54" t="s">
        <v>8311</v>
      </c>
      <c r="S54" s="11">
        <f t="shared" si="4"/>
        <v>41807.701921296299</v>
      </c>
      <c r="T54" s="11">
        <f t="shared" si="5"/>
        <v>41837.701921296299</v>
      </c>
    </row>
    <row r="55" spans="1:20" ht="29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s="5">
        <f t="shared" si="0"/>
        <v>1.0963333333333334</v>
      </c>
      <c r="H55" t="s">
        <v>8224</v>
      </c>
      <c r="I55" t="s">
        <v>8246</v>
      </c>
      <c r="J55">
        <v>1396648800</v>
      </c>
      <c r="K55">
        <v>1395407445</v>
      </c>
      <c r="L55" t="b">
        <v>0</v>
      </c>
      <c r="M55">
        <v>117</v>
      </c>
      <c r="N55" s="6">
        <f t="shared" si="3"/>
        <v>28.111111111111111</v>
      </c>
      <c r="O55" t="b">
        <v>1</v>
      </c>
      <c r="P55" t="s">
        <v>8265</v>
      </c>
      <c r="Q55" t="s">
        <v>8310</v>
      </c>
      <c r="R55" t="s">
        <v>8311</v>
      </c>
      <c r="S55" s="11">
        <f t="shared" si="4"/>
        <v>41719.549131944441</v>
      </c>
      <c r="T55" s="11">
        <f t="shared" si="5"/>
        <v>41733.916666666664</v>
      </c>
    </row>
    <row r="56" spans="1:20" ht="43.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s="5">
        <f t="shared" si="0"/>
        <v>1.01</v>
      </c>
      <c r="H56" t="s">
        <v>8224</v>
      </c>
      <c r="I56" t="s">
        <v>8246</v>
      </c>
      <c r="J56">
        <v>1451063221</v>
      </c>
      <c r="K56">
        <v>1448471221</v>
      </c>
      <c r="L56" t="b">
        <v>0</v>
      </c>
      <c r="M56">
        <v>52</v>
      </c>
      <c r="N56" s="6">
        <f t="shared" si="3"/>
        <v>194.23076923076923</v>
      </c>
      <c r="O56" t="b">
        <v>1</v>
      </c>
      <c r="P56" t="s">
        <v>8265</v>
      </c>
      <c r="Q56" t="s">
        <v>8310</v>
      </c>
      <c r="R56" t="s">
        <v>8311</v>
      </c>
      <c r="S56" s="11">
        <f t="shared" si="4"/>
        <v>42333.713206018518</v>
      </c>
      <c r="T56" s="11">
        <f t="shared" si="5"/>
        <v>42363.713206018518</v>
      </c>
    </row>
    <row r="57" spans="1:20" ht="43.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s="5">
        <f t="shared" si="0"/>
        <v>1.2895348837209302</v>
      </c>
      <c r="H57" t="s">
        <v>8224</v>
      </c>
      <c r="I57" t="s">
        <v>8246</v>
      </c>
      <c r="J57">
        <v>1464390916</v>
      </c>
      <c r="K57">
        <v>1462576516</v>
      </c>
      <c r="L57" t="b">
        <v>0</v>
      </c>
      <c r="M57">
        <v>86</v>
      </c>
      <c r="N57" s="6">
        <f t="shared" si="3"/>
        <v>128.95348837209303</v>
      </c>
      <c r="O57" t="b">
        <v>1</v>
      </c>
      <c r="P57" t="s">
        <v>8265</v>
      </c>
      <c r="Q57" t="s">
        <v>8310</v>
      </c>
      <c r="R57" t="s">
        <v>8311</v>
      </c>
      <c r="S57" s="11">
        <f t="shared" si="4"/>
        <v>42496.968935185185</v>
      </c>
      <c r="T57" s="11">
        <f t="shared" si="5"/>
        <v>42517.968935185185</v>
      </c>
    </row>
    <row r="58" spans="1:20" ht="29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s="5">
        <f t="shared" si="0"/>
        <v>1.0726249999999999</v>
      </c>
      <c r="H58" t="s">
        <v>8225</v>
      </c>
      <c r="I58" t="s">
        <v>8247</v>
      </c>
      <c r="J58">
        <v>1433779200</v>
      </c>
      <c r="K58">
        <v>1432559424</v>
      </c>
      <c r="L58" t="b">
        <v>0</v>
      </c>
      <c r="M58">
        <v>174</v>
      </c>
      <c r="N58" s="6">
        <f t="shared" si="3"/>
        <v>49.316091954022987</v>
      </c>
      <c r="O58" t="b">
        <v>1</v>
      </c>
      <c r="P58" t="s">
        <v>8265</v>
      </c>
      <c r="Q58" t="s">
        <v>8310</v>
      </c>
      <c r="R58" t="s">
        <v>8311</v>
      </c>
      <c r="S58" s="11">
        <f t="shared" si="4"/>
        <v>42149.548888888887</v>
      </c>
      <c r="T58" s="11">
        <f t="shared" si="5"/>
        <v>42163.666666666672</v>
      </c>
    </row>
    <row r="59" spans="1:20" ht="43.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s="5">
        <f t="shared" si="0"/>
        <v>1.0189999999999999</v>
      </c>
      <c r="H59" t="s">
        <v>8224</v>
      </c>
      <c r="I59" t="s">
        <v>8246</v>
      </c>
      <c r="J59">
        <v>1429991962</v>
      </c>
      <c r="K59">
        <v>1427399962</v>
      </c>
      <c r="L59" t="b">
        <v>0</v>
      </c>
      <c r="M59">
        <v>69</v>
      </c>
      <c r="N59" s="6">
        <f t="shared" si="3"/>
        <v>221.52173913043478</v>
      </c>
      <c r="O59" t="b">
        <v>1</v>
      </c>
      <c r="P59" t="s">
        <v>8265</v>
      </c>
      <c r="Q59" t="s">
        <v>8310</v>
      </c>
      <c r="R59" t="s">
        <v>8311</v>
      </c>
      <c r="S59" s="11">
        <f t="shared" si="4"/>
        <v>42089.83289351852</v>
      </c>
      <c r="T59" s="11">
        <f t="shared" si="5"/>
        <v>42119.83289351852</v>
      </c>
    </row>
    <row r="60" spans="1:20" ht="29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s="5">
        <f t="shared" si="0"/>
        <v>1.0290999999999999</v>
      </c>
      <c r="H60" t="s">
        <v>8224</v>
      </c>
      <c r="I60" t="s">
        <v>8246</v>
      </c>
      <c r="J60">
        <v>1416423172</v>
      </c>
      <c r="K60">
        <v>1413827572</v>
      </c>
      <c r="L60" t="b">
        <v>0</v>
      </c>
      <c r="M60">
        <v>75</v>
      </c>
      <c r="N60" s="6">
        <f t="shared" si="3"/>
        <v>137.21333333333334</v>
      </c>
      <c r="O60" t="b">
        <v>1</v>
      </c>
      <c r="P60" t="s">
        <v>8265</v>
      </c>
      <c r="Q60" t="s">
        <v>8310</v>
      </c>
      <c r="R60" t="s">
        <v>8311</v>
      </c>
      <c r="S60" s="11">
        <f t="shared" si="4"/>
        <v>41932.745046296295</v>
      </c>
      <c r="T60" s="11">
        <f t="shared" si="5"/>
        <v>41962.786712962959</v>
      </c>
    </row>
    <row r="61" spans="1:20" ht="43.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s="5">
        <f t="shared" si="0"/>
        <v>1.0012570000000001</v>
      </c>
      <c r="H61" t="s">
        <v>8224</v>
      </c>
      <c r="I61" t="s">
        <v>8246</v>
      </c>
      <c r="J61">
        <v>1442264400</v>
      </c>
      <c r="K61">
        <v>1439530776</v>
      </c>
      <c r="L61" t="b">
        <v>0</v>
      </c>
      <c r="M61">
        <v>33</v>
      </c>
      <c r="N61" s="6">
        <f t="shared" si="3"/>
        <v>606.82242424242418</v>
      </c>
      <c r="O61" t="b">
        <v>1</v>
      </c>
      <c r="P61" t="s">
        <v>8265</v>
      </c>
      <c r="Q61" t="s">
        <v>8310</v>
      </c>
      <c r="R61" t="s">
        <v>8311</v>
      </c>
      <c r="S61" s="11">
        <f t="shared" si="4"/>
        <v>42230.23583333334</v>
      </c>
      <c r="T61" s="11">
        <f t="shared" si="5"/>
        <v>42261.875</v>
      </c>
    </row>
    <row r="62" spans="1:20" ht="43.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s="5">
        <f t="shared" si="0"/>
        <v>1.0329622222222221</v>
      </c>
      <c r="H62" t="s">
        <v>8225</v>
      </c>
      <c r="I62" t="s">
        <v>8247</v>
      </c>
      <c r="J62">
        <v>1395532800</v>
      </c>
      <c r="K62">
        <v>1393882717</v>
      </c>
      <c r="L62" t="b">
        <v>0</v>
      </c>
      <c r="M62">
        <v>108</v>
      </c>
      <c r="N62" s="6">
        <f t="shared" si="3"/>
        <v>43.040092592592593</v>
      </c>
      <c r="O62" t="b">
        <v>1</v>
      </c>
      <c r="P62" t="s">
        <v>8266</v>
      </c>
      <c r="Q62" t="s">
        <v>8310</v>
      </c>
      <c r="R62" t="s">
        <v>8312</v>
      </c>
      <c r="S62" s="11">
        <f t="shared" si="4"/>
        <v>41701.901817129627</v>
      </c>
      <c r="T62" s="11">
        <f t="shared" si="5"/>
        <v>41721</v>
      </c>
    </row>
    <row r="63" spans="1:20" ht="43.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s="5">
        <f t="shared" si="0"/>
        <v>1.4830000000000001</v>
      </c>
      <c r="H63" t="s">
        <v>8224</v>
      </c>
      <c r="I63" t="s">
        <v>8246</v>
      </c>
      <c r="J63">
        <v>1370547157</v>
      </c>
      <c r="K63">
        <v>1368646357</v>
      </c>
      <c r="L63" t="b">
        <v>0</v>
      </c>
      <c r="M63">
        <v>23</v>
      </c>
      <c r="N63" s="6">
        <f t="shared" si="3"/>
        <v>322.39130434782606</v>
      </c>
      <c r="O63" t="b">
        <v>1</v>
      </c>
      <c r="P63" t="s">
        <v>8266</v>
      </c>
      <c r="Q63" t="s">
        <v>8310</v>
      </c>
      <c r="R63" t="s">
        <v>8312</v>
      </c>
      <c r="S63" s="11">
        <f t="shared" si="4"/>
        <v>41409.814317129632</v>
      </c>
      <c r="T63" s="11">
        <f t="shared" si="5"/>
        <v>41431.814317129632</v>
      </c>
    </row>
    <row r="64" spans="1:20" ht="43.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s="5">
        <f t="shared" si="0"/>
        <v>1.5473333333333332</v>
      </c>
      <c r="H64" t="s">
        <v>8224</v>
      </c>
      <c r="I64" t="s">
        <v>8246</v>
      </c>
      <c r="J64">
        <v>1362337878</v>
      </c>
      <c r="K64">
        <v>1360177878</v>
      </c>
      <c r="L64" t="b">
        <v>0</v>
      </c>
      <c r="M64">
        <v>48</v>
      </c>
      <c r="N64" s="6">
        <f t="shared" si="3"/>
        <v>96.708333333333329</v>
      </c>
      <c r="O64" t="b">
        <v>1</v>
      </c>
      <c r="P64" t="s">
        <v>8266</v>
      </c>
      <c r="Q64" t="s">
        <v>8310</v>
      </c>
      <c r="R64" t="s">
        <v>8312</v>
      </c>
      <c r="S64" s="11">
        <f t="shared" si="4"/>
        <v>41311.799513888887</v>
      </c>
      <c r="T64" s="11">
        <f t="shared" si="5"/>
        <v>41336.799513888887</v>
      </c>
    </row>
    <row r="65" spans="1:20" ht="43.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s="5">
        <f t="shared" si="0"/>
        <v>1.1351849999999999</v>
      </c>
      <c r="H65" t="s">
        <v>8224</v>
      </c>
      <c r="I65" t="s">
        <v>8246</v>
      </c>
      <c r="J65">
        <v>1388206740</v>
      </c>
      <c r="K65">
        <v>1386194013</v>
      </c>
      <c r="L65" t="b">
        <v>0</v>
      </c>
      <c r="M65">
        <v>64</v>
      </c>
      <c r="N65" s="6">
        <f t="shared" si="3"/>
        <v>35.474531249999998</v>
      </c>
      <c r="O65" t="b">
        <v>1</v>
      </c>
      <c r="P65" t="s">
        <v>8266</v>
      </c>
      <c r="Q65" t="s">
        <v>8310</v>
      </c>
      <c r="R65" t="s">
        <v>8312</v>
      </c>
      <c r="S65" s="11">
        <f t="shared" si="4"/>
        <v>41612.912187499998</v>
      </c>
      <c r="T65" s="11">
        <f t="shared" si="5"/>
        <v>41636.207638888889</v>
      </c>
    </row>
    <row r="66" spans="1:20" ht="43.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s="5">
        <f t="shared" ref="G66:G129" si="6">E66/D66</f>
        <v>1.7333333333333334</v>
      </c>
      <c r="H66" t="s">
        <v>8224</v>
      </c>
      <c r="I66" t="s">
        <v>8246</v>
      </c>
      <c r="J66">
        <v>1373243181</v>
      </c>
      <c r="K66">
        <v>1370651181</v>
      </c>
      <c r="L66" t="b">
        <v>0</v>
      </c>
      <c r="M66">
        <v>24</v>
      </c>
      <c r="N66" s="6">
        <f t="shared" si="3"/>
        <v>86.666666666666671</v>
      </c>
      <c r="O66" t="b">
        <v>1</v>
      </c>
      <c r="P66" t="s">
        <v>8266</v>
      </c>
      <c r="Q66" t="s">
        <v>8310</v>
      </c>
      <c r="R66" t="s">
        <v>8312</v>
      </c>
      <c r="S66" s="11">
        <f t="shared" si="4"/>
        <v>41433.01829861111</v>
      </c>
      <c r="T66" s="11">
        <f t="shared" si="5"/>
        <v>41463.01829861111</v>
      </c>
    </row>
    <row r="67" spans="1:20" ht="29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s="5">
        <f t="shared" si="6"/>
        <v>1.0752857142857142</v>
      </c>
      <c r="H67" t="s">
        <v>8229</v>
      </c>
      <c r="I67" t="s">
        <v>8251</v>
      </c>
      <c r="J67">
        <v>1407736740</v>
      </c>
      <c r="K67">
        <v>1405453354</v>
      </c>
      <c r="L67" t="b">
        <v>0</v>
      </c>
      <c r="M67">
        <v>57</v>
      </c>
      <c r="N67" s="6">
        <f t="shared" ref="N67:N130" si="7">IFERROR(E67/M67,0)</f>
        <v>132.05263157894737</v>
      </c>
      <c r="O67" t="b">
        <v>1</v>
      </c>
      <c r="P67" t="s">
        <v>8266</v>
      </c>
      <c r="Q67" t="s">
        <v>8310</v>
      </c>
      <c r="R67" t="s">
        <v>8312</v>
      </c>
      <c r="S67" s="11">
        <f t="shared" ref="S67:S130" si="8">((($K67/60)/60)/24)+DATE(1970,1,1)</f>
        <v>41835.821226851855</v>
      </c>
      <c r="T67" s="11">
        <f t="shared" ref="T67:T130" si="9">((($J67/60)/60)/24)+DATE(1970,1,1)</f>
        <v>41862.249305555553</v>
      </c>
    </row>
    <row r="68" spans="1:20" ht="29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s="5">
        <f t="shared" si="6"/>
        <v>1.1859999999999999</v>
      </c>
      <c r="H68" t="s">
        <v>8224</v>
      </c>
      <c r="I68" t="s">
        <v>8246</v>
      </c>
      <c r="J68">
        <v>1468873420</v>
      </c>
      <c r="K68">
        <v>1466281420</v>
      </c>
      <c r="L68" t="b">
        <v>0</v>
      </c>
      <c r="M68">
        <v>26</v>
      </c>
      <c r="N68" s="6">
        <f t="shared" si="7"/>
        <v>91.230769230769226</v>
      </c>
      <c r="O68" t="b">
        <v>1</v>
      </c>
      <c r="P68" t="s">
        <v>8266</v>
      </c>
      <c r="Q68" t="s">
        <v>8310</v>
      </c>
      <c r="R68" t="s">
        <v>8312</v>
      </c>
      <c r="S68" s="11">
        <f t="shared" si="8"/>
        <v>42539.849768518514</v>
      </c>
      <c r="T68" s="11">
        <f t="shared" si="9"/>
        <v>42569.849768518514</v>
      </c>
    </row>
    <row r="69" spans="1:20" ht="43.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s="5">
        <f t="shared" si="6"/>
        <v>1.1625000000000001</v>
      </c>
      <c r="H69" t="s">
        <v>8224</v>
      </c>
      <c r="I69" t="s">
        <v>8246</v>
      </c>
      <c r="J69">
        <v>1342360804</v>
      </c>
      <c r="K69">
        <v>1339768804</v>
      </c>
      <c r="L69" t="b">
        <v>0</v>
      </c>
      <c r="M69">
        <v>20</v>
      </c>
      <c r="N69" s="6">
        <f t="shared" si="7"/>
        <v>116.25</v>
      </c>
      <c r="O69" t="b">
        <v>1</v>
      </c>
      <c r="P69" t="s">
        <v>8266</v>
      </c>
      <c r="Q69" t="s">
        <v>8310</v>
      </c>
      <c r="R69" t="s">
        <v>8312</v>
      </c>
      <c r="S69" s="11">
        <f t="shared" si="8"/>
        <v>41075.583379629628</v>
      </c>
      <c r="T69" s="11">
        <f t="shared" si="9"/>
        <v>41105.583379629628</v>
      </c>
    </row>
    <row r="70" spans="1:20" ht="58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s="5">
        <f t="shared" si="6"/>
        <v>1.2716666666666667</v>
      </c>
      <c r="H70" t="s">
        <v>8225</v>
      </c>
      <c r="I70" t="s">
        <v>8247</v>
      </c>
      <c r="J70">
        <v>1393162791</v>
      </c>
      <c r="K70">
        <v>1390570791</v>
      </c>
      <c r="L70" t="b">
        <v>0</v>
      </c>
      <c r="M70">
        <v>36</v>
      </c>
      <c r="N70" s="6">
        <f t="shared" si="7"/>
        <v>21.194444444444443</v>
      </c>
      <c r="O70" t="b">
        <v>1</v>
      </c>
      <c r="P70" t="s">
        <v>8266</v>
      </c>
      <c r="Q70" t="s">
        <v>8310</v>
      </c>
      <c r="R70" t="s">
        <v>8312</v>
      </c>
      <c r="S70" s="11">
        <f t="shared" si="8"/>
        <v>41663.569340277776</v>
      </c>
      <c r="T70" s="11">
        <f t="shared" si="9"/>
        <v>41693.569340277776</v>
      </c>
    </row>
    <row r="71" spans="1:20" ht="43.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s="5">
        <f t="shared" si="6"/>
        <v>1.109423</v>
      </c>
      <c r="H71" t="s">
        <v>8224</v>
      </c>
      <c r="I71" t="s">
        <v>8246</v>
      </c>
      <c r="J71">
        <v>1317538740</v>
      </c>
      <c r="K71">
        <v>1314765025</v>
      </c>
      <c r="L71" t="b">
        <v>0</v>
      </c>
      <c r="M71">
        <v>178</v>
      </c>
      <c r="N71" s="6">
        <f t="shared" si="7"/>
        <v>62.327134831460668</v>
      </c>
      <c r="O71" t="b">
        <v>1</v>
      </c>
      <c r="P71" t="s">
        <v>8266</v>
      </c>
      <c r="Q71" t="s">
        <v>8310</v>
      </c>
      <c r="R71" t="s">
        <v>8312</v>
      </c>
      <c r="S71" s="11">
        <f t="shared" si="8"/>
        <v>40786.187789351854</v>
      </c>
      <c r="T71" s="11">
        <f t="shared" si="9"/>
        <v>40818.290972222225</v>
      </c>
    </row>
    <row r="72" spans="1:20" ht="43.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s="5">
        <f t="shared" si="6"/>
        <v>1.272</v>
      </c>
      <c r="H72" t="s">
        <v>8224</v>
      </c>
      <c r="I72" t="s">
        <v>8246</v>
      </c>
      <c r="J72">
        <v>1315171845</v>
      </c>
      <c r="K72">
        <v>1309987845</v>
      </c>
      <c r="L72" t="b">
        <v>0</v>
      </c>
      <c r="M72">
        <v>17</v>
      </c>
      <c r="N72" s="6">
        <f t="shared" si="7"/>
        <v>37.411764705882355</v>
      </c>
      <c r="O72" t="b">
        <v>1</v>
      </c>
      <c r="P72" t="s">
        <v>8266</v>
      </c>
      <c r="Q72" t="s">
        <v>8310</v>
      </c>
      <c r="R72" t="s">
        <v>8312</v>
      </c>
      <c r="S72" s="11">
        <f t="shared" si="8"/>
        <v>40730.896354166667</v>
      </c>
      <c r="T72" s="11">
        <f t="shared" si="9"/>
        <v>40790.896354166667</v>
      </c>
    </row>
    <row r="73" spans="1:20" ht="43.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s="5">
        <f t="shared" si="6"/>
        <v>1.2394444444444443</v>
      </c>
      <c r="H73" t="s">
        <v>8224</v>
      </c>
      <c r="I73" t="s">
        <v>8246</v>
      </c>
      <c r="J73">
        <v>1338186657</v>
      </c>
      <c r="K73">
        <v>1333002657</v>
      </c>
      <c r="L73" t="b">
        <v>0</v>
      </c>
      <c r="M73">
        <v>32</v>
      </c>
      <c r="N73" s="6">
        <f t="shared" si="7"/>
        <v>69.71875</v>
      </c>
      <c r="O73" t="b">
        <v>1</v>
      </c>
      <c r="P73" t="s">
        <v>8266</v>
      </c>
      <c r="Q73" t="s">
        <v>8310</v>
      </c>
      <c r="R73" t="s">
        <v>8312</v>
      </c>
      <c r="S73" s="11">
        <f t="shared" si="8"/>
        <v>40997.271493055552</v>
      </c>
      <c r="T73" s="11">
        <f t="shared" si="9"/>
        <v>41057.271493055552</v>
      </c>
    </row>
    <row r="74" spans="1:20" ht="43.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s="5">
        <f t="shared" si="6"/>
        <v>1.084090909090909</v>
      </c>
      <c r="H74" t="s">
        <v>8224</v>
      </c>
      <c r="I74" t="s">
        <v>8246</v>
      </c>
      <c r="J74">
        <v>1352937600</v>
      </c>
      <c r="K74">
        <v>1351210481</v>
      </c>
      <c r="L74" t="b">
        <v>0</v>
      </c>
      <c r="M74">
        <v>41</v>
      </c>
      <c r="N74" s="6">
        <f t="shared" si="7"/>
        <v>58.170731707317074</v>
      </c>
      <c r="O74" t="b">
        <v>1</v>
      </c>
      <c r="P74" t="s">
        <v>8266</v>
      </c>
      <c r="Q74" t="s">
        <v>8310</v>
      </c>
      <c r="R74" t="s">
        <v>8312</v>
      </c>
      <c r="S74" s="11">
        <f t="shared" si="8"/>
        <v>41208.010196759256</v>
      </c>
      <c r="T74" s="11">
        <f t="shared" si="9"/>
        <v>41228</v>
      </c>
    </row>
    <row r="75" spans="1:20" ht="43.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s="5">
        <f t="shared" si="6"/>
        <v>1</v>
      </c>
      <c r="H75" t="s">
        <v>8224</v>
      </c>
      <c r="I75" t="s">
        <v>8246</v>
      </c>
      <c r="J75">
        <v>1304395140</v>
      </c>
      <c r="K75">
        <v>1297620584</v>
      </c>
      <c r="L75" t="b">
        <v>0</v>
      </c>
      <c r="M75">
        <v>18</v>
      </c>
      <c r="N75" s="6">
        <f t="shared" si="7"/>
        <v>50</v>
      </c>
      <c r="O75" t="b">
        <v>1</v>
      </c>
      <c r="P75" t="s">
        <v>8266</v>
      </c>
      <c r="Q75" t="s">
        <v>8310</v>
      </c>
      <c r="R75" t="s">
        <v>8312</v>
      </c>
      <c r="S75" s="11">
        <f t="shared" si="8"/>
        <v>40587.75675925926</v>
      </c>
      <c r="T75" s="11">
        <f t="shared" si="9"/>
        <v>40666.165972222225</v>
      </c>
    </row>
    <row r="76" spans="1:20" ht="43.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s="5">
        <f t="shared" si="6"/>
        <v>1.1293199999999999</v>
      </c>
      <c r="H76" t="s">
        <v>8230</v>
      </c>
      <c r="I76" t="s">
        <v>8249</v>
      </c>
      <c r="J76">
        <v>1453376495</v>
      </c>
      <c r="K76">
        <v>1450784495</v>
      </c>
      <c r="L76" t="b">
        <v>0</v>
      </c>
      <c r="M76">
        <v>29</v>
      </c>
      <c r="N76" s="6">
        <f t="shared" si="7"/>
        <v>19.471034482758618</v>
      </c>
      <c r="O76" t="b">
        <v>1</v>
      </c>
      <c r="P76" t="s">
        <v>8266</v>
      </c>
      <c r="Q76" t="s">
        <v>8310</v>
      </c>
      <c r="R76" t="s">
        <v>8312</v>
      </c>
      <c r="S76" s="11">
        <f t="shared" si="8"/>
        <v>42360.487210648149</v>
      </c>
      <c r="T76" s="11">
        <f t="shared" si="9"/>
        <v>42390.487210648149</v>
      </c>
    </row>
    <row r="77" spans="1:20" ht="43.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s="5">
        <f t="shared" si="6"/>
        <v>1.1542857142857144</v>
      </c>
      <c r="H77" t="s">
        <v>8224</v>
      </c>
      <c r="I77" t="s">
        <v>8246</v>
      </c>
      <c r="J77">
        <v>1366693272</v>
      </c>
      <c r="K77">
        <v>1364101272</v>
      </c>
      <c r="L77" t="b">
        <v>0</v>
      </c>
      <c r="M77">
        <v>47</v>
      </c>
      <c r="N77" s="6">
        <f t="shared" si="7"/>
        <v>85.957446808510639</v>
      </c>
      <c r="O77" t="b">
        <v>1</v>
      </c>
      <c r="P77" t="s">
        <v>8266</v>
      </c>
      <c r="Q77" t="s">
        <v>8310</v>
      </c>
      <c r="R77" t="s">
        <v>8312</v>
      </c>
      <c r="S77" s="11">
        <f t="shared" si="8"/>
        <v>41357.209166666667</v>
      </c>
      <c r="T77" s="11">
        <f t="shared" si="9"/>
        <v>41387.209166666667</v>
      </c>
    </row>
    <row r="78" spans="1:20" ht="43.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s="5">
        <f t="shared" si="6"/>
        <v>1.5333333333333334</v>
      </c>
      <c r="H78" t="s">
        <v>8224</v>
      </c>
      <c r="I78" t="s">
        <v>8246</v>
      </c>
      <c r="J78">
        <v>1325007358</v>
      </c>
      <c r="K78">
        <v>1319819758</v>
      </c>
      <c r="L78" t="b">
        <v>0</v>
      </c>
      <c r="M78">
        <v>15</v>
      </c>
      <c r="N78" s="6">
        <f t="shared" si="7"/>
        <v>30.666666666666668</v>
      </c>
      <c r="O78" t="b">
        <v>1</v>
      </c>
      <c r="P78" t="s">
        <v>8266</v>
      </c>
      <c r="Q78" t="s">
        <v>8310</v>
      </c>
      <c r="R78" t="s">
        <v>8312</v>
      </c>
      <c r="S78" s="11">
        <f t="shared" si="8"/>
        <v>40844.691643518519</v>
      </c>
      <c r="T78" s="11">
        <f t="shared" si="9"/>
        <v>40904.733310185184</v>
      </c>
    </row>
    <row r="79" spans="1:20" ht="43.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s="5">
        <f t="shared" si="6"/>
        <v>3.9249999999999998</v>
      </c>
      <c r="H79" t="s">
        <v>8224</v>
      </c>
      <c r="I79" t="s">
        <v>8246</v>
      </c>
      <c r="J79">
        <v>1337569140</v>
      </c>
      <c r="K79">
        <v>1332991717</v>
      </c>
      <c r="L79" t="b">
        <v>0</v>
      </c>
      <c r="M79">
        <v>26</v>
      </c>
      <c r="N79" s="6">
        <f t="shared" si="7"/>
        <v>60.384615384615387</v>
      </c>
      <c r="O79" t="b">
        <v>1</v>
      </c>
      <c r="P79" t="s">
        <v>8266</v>
      </c>
      <c r="Q79" t="s">
        <v>8310</v>
      </c>
      <c r="R79" t="s">
        <v>8312</v>
      </c>
      <c r="S79" s="11">
        <f t="shared" si="8"/>
        <v>40997.144872685189</v>
      </c>
      <c r="T79" s="11">
        <f t="shared" si="9"/>
        <v>41050.124305555553</v>
      </c>
    </row>
    <row r="80" spans="1:20" ht="87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s="5">
        <f t="shared" si="6"/>
        <v>27.02</v>
      </c>
      <c r="H80" t="s">
        <v>8230</v>
      </c>
      <c r="I80" t="s">
        <v>8249</v>
      </c>
      <c r="J80">
        <v>1472751121</v>
      </c>
      <c r="K80">
        <v>1471887121</v>
      </c>
      <c r="L80" t="b">
        <v>0</v>
      </c>
      <c r="M80">
        <v>35</v>
      </c>
      <c r="N80" s="6">
        <f t="shared" si="7"/>
        <v>38.6</v>
      </c>
      <c r="O80" t="b">
        <v>1</v>
      </c>
      <c r="P80" t="s">
        <v>8266</v>
      </c>
      <c r="Q80" t="s">
        <v>8310</v>
      </c>
      <c r="R80" t="s">
        <v>8312</v>
      </c>
      <c r="S80" s="11">
        <f t="shared" si="8"/>
        <v>42604.730567129634</v>
      </c>
      <c r="T80" s="11">
        <f t="shared" si="9"/>
        <v>42614.730567129634</v>
      </c>
    </row>
    <row r="81" spans="1:20" ht="43.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s="5">
        <f t="shared" si="6"/>
        <v>1.27</v>
      </c>
      <c r="H81" t="s">
        <v>8225</v>
      </c>
      <c r="I81" t="s">
        <v>8247</v>
      </c>
      <c r="J81">
        <v>1398451093</v>
      </c>
      <c r="K81">
        <v>1395859093</v>
      </c>
      <c r="L81" t="b">
        <v>0</v>
      </c>
      <c r="M81">
        <v>41</v>
      </c>
      <c r="N81" s="6">
        <f t="shared" si="7"/>
        <v>40.268292682926827</v>
      </c>
      <c r="O81" t="b">
        <v>1</v>
      </c>
      <c r="P81" t="s">
        <v>8266</v>
      </c>
      <c r="Q81" t="s">
        <v>8310</v>
      </c>
      <c r="R81" t="s">
        <v>8312</v>
      </c>
      <c r="S81" s="11">
        <f t="shared" si="8"/>
        <v>41724.776539351849</v>
      </c>
      <c r="T81" s="11">
        <f t="shared" si="9"/>
        <v>41754.776539351849</v>
      </c>
    </row>
    <row r="82" spans="1:20" ht="43.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s="5">
        <f t="shared" si="6"/>
        <v>1.0725</v>
      </c>
      <c r="H82" t="s">
        <v>8224</v>
      </c>
      <c r="I82" t="s">
        <v>8246</v>
      </c>
      <c r="J82">
        <v>1386640856</v>
      </c>
      <c r="K82">
        <v>1383616856</v>
      </c>
      <c r="L82" t="b">
        <v>0</v>
      </c>
      <c r="M82">
        <v>47</v>
      </c>
      <c r="N82" s="6">
        <f t="shared" si="7"/>
        <v>273.82978723404256</v>
      </c>
      <c r="O82" t="b">
        <v>1</v>
      </c>
      <c r="P82" t="s">
        <v>8266</v>
      </c>
      <c r="Q82" t="s">
        <v>8310</v>
      </c>
      <c r="R82" t="s">
        <v>8312</v>
      </c>
      <c r="S82" s="11">
        <f t="shared" si="8"/>
        <v>41583.083981481483</v>
      </c>
      <c r="T82" s="11">
        <f t="shared" si="9"/>
        <v>41618.083981481483</v>
      </c>
    </row>
    <row r="83" spans="1:20" ht="43.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s="5">
        <f t="shared" si="6"/>
        <v>1.98</v>
      </c>
      <c r="H83" t="s">
        <v>8224</v>
      </c>
      <c r="I83" t="s">
        <v>8246</v>
      </c>
      <c r="J83">
        <v>1342234920</v>
      </c>
      <c r="K83">
        <v>1341892127</v>
      </c>
      <c r="L83" t="b">
        <v>0</v>
      </c>
      <c r="M83">
        <v>28</v>
      </c>
      <c r="N83" s="6">
        <f t="shared" si="7"/>
        <v>53.035714285714285</v>
      </c>
      <c r="O83" t="b">
        <v>1</v>
      </c>
      <c r="P83" t="s">
        <v>8266</v>
      </c>
      <c r="Q83" t="s">
        <v>8310</v>
      </c>
      <c r="R83" t="s">
        <v>8312</v>
      </c>
      <c r="S83" s="11">
        <f t="shared" si="8"/>
        <v>41100.158877314818</v>
      </c>
      <c r="T83" s="11">
        <f t="shared" si="9"/>
        <v>41104.126388888886</v>
      </c>
    </row>
    <row r="84" spans="1:20" ht="43.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s="5">
        <f t="shared" si="6"/>
        <v>1.0001249999999999</v>
      </c>
      <c r="H84" t="s">
        <v>8224</v>
      </c>
      <c r="I84" t="s">
        <v>8246</v>
      </c>
      <c r="J84">
        <v>1318189261</v>
      </c>
      <c r="K84">
        <v>1315597261</v>
      </c>
      <c r="L84" t="b">
        <v>0</v>
      </c>
      <c r="M84">
        <v>100</v>
      </c>
      <c r="N84" s="6">
        <f t="shared" si="7"/>
        <v>40.005000000000003</v>
      </c>
      <c r="O84" t="b">
        <v>1</v>
      </c>
      <c r="P84" t="s">
        <v>8266</v>
      </c>
      <c r="Q84" t="s">
        <v>8310</v>
      </c>
      <c r="R84" t="s">
        <v>8312</v>
      </c>
      <c r="S84" s="11">
        <f t="shared" si="8"/>
        <v>40795.820150462961</v>
      </c>
      <c r="T84" s="11">
        <f t="shared" si="9"/>
        <v>40825.820150462961</v>
      </c>
    </row>
    <row r="85" spans="1:20" ht="43.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s="5">
        <f t="shared" si="6"/>
        <v>1.0249999999999999</v>
      </c>
      <c r="H85" t="s">
        <v>8225</v>
      </c>
      <c r="I85" t="s">
        <v>8247</v>
      </c>
      <c r="J85">
        <v>1424604600</v>
      </c>
      <c r="K85">
        <v>1423320389</v>
      </c>
      <c r="L85" t="b">
        <v>0</v>
      </c>
      <c r="M85">
        <v>13</v>
      </c>
      <c r="N85" s="6">
        <f t="shared" si="7"/>
        <v>15.76923076923077</v>
      </c>
      <c r="O85" t="b">
        <v>1</v>
      </c>
      <c r="P85" t="s">
        <v>8266</v>
      </c>
      <c r="Q85" t="s">
        <v>8310</v>
      </c>
      <c r="R85" t="s">
        <v>8312</v>
      </c>
      <c r="S85" s="11">
        <f t="shared" si="8"/>
        <v>42042.615613425922</v>
      </c>
      <c r="T85" s="11">
        <f t="shared" si="9"/>
        <v>42057.479166666672</v>
      </c>
    </row>
    <row r="86" spans="1:20" ht="43.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s="5">
        <f t="shared" si="6"/>
        <v>1</v>
      </c>
      <c r="H86" t="s">
        <v>8224</v>
      </c>
      <c r="I86" t="s">
        <v>8246</v>
      </c>
      <c r="J86">
        <v>1305483086</v>
      </c>
      <c r="K86">
        <v>1302891086</v>
      </c>
      <c r="L86" t="b">
        <v>0</v>
      </c>
      <c r="M86">
        <v>7</v>
      </c>
      <c r="N86" s="6">
        <f t="shared" si="7"/>
        <v>71.428571428571431</v>
      </c>
      <c r="O86" t="b">
        <v>1</v>
      </c>
      <c r="P86" t="s">
        <v>8266</v>
      </c>
      <c r="Q86" t="s">
        <v>8310</v>
      </c>
      <c r="R86" t="s">
        <v>8312</v>
      </c>
      <c r="S86" s="11">
        <f t="shared" si="8"/>
        <v>40648.757939814815</v>
      </c>
      <c r="T86" s="11">
        <f t="shared" si="9"/>
        <v>40678.757939814815</v>
      </c>
    </row>
    <row r="87" spans="1:20" ht="43.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s="5">
        <f t="shared" si="6"/>
        <v>1.2549999999999999</v>
      </c>
      <c r="H87" t="s">
        <v>8224</v>
      </c>
      <c r="I87" t="s">
        <v>8246</v>
      </c>
      <c r="J87">
        <v>1316746837</v>
      </c>
      <c r="K87">
        <v>1314154837</v>
      </c>
      <c r="L87" t="b">
        <v>0</v>
      </c>
      <c r="M87">
        <v>21</v>
      </c>
      <c r="N87" s="6">
        <f t="shared" si="7"/>
        <v>71.714285714285708</v>
      </c>
      <c r="O87" t="b">
        <v>1</v>
      </c>
      <c r="P87" t="s">
        <v>8266</v>
      </c>
      <c r="Q87" t="s">
        <v>8310</v>
      </c>
      <c r="R87" t="s">
        <v>8312</v>
      </c>
      <c r="S87" s="11">
        <f t="shared" si="8"/>
        <v>40779.125428240739</v>
      </c>
      <c r="T87" s="11">
        <f t="shared" si="9"/>
        <v>40809.125428240739</v>
      </c>
    </row>
    <row r="88" spans="1:20" ht="43.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s="5">
        <f t="shared" si="6"/>
        <v>1.0646666666666667</v>
      </c>
      <c r="H88" t="s">
        <v>8230</v>
      </c>
      <c r="I88" t="s">
        <v>8249</v>
      </c>
      <c r="J88">
        <v>1451226045</v>
      </c>
      <c r="K88">
        <v>1444828845</v>
      </c>
      <c r="L88" t="b">
        <v>0</v>
      </c>
      <c r="M88">
        <v>17</v>
      </c>
      <c r="N88" s="6">
        <f t="shared" si="7"/>
        <v>375.76470588235293</v>
      </c>
      <c r="O88" t="b">
        <v>1</v>
      </c>
      <c r="P88" t="s">
        <v>8266</v>
      </c>
      <c r="Q88" t="s">
        <v>8310</v>
      </c>
      <c r="R88" t="s">
        <v>8312</v>
      </c>
      <c r="S88" s="11">
        <f t="shared" si="8"/>
        <v>42291.556076388893</v>
      </c>
      <c r="T88" s="11">
        <f t="shared" si="9"/>
        <v>42365.59774305555</v>
      </c>
    </row>
    <row r="89" spans="1:20" ht="43.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s="5">
        <f t="shared" si="6"/>
        <v>1.046</v>
      </c>
      <c r="H89" t="s">
        <v>8224</v>
      </c>
      <c r="I89" t="s">
        <v>8246</v>
      </c>
      <c r="J89">
        <v>1275529260</v>
      </c>
      <c r="K89">
        <v>1274705803</v>
      </c>
      <c r="L89" t="b">
        <v>0</v>
      </c>
      <c r="M89">
        <v>25</v>
      </c>
      <c r="N89" s="6">
        <f t="shared" si="7"/>
        <v>104.6</v>
      </c>
      <c r="O89" t="b">
        <v>1</v>
      </c>
      <c r="P89" t="s">
        <v>8266</v>
      </c>
      <c r="Q89" t="s">
        <v>8310</v>
      </c>
      <c r="R89" t="s">
        <v>8312</v>
      </c>
      <c r="S89" s="11">
        <f t="shared" si="8"/>
        <v>40322.53938657407</v>
      </c>
      <c r="T89" s="11">
        <f t="shared" si="9"/>
        <v>40332.070138888892</v>
      </c>
    </row>
    <row r="90" spans="1:20" ht="43.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s="5">
        <f t="shared" si="6"/>
        <v>1.0285714285714285</v>
      </c>
      <c r="H90" t="s">
        <v>8224</v>
      </c>
      <c r="I90" t="s">
        <v>8246</v>
      </c>
      <c r="J90">
        <v>1403452131</v>
      </c>
      <c r="K90">
        <v>1401205731</v>
      </c>
      <c r="L90" t="b">
        <v>0</v>
      </c>
      <c r="M90">
        <v>60</v>
      </c>
      <c r="N90" s="6">
        <f t="shared" si="7"/>
        <v>60</v>
      </c>
      <c r="O90" t="b">
        <v>1</v>
      </c>
      <c r="P90" t="s">
        <v>8266</v>
      </c>
      <c r="Q90" t="s">
        <v>8310</v>
      </c>
      <c r="R90" t="s">
        <v>8312</v>
      </c>
      <c r="S90" s="11">
        <f t="shared" si="8"/>
        <v>41786.65892361111</v>
      </c>
      <c r="T90" s="11">
        <f t="shared" si="9"/>
        <v>41812.65892361111</v>
      </c>
    </row>
    <row r="91" spans="1:20" ht="43.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s="5">
        <f t="shared" si="6"/>
        <v>1.1506666666666667</v>
      </c>
      <c r="H91" t="s">
        <v>8224</v>
      </c>
      <c r="I91" t="s">
        <v>8246</v>
      </c>
      <c r="J91">
        <v>1370196192</v>
      </c>
      <c r="K91">
        <v>1368036192</v>
      </c>
      <c r="L91" t="b">
        <v>0</v>
      </c>
      <c r="M91">
        <v>56</v>
      </c>
      <c r="N91" s="6">
        <f t="shared" si="7"/>
        <v>123.28571428571429</v>
      </c>
      <c r="O91" t="b">
        <v>1</v>
      </c>
      <c r="P91" t="s">
        <v>8266</v>
      </c>
      <c r="Q91" t="s">
        <v>8310</v>
      </c>
      <c r="R91" t="s">
        <v>8312</v>
      </c>
      <c r="S91" s="11">
        <f t="shared" si="8"/>
        <v>41402.752222222225</v>
      </c>
      <c r="T91" s="11">
        <f t="shared" si="9"/>
        <v>41427.752222222225</v>
      </c>
    </row>
    <row r="92" spans="1:20" ht="29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s="5">
        <f t="shared" si="6"/>
        <v>1.004</v>
      </c>
      <c r="H92" t="s">
        <v>8224</v>
      </c>
      <c r="I92" t="s">
        <v>8246</v>
      </c>
      <c r="J92">
        <v>1310454499</v>
      </c>
      <c r="K92">
        <v>1307862499</v>
      </c>
      <c r="L92" t="b">
        <v>0</v>
      </c>
      <c r="M92">
        <v>16</v>
      </c>
      <c r="N92" s="6">
        <f t="shared" si="7"/>
        <v>31.375</v>
      </c>
      <c r="O92" t="b">
        <v>1</v>
      </c>
      <c r="P92" t="s">
        <v>8266</v>
      </c>
      <c r="Q92" t="s">
        <v>8310</v>
      </c>
      <c r="R92" t="s">
        <v>8312</v>
      </c>
      <c r="S92" s="11">
        <f t="shared" si="8"/>
        <v>40706.297442129631</v>
      </c>
      <c r="T92" s="11">
        <f t="shared" si="9"/>
        <v>40736.297442129631</v>
      </c>
    </row>
    <row r="93" spans="1:20" ht="43.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s="5">
        <f t="shared" si="6"/>
        <v>1.2</v>
      </c>
      <c r="H93" t="s">
        <v>8224</v>
      </c>
      <c r="I93" t="s">
        <v>8246</v>
      </c>
      <c r="J93">
        <v>1305625164</v>
      </c>
      <c r="K93">
        <v>1300354764</v>
      </c>
      <c r="L93" t="b">
        <v>0</v>
      </c>
      <c r="M93">
        <v>46</v>
      </c>
      <c r="N93" s="6">
        <f t="shared" si="7"/>
        <v>78.260869565217391</v>
      </c>
      <c r="O93" t="b">
        <v>1</v>
      </c>
      <c r="P93" t="s">
        <v>8266</v>
      </c>
      <c r="Q93" t="s">
        <v>8310</v>
      </c>
      <c r="R93" t="s">
        <v>8312</v>
      </c>
      <c r="S93" s="11">
        <f t="shared" si="8"/>
        <v>40619.402361111112</v>
      </c>
      <c r="T93" s="11">
        <f t="shared" si="9"/>
        <v>40680.402361111112</v>
      </c>
    </row>
    <row r="94" spans="1:20" ht="43.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s="5">
        <f t="shared" si="6"/>
        <v>1.052</v>
      </c>
      <c r="H94" t="s">
        <v>8229</v>
      </c>
      <c r="I94" t="s">
        <v>8251</v>
      </c>
      <c r="J94">
        <v>1485936000</v>
      </c>
      <c r="K94">
        <v>1481949983</v>
      </c>
      <c r="L94" t="b">
        <v>0</v>
      </c>
      <c r="M94">
        <v>43</v>
      </c>
      <c r="N94" s="6">
        <f t="shared" si="7"/>
        <v>122.32558139534883</v>
      </c>
      <c r="O94" t="b">
        <v>1</v>
      </c>
      <c r="P94" t="s">
        <v>8266</v>
      </c>
      <c r="Q94" t="s">
        <v>8310</v>
      </c>
      <c r="R94" t="s">
        <v>8312</v>
      </c>
      <c r="S94" s="11">
        <f t="shared" si="8"/>
        <v>42721.198877314819</v>
      </c>
      <c r="T94" s="11">
        <f t="shared" si="9"/>
        <v>42767.333333333328</v>
      </c>
    </row>
    <row r="95" spans="1:20" ht="43.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s="5">
        <f t="shared" si="6"/>
        <v>1.1060000000000001</v>
      </c>
      <c r="H95" t="s">
        <v>8224</v>
      </c>
      <c r="I95" t="s">
        <v>8246</v>
      </c>
      <c r="J95">
        <v>1341349200</v>
      </c>
      <c r="K95">
        <v>1338928537</v>
      </c>
      <c r="L95" t="b">
        <v>0</v>
      </c>
      <c r="M95">
        <v>15</v>
      </c>
      <c r="N95" s="6">
        <f t="shared" si="7"/>
        <v>73.733333333333334</v>
      </c>
      <c r="O95" t="b">
        <v>1</v>
      </c>
      <c r="P95" t="s">
        <v>8266</v>
      </c>
      <c r="Q95" t="s">
        <v>8310</v>
      </c>
      <c r="R95" t="s">
        <v>8312</v>
      </c>
      <c r="S95" s="11">
        <f t="shared" si="8"/>
        <v>41065.858067129629</v>
      </c>
      <c r="T95" s="11">
        <f t="shared" si="9"/>
        <v>41093.875</v>
      </c>
    </row>
    <row r="96" spans="1:20" ht="43.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s="5">
        <f t="shared" si="6"/>
        <v>1.04</v>
      </c>
      <c r="H96" t="s">
        <v>8225</v>
      </c>
      <c r="I96" t="s">
        <v>8247</v>
      </c>
      <c r="J96">
        <v>1396890822</v>
      </c>
      <c r="K96">
        <v>1395162822</v>
      </c>
      <c r="L96" t="b">
        <v>0</v>
      </c>
      <c r="M96">
        <v>12</v>
      </c>
      <c r="N96" s="6">
        <f t="shared" si="7"/>
        <v>21.666666666666668</v>
      </c>
      <c r="O96" t="b">
        <v>1</v>
      </c>
      <c r="P96" t="s">
        <v>8266</v>
      </c>
      <c r="Q96" t="s">
        <v>8310</v>
      </c>
      <c r="R96" t="s">
        <v>8312</v>
      </c>
      <c r="S96" s="11">
        <f t="shared" si="8"/>
        <v>41716.717847222222</v>
      </c>
      <c r="T96" s="11">
        <f t="shared" si="9"/>
        <v>41736.717847222222</v>
      </c>
    </row>
    <row r="97" spans="1:20" ht="43.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s="5">
        <f t="shared" si="6"/>
        <v>1.3142857142857143</v>
      </c>
      <c r="H97" t="s">
        <v>8224</v>
      </c>
      <c r="I97" t="s">
        <v>8246</v>
      </c>
      <c r="J97">
        <v>1330214841</v>
      </c>
      <c r="K97">
        <v>1327622841</v>
      </c>
      <c r="L97" t="b">
        <v>0</v>
      </c>
      <c r="M97">
        <v>21</v>
      </c>
      <c r="N97" s="6">
        <f t="shared" si="7"/>
        <v>21.904761904761905</v>
      </c>
      <c r="O97" t="b">
        <v>1</v>
      </c>
      <c r="P97" t="s">
        <v>8266</v>
      </c>
      <c r="Q97" t="s">
        <v>8310</v>
      </c>
      <c r="R97" t="s">
        <v>8312</v>
      </c>
      <c r="S97" s="11">
        <f t="shared" si="8"/>
        <v>40935.005104166667</v>
      </c>
      <c r="T97" s="11">
        <f t="shared" si="9"/>
        <v>40965.005104166667</v>
      </c>
    </row>
    <row r="98" spans="1:20" ht="43.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s="5">
        <f t="shared" si="6"/>
        <v>1.1466666666666667</v>
      </c>
      <c r="H98" t="s">
        <v>8224</v>
      </c>
      <c r="I98" t="s">
        <v>8246</v>
      </c>
      <c r="J98">
        <v>1280631600</v>
      </c>
      <c r="K98">
        <v>1274889241</v>
      </c>
      <c r="L98" t="b">
        <v>0</v>
      </c>
      <c r="M98">
        <v>34</v>
      </c>
      <c r="N98" s="6">
        <f t="shared" si="7"/>
        <v>50.588235294117645</v>
      </c>
      <c r="O98" t="b">
        <v>1</v>
      </c>
      <c r="P98" t="s">
        <v>8266</v>
      </c>
      <c r="Q98" t="s">
        <v>8310</v>
      </c>
      <c r="R98" t="s">
        <v>8312</v>
      </c>
      <c r="S98" s="11">
        <f t="shared" si="8"/>
        <v>40324.662511574075</v>
      </c>
      <c r="T98" s="11">
        <f t="shared" si="9"/>
        <v>40391.125</v>
      </c>
    </row>
    <row r="99" spans="1:20" ht="43.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s="5">
        <f t="shared" si="6"/>
        <v>1.0625</v>
      </c>
      <c r="H99" t="s">
        <v>8224</v>
      </c>
      <c r="I99" t="s">
        <v>8246</v>
      </c>
      <c r="J99">
        <v>1310440482</v>
      </c>
      <c r="K99">
        <v>1307848482</v>
      </c>
      <c r="L99" t="b">
        <v>0</v>
      </c>
      <c r="M99">
        <v>8</v>
      </c>
      <c r="N99" s="6">
        <f t="shared" si="7"/>
        <v>53.125</v>
      </c>
      <c r="O99" t="b">
        <v>1</v>
      </c>
      <c r="P99" t="s">
        <v>8266</v>
      </c>
      <c r="Q99" t="s">
        <v>8310</v>
      </c>
      <c r="R99" t="s">
        <v>8312</v>
      </c>
      <c r="S99" s="11">
        <f t="shared" si="8"/>
        <v>40706.135208333333</v>
      </c>
      <c r="T99" s="11">
        <f t="shared" si="9"/>
        <v>40736.135208333333</v>
      </c>
    </row>
    <row r="100" spans="1:20" ht="43.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s="5">
        <f t="shared" si="6"/>
        <v>1.0625</v>
      </c>
      <c r="H100" t="s">
        <v>8224</v>
      </c>
      <c r="I100" t="s">
        <v>8246</v>
      </c>
      <c r="J100">
        <v>1354923000</v>
      </c>
      <c r="K100">
        <v>1351796674</v>
      </c>
      <c r="L100" t="b">
        <v>0</v>
      </c>
      <c r="M100">
        <v>60</v>
      </c>
      <c r="N100" s="6">
        <f t="shared" si="7"/>
        <v>56.666666666666664</v>
      </c>
      <c r="O100" t="b">
        <v>1</v>
      </c>
      <c r="P100" t="s">
        <v>8266</v>
      </c>
      <c r="Q100" t="s">
        <v>8310</v>
      </c>
      <c r="R100" t="s">
        <v>8312</v>
      </c>
      <c r="S100" s="11">
        <f t="shared" si="8"/>
        <v>41214.79483796296</v>
      </c>
      <c r="T100" s="11">
        <f t="shared" si="9"/>
        <v>41250.979166666664</v>
      </c>
    </row>
    <row r="101" spans="1:20" ht="29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s="5">
        <f t="shared" si="6"/>
        <v>1.0601933333333333</v>
      </c>
      <c r="H101" t="s">
        <v>8224</v>
      </c>
      <c r="I101" t="s">
        <v>8246</v>
      </c>
      <c r="J101">
        <v>1390426799</v>
      </c>
      <c r="K101">
        <v>1387834799</v>
      </c>
      <c r="L101" t="b">
        <v>0</v>
      </c>
      <c r="M101">
        <v>39</v>
      </c>
      <c r="N101" s="6">
        <f t="shared" si="7"/>
        <v>40.776666666666664</v>
      </c>
      <c r="O101" t="b">
        <v>1</v>
      </c>
      <c r="P101" t="s">
        <v>8266</v>
      </c>
      <c r="Q101" t="s">
        <v>8310</v>
      </c>
      <c r="R101" t="s">
        <v>8312</v>
      </c>
      <c r="S101" s="11">
        <f t="shared" si="8"/>
        <v>41631.902766203704</v>
      </c>
      <c r="T101" s="11">
        <f t="shared" si="9"/>
        <v>41661.902766203704</v>
      </c>
    </row>
    <row r="102" spans="1:20" ht="43.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s="5">
        <f t="shared" si="6"/>
        <v>1</v>
      </c>
      <c r="H102" t="s">
        <v>8224</v>
      </c>
      <c r="I102" t="s">
        <v>8246</v>
      </c>
      <c r="J102">
        <v>1352055886</v>
      </c>
      <c r="K102">
        <v>1350324286</v>
      </c>
      <c r="L102" t="b">
        <v>0</v>
      </c>
      <c r="M102">
        <v>26</v>
      </c>
      <c r="N102" s="6">
        <f t="shared" si="7"/>
        <v>192.30769230769232</v>
      </c>
      <c r="O102" t="b">
        <v>1</v>
      </c>
      <c r="P102" t="s">
        <v>8266</v>
      </c>
      <c r="Q102" t="s">
        <v>8310</v>
      </c>
      <c r="R102" t="s">
        <v>8312</v>
      </c>
      <c r="S102" s="11">
        <f t="shared" si="8"/>
        <v>41197.753310185188</v>
      </c>
      <c r="T102" s="11">
        <f t="shared" si="9"/>
        <v>41217.794976851852</v>
      </c>
    </row>
    <row r="103" spans="1:20" ht="43.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s="5">
        <f t="shared" si="6"/>
        <v>1</v>
      </c>
      <c r="H103" t="s">
        <v>8224</v>
      </c>
      <c r="I103" t="s">
        <v>8246</v>
      </c>
      <c r="J103">
        <v>1359052710</v>
      </c>
      <c r="K103">
        <v>1356979110</v>
      </c>
      <c r="L103" t="b">
        <v>0</v>
      </c>
      <c r="M103">
        <v>35</v>
      </c>
      <c r="N103" s="6">
        <f t="shared" si="7"/>
        <v>100</v>
      </c>
      <c r="O103" t="b">
        <v>1</v>
      </c>
      <c r="P103" t="s">
        <v>8266</v>
      </c>
      <c r="Q103" t="s">
        <v>8310</v>
      </c>
      <c r="R103" t="s">
        <v>8312</v>
      </c>
      <c r="S103" s="11">
        <f t="shared" si="8"/>
        <v>41274.776736111111</v>
      </c>
      <c r="T103" s="11">
        <f t="shared" si="9"/>
        <v>41298.776736111111</v>
      </c>
    </row>
    <row r="104" spans="1:20" ht="43.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s="5">
        <f t="shared" si="6"/>
        <v>1.2775000000000001</v>
      </c>
      <c r="H104" t="s">
        <v>8224</v>
      </c>
      <c r="I104" t="s">
        <v>8246</v>
      </c>
      <c r="J104">
        <v>1293073733</v>
      </c>
      <c r="K104">
        <v>1290481733</v>
      </c>
      <c r="L104" t="b">
        <v>0</v>
      </c>
      <c r="M104">
        <v>65</v>
      </c>
      <c r="N104" s="6">
        <f t="shared" si="7"/>
        <v>117.92307692307692</v>
      </c>
      <c r="O104" t="b">
        <v>1</v>
      </c>
      <c r="P104" t="s">
        <v>8266</v>
      </c>
      <c r="Q104" t="s">
        <v>8310</v>
      </c>
      <c r="R104" t="s">
        <v>8312</v>
      </c>
      <c r="S104" s="11">
        <f t="shared" si="8"/>
        <v>40505.131168981483</v>
      </c>
      <c r="T104" s="11">
        <f t="shared" si="9"/>
        <v>40535.131168981483</v>
      </c>
    </row>
    <row r="105" spans="1:20" ht="29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s="5">
        <f t="shared" si="6"/>
        <v>1.0515384615384615</v>
      </c>
      <c r="H105" t="s">
        <v>8225</v>
      </c>
      <c r="I105" t="s">
        <v>8247</v>
      </c>
      <c r="J105">
        <v>1394220030</v>
      </c>
      <c r="K105">
        <v>1392232830</v>
      </c>
      <c r="L105" t="b">
        <v>0</v>
      </c>
      <c r="M105">
        <v>49</v>
      </c>
      <c r="N105" s="6">
        <f t="shared" si="7"/>
        <v>27.897959183673468</v>
      </c>
      <c r="O105" t="b">
        <v>1</v>
      </c>
      <c r="P105" t="s">
        <v>8266</v>
      </c>
      <c r="Q105" t="s">
        <v>8310</v>
      </c>
      <c r="R105" t="s">
        <v>8312</v>
      </c>
      <c r="S105" s="11">
        <f t="shared" si="8"/>
        <v>41682.805902777778</v>
      </c>
      <c r="T105" s="11">
        <f t="shared" si="9"/>
        <v>41705.805902777778</v>
      </c>
    </row>
    <row r="106" spans="1:20" ht="29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s="5">
        <f t="shared" si="6"/>
        <v>1.2</v>
      </c>
      <c r="H106" t="s">
        <v>8224</v>
      </c>
      <c r="I106" t="s">
        <v>8246</v>
      </c>
      <c r="J106">
        <v>1301792400</v>
      </c>
      <c r="K106">
        <v>1299775266</v>
      </c>
      <c r="L106" t="b">
        <v>0</v>
      </c>
      <c r="M106">
        <v>10</v>
      </c>
      <c r="N106" s="6">
        <f t="shared" si="7"/>
        <v>60</v>
      </c>
      <c r="O106" t="b">
        <v>1</v>
      </c>
      <c r="P106" t="s">
        <v>8266</v>
      </c>
      <c r="Q106" t="s">
        <v>8310</v>
      </c>
      <c r="R106" t="s">
        <v>8312</v>
      </c>
      <c r="S106" s="11">
        <f t="shared" si="8"/>
        <v>40612.695208333331</v>
      </c>
      <c r="T106" s="11">
        <f t="shared" si="9"/>
        <v>40636.041666666664</v>
      </c>
    </row>
    <row r="107" spans="1:20" ht="43.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s="5">
        <f t="shared" si="6"/>
        <v>1.074090909090909</v>
      </c>
      <c r="H107" t="s">
        <v>8224</v>
      </c>
      <c r="I107" t="s">
        <v>8246</v>
      </c>
      <c r="J107">
        <v>1463184000</v>
      </c>
      <c r="K107">
        <v>1461605020</v>
      </c>
      <c r="L107" t="b">
        <v>0</v>
      </c>
      <c r="M107">
        <v>60</v>
      </c>
      <c r="N107" s="6">
        <f t="shared" si="7"/>
        <v>39.383333333333333</v>
      </c>
      <c r="O107" t="b">
        <v>1</v>
      </c>
      <c r="P107" t="s">
        <v>8266</v>
      </c>
      <c r="Q107" t="s">
        <v>8310</v>
      </c>
      <c r="R107" t="s">
        <v>8312</v>
      </c>
      <c r="S107" s="11">
        <f t="shared" si="8"/>
        <v>42485.724768518514</v>
      </c>
      <c r="T107" s="11">
        <f t="shared" si="9"/>
        <v>42504</v>
      </c>
    </row>
    <row r="108" spans="1:20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s="5">
        <f t="shared" si="6"/>
        <v>1.0049999999999999</v>
      </c>
      <c r="H108" t="s">
        <v>8224</v>
      </c>
      <c r="I108" t="s">
        <v>8246</v>
      </c>
      <c r="J108">
        <v>1333391901</v>
      </c>
      <c r="K108">
        <v>1332182301</v>
      </c>
      <c r="L108" t="b">
        <v>0</v>
      </c>
      <c r="M108">
        <v>27</v>
      </c>
      <c r="N108" s="6">
        <f t="shared" si="7"/>
        <v>186.11111111111111</v>
      </c>
      <c r="O108" t="b">
        <v>1</v>
      </c>
      <c r="P108" t="s">
        <v>8266</v>
      </c>
      <c r="Q108" t="s">
        <v>8310</v>
      </c>
      <c r="R108" t="s">
        <v>8312</v>
      </c>
      <c r="S108" s="11">
        <f t="shared" si="8"/>
        <v>40987.776631944449</v>
      </c>
      <c r="T108" s="11">
        <f t="shared" si="9"/>
        <v>41001.776631944449</v>
      </c>
    </row>
    <row r="109" spans="1:20" ht="43.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s="5">
        <f t="shared" si="6"/>
        <v>1.0246666666666666</v>
      </c>
      <c r="H109" t="s">
        <v>8224</v>
      </c>
      <c r="I109" t="s">
        <v>8246</v>
      </c>
      <c r="J109">
        <v>1303688087</v>
      </c>
      <c r="K109">
        <v>1301787287</v>
      </c>
      <c r="L109" t="b">
        <v>0</v>
      </c>
      <c r="M109">
        <v>69</v>
      </c>
      <c r="N109" s="6">
        <f t="shared" si="7"/>
        <v>111.37681159420291</v>
      </c>
      <c r="O109" t="b">
        <v>1</v>
      </c>
      <c r="P109" t="s">
        <v>8266</v>
      </c>
      <c r="Q109" t="s">
        <v>8310</v>
      </c>
      <c r="R109" t="s">
        <v>8312</v>
      </c>
      <c r="S109" s="11">
        <f t="shared" si="8"/>
        <v>40635.982488425929</v>
      </c>
      <c r="T109" s="11">
        <f t="shared" si="9"/>
        <v>40657.982488425929</v>
      </c>
    </row>
    <row r="110" spans="1:20" ht="43.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s="5">
        <f t="shared" si="6"/>
        <v>2.4666666666666668</v>
      </c>
      <c r="H110" t="s">
        <v>8224</v>
      </c>
      <c r="I110" t="s">
        <v>8246</v>
      </c>
      <c r="J110">
        <v>1370011370</v>
      </c>
      <c r="K110">
        <v>1364827370</v>
      </c>
      <c r="L110" t="b">
        <v>0</v>
      </c>
      <c r="M110">
        <v>47</v>
      </c>
      <c r="N110" s="6">
        <f t="shared" si="7"/>
        <v>78.723404255319153</v>
      </c>
      <c r="O110" t="b">
        <v>1</v>
      </c>
      <c r="P110" t="s">
        <v>8266</v>
      </c>
      <c r="Q110" t="s">
        <v>8310</v>
      </c>
      <c r="R110" t="s">
        <v>8312</v>
      </c>
      <c r="S110" s="11">
        <f t="shared" si="8"/>
        <v>41365.613078703704</v>
      </c>
      <c r="T110" s="11">
        <f t="shared" si="9"/>
        <v>41425.613078703704</v>
      </c>
    </row>
    <row r="111" spans="1:20" ht="43.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s="5">
        <f t="shared" si="6"/>
        <v>2.1949999999999998</v>
      </c>
      <c r="H111" t="s">
        <v>8224</v>
      </c>
      <c r="I111" t="s">
        <v>8246</v>
      </c>
      <c r="J111">
        <v>1298680630</v>
      </c>
      <c r="K111">
        <v>1296088630</v>
      </c>
      <c r="L111" t="b">
        <v>0</v>
      </c>
      <c r="M111">
        <v>47</v>
      </c>
      <c r="N111" s="6">
        <f t="shared" si="7"/>
        <v>46.702127659574465</v>
      </c>
      <c r="O111" t="b">
        <v>1</v>
      </c>
      <c r="P111" t="s">
        <v>8266</v>
      </c>
      <c r="Q111" t="s">
        <v>8310</v>
      </c>
      <c r="R111" t="s">
        <v>8312</v>
      </c>
      <c r="S111" s="11">
        <f t="shared" si="8"/>
        <v>40570.025810185187</v>
      </c>
      <c r="T111" s="11">
        <f t="shared" si="9"/>
        <v>40600.025810185187</v>
      </c>
    </row>
    <row r="112" spans="1:20" ht="43.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s="5">
        <f t="shared" si="6"/>
        <v>1.3076923076923077</v>
      </c>
      <c r="H112" t="s">
        <v>8224</v>
      </c>
      <c r="I112" t="s">
        <v>8246</v>
      </c>
      <c r="J112">
        <v>1384408740</v>
      </c>
      <c r="K112">
        <v>1381445253</v>
      </c>
      <c r="L112" t="b">
        <v>0</v>
      </c>
      <c r="M112">
        <v>26</v>
      </c>
      <c r="N112" s="6">
        <f t="shared" si="7"/>
        <v>65.384615384615387</v>
      </c>
      <c r="O112" t="b">
        <v>1</v>
      </c>
      <c r="P112" t="s">
        <v>8266</v>
      </c>
      <c r="Q112" t="s">
        <v>8310</v>
      </c>
      <c r="R112" t="s">
        <v>8312</v>
      </c>
      <c r="S112" s="11">
        <f t="shared" si="8"/>
        <v>41557.949687500004</v>
      </c>
      <c r="T112" s="11">
        <f t="shared" si="9"/>
        <v>41592.249305555553</v>
      </c>
    </row>
    <row r="113" spans="1:20" ht="43.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s="5">
        <f t="shared" si="6"/>
        <v>1.5457142857142858</v>
      </c>
      <c r="H113" t="s">
        <v>8226</v>
      </c>
      <c r="I113" t="s">
        <v>8248</v>
      </c>
      <c r="J113">
        <v>1433059187</v>
      </c>
      <c r="K113">
        <v>1430467187</v>
      </c>
      <c r="L113" t="b">
        <v>0</v>
      </c>
      <c r="M113">
        <v>53</v>
      </c>
      <c r="N113" s="6">
        <f t="shared" si="7"/>
        <v>102.0754716981132</v>
      </c>
      <c r="O113" t="b">
        <v>1</v>
      </c>
      <c r="P113" t="s">
        <v>8266</v>
      </c>
      <c r="Q113" t="s">
        <v>8310</v>
      </c>
      <c r="R113" t="s">
        <v>8312</v>
      </c>
      <c r="S113" s="11">
        <f t="shared" si="8"/>
        <v>42125.333182870367</v>
      </c>
      <c r="T113" s="11">
        <f t="shared" si="9"/>
        <v>42155.333182870367</v>
      </c>
    </row>
    <row r="114" spans="1:20" ht="43.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s="5">
        <f t="shared" si="6"/>
        <v>1.04</v>
      </c>
      <c r="H114" t="s">
        <v>8224</v>
      </c>
      <c r="I114" t="s">
        <v>8246</v>
      </c>
      <c r="J114">
        <v>1397354400</v>
      </c>
      <c r="K114">
        <v>1395277318</v>
      </c>
      <c r="L114" t="b">
        <v>0</v>
      </c>
      <c r="M114">
        <v>81</v>
      </c>
      <c r="N114" s="6">
        <f t="shared" si="7"/>
        <v>64.197530864197532</v>
      </c>
      <c r="O114" t="b">
        <v>1</v>
      </c>
      <c r="P114" t="s">
        <v>8266</v>
      </c>
      <c r="Q114" t="s">
        <v>8310</v>
      </c>
      <c r="R114" t="s">
        <v>8312</v>
      </c>
      <c r="S114" s="11">
        <f t="shared" si="8"/>
        <v>41718.043032407404</v>
      </c>
      <c r="T114" s="11">
        <f t="shared" si="9"/>
        <v>41742.083333333336</v>
      </c>
    </row>
    <row r="115" spans="1:20" ht="29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s="5">
        <f t="shared" si="6"/>
        <v>1.41</v>
      </c>
      <c r="H115" t="s">
        <v>8224</v>
      </c>
      <c r="I115" t="s">
        <v>8246</v>
      </c>
      <c r="J115">
        <v>1312642800</v>
      </c>
      <c r="K115">
        <v>1311963128</v>
      </c>
      <c r="L115" t="b">
        <v>0</v>
      </c>
      <c r="M115">
        <v>78</v>
      </c>
      <c r="N115" s="6">
        <f t="shared" si="7"/>
        <v>90.384615384615387</v>
      </c>
      <c r="O115" t="b">
        <v>1</v>
      </c>
      <c r="P115" t="s">
        <v>8266</v>
      </c>
      <c r="Q115" t="s">
        <v>8310</v>
      </c>
      <c r="R115" t="s">
        <v>8312</v>
      </c>
      <c r="S115" s="11">
        <f t="shared" si="8"/>
        <v>40753.758425925924</v>
      </c>
      <c r="T115" s="11">
        <f t="shared" si="9"/>
        <v>40761.625</v>
      </c>
    </row>
    <row r="116" spans="1:20" ht="43.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s="5">
        <f t="shared" si="6"/>
        <v>1.0333333333333334</v>
      </c>
      <c r="H116" t="s">
        <v>8224</v>
      </c>
      <c r="I116" t="s">
        <v>8246</v>
      </c>
      <c r="J116">
        <v>1326436488</v>
      </c>
      <c r="K116">
        <v>1321252488</v>
      </c>
      <c r="L116" t="b">
        <v>0</v>
      </c>
      <c r="M116">
        <v>35</v>
      </c>
      <c r="N116" s="6">
        <f t="shared" si="7"/>
        <v>88.571428571428569</v>
      </c>
      <c r="O116" t="b">
        <v>1</v>
      </c>
      <c r="P116" t="s">
        <v>8266</v>
      </c>
      <c r="Q116" t="s">
        <v>8310</v>
      </c>
      <c r="R116" t="s">
        <v>8312</v>
      </c>
      <c r="S116" s="11">
        <f t="shared" si="8"/>
        <v>40861.27416666667</v>
      </c>
      <c r="T116" s="11">
        <f t="shared" si="9"/>
        <v>40921.27416666667</v>
      </c>
    </row>
    <row r="117" spans="1:2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s="5">
        <f t="shared" si="6"/>
        <v>1.4044444444444444</v>
      </c>
      <c r="H117" t="s">
        <v>8224</v>
      </c>
      <c r="I117" t="s">
        <v>8246</v>
      </c>
      <c r="J117">
        <v>1328377444</v>
      </c>
      <c r="K117">
        <v>1326217444</v>
      </c>
      <c r="L117" t="b">
        <v>0</v>
      </c>
      <c r="M117">
        <v>22</v>
      </c>
      <c r="N117" s="6">
        <f t="shared" si="7"/>
        <v>28.727272727272727</v>
      </c>
      <c r="O117" t="b">
        <v>1</v>
      </c>
      <c r="P117" t="s">
        <v>8266</v>
      </c>
      <c r="Q117" t="s">
        <v>8310</v>
      </c>
      <c r="R117" t="s">
        <v>8312</v>
      </c>
      <c r="S117" s="11">
        <f t="shared" si="8"/>
        <v>40918.738935185182</v>
      </c>
      <c r="T117" s="11">
        <f t="shared" si="9"/>
        <v>40943.738935185182</v>
      </c>
    </row>
    <row r="118" spans="1:20" ht="43.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s="5">
        <f t="shared" si="6"/>
        <v>1.1365714285714286</v>
      </c>
      <c r="H118" t="s">
        <v>8224</v>
      </c>
      <c r="I118" t="s">
        <v>8246</v>
      </c>
      <c r="J118">
        <v>1302260155</v>
      </c>
      <c r="K118">
        <v>1298289355</v>
      </c>
      <c r="L118" t="b">
        <v>0</v>
      </c>
      <c r="M118">
        <v>57</v>
      </c>
      <c r="N118" s="6">
        <f t="shared" si="7"/>
        <v>69.78947368421052</v>
      </c>
      <c r="O118" t="b">
        <v>1</v>
      </c>
      <c r="P118" t="s">
        <v>8266</v>
      </c>
      <c r="Q118" t="s">
        <v>8310</v>
      </c>
      <c r="R118" t="s">
        <v>8312</v>
      </c>
      <c r="S118" s="11">
        <f t="shared" si="8"/>
        <v>40595.497164351851</v>
      </c>
      <c r="T118" s="11">
        <f t="shared" si="9"/>
        <v>40641.455497685187</v>
      </c>
    </row>
    <row r="119" spans="1:20" ht="43.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s="5">
        <f t="shared" si="6"/>
        <v>1.0049377777777779</v>
      </c>
      <c r="H119" t="s">
        <v>8224</v>
      </c>
      <c r="I119" t="s">
        <v>8246</v>
      </c>
      <c r="J119">
        <v>1276110000</v>
      </c>
      <c r="K119">
        <v>1268337744</v>
      </c>
      <c r="L119" t="b">
        <v>0</v>
      </c>
      <c r="M119">
        <v>27</v>
      </c>
      <c r="N119" s="6">
        <f t="shared" si="7"/>
        <v>167.48962962962963</v>
      </c>
      <c r="O119" t="b">
        <v>1</v>
      </c>
      <c r="P119" t="s">
        <v>8266</v>
      </c>
      <c r="Q119" t="s">
        <v>8310</v>
      </c>
      <c r="R119" t="s">
        <v>8312</v>
      </c>
      <c r="S119" s="11">
        <f t="shared" si="8"/>
        <v>40248.834999999999</v>
      </c>
      <c r="T119" s="11">
        <f t="shared" si="9"/>
        <v>40338.791666666664</v>
      </c>
    </row>
    <row r="120" spans="1:20" ht="29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s="5">
        <f t="shared" si="6"/>
        <v>1.1303159999999999</v>
      </c>
      <c r="H120" t="s">
        <v>8224</v>
      </c>
      <c r="I120" t="s">
        <v>8246</v>
      </c>
      <c r="J120">
        <v>1311902236</v>
      </c>
      <c r="K120">
        <v>1309310236</v>
      </c>
      <c r="L120" t="b">
        <v>0</v>
      </c>
      <c r="M120">
        <v>39</v>
      </c>
      <c r="N120" s="6">
        <f t="shared" si="7"/>
        <v>144.91230769230768</v>
      </c>
      <c r="O120" t="b">
        <v>1</v>
      </c>
      <c r="P120" t="s">
        <v>8266</v>
      </c>
      <c r="Q120" t="s">
        <v>8310</v>
      </c>
      <c r="R120" t="s">
        <v>8312</v>
      </c>
      <c r="S120" s="11">
        <f t="shared" si="8"/>
        <v>40723.053657407407</v>
      </c>
      <c r="T120" s="11">
        <f t="shared" si="9"/>
        <v>40753.053657407407</v>
      </c>
    </row>
    <row r="121" spans="1:20" ht="43.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s="5">
        <f t="shared" si="6"/>
        <v>1.0455692307692308</v>
      </c>
      <c r="H121" t="s">
        <v>8224</v>
      </c>
      <c r="I121" t="s">
        <v>8246</v>
      </c>
      <c r="J121">
        <v>1313276400</v>
      </c>
      <c r="K121">
        <v>1310693986</v>
      </c>
      <c r="L121" t="b">
        <v>0</v>
      </c>
      <c r="M121">
        <v>37</v>
      </c>
      <c r="N121" s="6">
        <f t="shared" si="7"/>
        <v>91.840540540540545</v>
      </c>
      <c r="O121" t="b">
        <v>1</v>
      </c>
      <c r="P121" t="s">
        <v>8266</v>
      </c>
      <c r="Q121" t="s">
        <v>8310</v>
      </c>
      <c r="R121" t="s">
        <v>8312</v>
      </c>
      <c r="S121" s="11">
        <f t="shared" si="8"/>
        <v>40739.069282407407</v>
      </c>
      <c r="T121" s="11">
        <f t="shared" si="9"/>
        <v>40768.958333333336</v>
      </c>
    </row>
    <row r="122" spans="1:20" ht="43.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s="5">
        <f t="shared" si="6"/>
        <v>1.4285714285714287E-4</v>
      </c>
      <c r="H122" t="s">
        <v>8231</v>
      </c>
      <c r="I122" t="s">
        <v>8252</v>
      </c>
      <c r="J122">
        <v>1475457107</v>
      </c>
      <c r="K122">
        <v>1472865107</v>
      </c>
      <c r="L122" t="b">
        <v>0</v>
      </c>
      <c r="M122">
        <v>1</v>
      </c>
      <c r="N122" s="6">
        <f t="shared" si="7"/>
        <v>10</v>
      </c>
      <c r="O122" t="b">
        <v>0</v>
      </c>
      <c r="P122" t="s">
        <v>8267</v>
      </c>
      <c r="Q122" t="s">
        <v>8310</v>
      </c>
      <c r="R122" t="s">
        <v>8313</v>
      </c>
      <c r="S122" s="11">
        <f t="shared" si="8"/>
        <v>42616.049849537041</v>
      </c>
      <c r="T122" s="11">
        <f t="shared" si="9"/>
        <v>42646.049849537041</v>
      </c>
    </row>
    <row r="123" spans="1:20" ht="43.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s="5">
        <f t="shared" si="6"/>
        <v>3.3333333333333332E-4</v>
      </c>
      <c r="H123" t="s">
        <v>8224</v>
      </c>
      <c r="I123" t="s">
        <v>8246</v>
      </c>
      <c r="J123">
        <v>1429352160</v>
      </c>
      <c r="K123">
        <v>1427993710</v>
      </c>
      <c r="L123" t="b">
        <v>0</v>
      </c>
      <c r="M123">
        <v>1</v>
      </c>
      <c r="N123" s="6">
        <f t="shared" si="7"/>
        <v>1</v>
      </c>
      <c r="O123" t="b">
        <v>0</v>
      </c>
      <c r="P123" t="s">
        <v>8267</v>
      </c>
      <c r="Q123" t="s">
        <v>8310</v>
      </c>
      <c r="R123" t="s">
        <v>8313</v>
      </c>
      <c r="S123" s="11">
        <f t="shared" si="8"/>
        <v>42096.704976851848</v>
      </c>
      <c r="T123" s="11">
        <f t="shared" si="9"/>
        <v>42112.427777777775</v>
      </c>
    </row>
    <row r="124" spans="1:20" ht="29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s="5">
        <f t="shared" si="6"/>
        <v>0</v>
      </c>
      <c r="H124" t="s">
        <v>8224</v>
      </c>
      <c r="I124" t="s">
        <v>8246</v>
      </c>
      <c r="J124">
        <v>1476094907</v>
      </c>
      <c r="K124">
        <v>1470910907</v>
      </c>
      <c r="L124" t="b">
        <v>0</v>
      </c>
      <c r="M124">
        <v>0</v>
      </c>
      <c r="N124" s="6">
        <f t="shared" si="7"/>
        <v>0</v>
      </c>
      <c r="O124" t="b">
        <v>0</v>
      </c>
      <c r="P124" t="s">
        <v>8267</v>
      </c>
      <c r="Q124" t="s">
        <v>8310</v>
      </c>
      <c r="R124" t="s">
        <v>8313</v>
      </c>
      <c r="S124" s="11">
        <f t="shared" si="8"/>
        <v>42593.431793981479</v>
      </c>
      <c r="T124" s="11">
        <f t="shared" si="9"/>
        <v>42653.431793981479</v>
      </c>
    </row>
    <row r="125" spans="1:20" ht="43.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s="5">
        <f t="shared" si="6"/>
        <v>2.7454545454545453E-3</v>
      </c>
      <c r="H125" t="s">
        <v>8224</v>
      </c>
      <c r="I125" t="s">
        <v>8246</v>
      </c>
      <c r="J125">
        <v>1414533600</v>
      </c>
      <c r="K125">
        <v>1411411564</v>
      </c>
      <c r="L125" t="b">
        <v>0</v>
      </c>
      <c r="M125">
        <v>6</v>
      </c>
      <c r="N125" s="6">
        <f t="shared" si="7"/>
        <v>25.166666666666668</v>
      </c>
      <c r="O125" t="b">
        <v>0</v>
      </c>
      <c r="P125" t="s">
        <v>8267</v>
      </c>
      <c r="Q125" t="s">
        <v>8310</v>
      </c>
      <c r="R125" t="s">
        <v>8313</v>
      </c>
      <c r="S125" s="11">
        <f t="shared" si="8"/>
        <v>41904.781990740739</v>
      </c>
      <c r="T125" s="11">
        <f t="shared" si="9"/>
        <v>41940.916666666664</v>
      </c>
    </row>
    <row r="126" spans="1:20" ht="43.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s="5">
        <f t="shared" si="6"/>
        <v>0</v>
      </c>
      <c r="H126" t="s">
        <v>8224</v>
      </c>
      <c r="I126" t="s">
        <v>8246</v>
      </c>
      <c r="J126">
        <v>1431728242</v>
      </c>
      <c r="K126">
        <v>1429568242</v>
      </c>
      <c r="L126" t="b">
        <v>0</v>
      </c>
      <c r="M126">
        <v>0</v>
      </c>
      <c r="N126" s="6">
        <f t="shared" si="7"/>
        <v>0</v>
      </c>
      <c r="O126" t="b">
        <v>0</v>
      </c>
      <c r="P126" t="s">
        <v>8267</v>
      </c>
      <c r="Q126" t="s">
        <v>8310</v>
      </c>
      <c r="R126" t="s">
        <v>8313</v>
      </c>
      <c r="S126" s="11">
        <f t="shared" si="8"/>
        <v>42114.928726851853</v>
      </c>
      <c r="T126" s="11">
        <f t="shared" si="9"/>
        <v>42139.928726851853</v>
      </c>
    </row>
    <row r="127" spans="1:20" ht="43.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s="5">
        <f t="shared" si="6"/>
        <v>0.14000000000000001</v>
      </c>
      <c r="H127" t="s">
        <v>8229</v>
      </c>
      <c r="I127" t="s">
        <v>8251</v>
      </c>
      <c r="J127">
        <v>1486165880</v>
      </c>
      <c r="K127">
        <v>1480981880</v>
      </c>
      <c r="L127" t="b">
        <v>0</v>
      </c>
      <c r="M127">
        <v>6</v>
      </c>
      <c r="N127" s="6">
        <f t="shared" si="7"/>
        <v>11.666666666666666</v>
      </c>
      <c r="O127" t="b">
        <v>0</v>
      </c>
      <c r="P127" t="s">
        <v>8267</v>
      </c>
      <c r="Q127" t="s">
        <v>8310</v>
      </c>
      <c r="R127" t="s">
        <v>8313</v>
      </c>
      <c r="S127" s="11">
        <f t="shared" si="8"/>
        <v>42709.993981481486</v>
      </c>
      <c r="T127" s="11">
        <f t="shared" si="9"/>
        <v>42769.993981481486</v>
      </c>
    </row>
    <row r="128" spans="1:20" ht="43.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s="5">
        <f t="shared" si="6"/>
        <v>5.5480000000000002E-2</v>
      </c>
      <c r="H128" t="s">
        <v>8224</v>
      </c>
      <c r="I128" t="s">
        <v>8246</v>
      </c>
      <c r="J128">
        <v>1433988000</v>
      </c>
      <c r="K128">
        <v>1431353337</v>
      </c>
      <c r="L128" t="b">
        <v>0</v>
      </c>
      <c r="M128">
        <v>13</v>
      </c>
      <c r="N128" s="6">
        <f t="shared" si="7"/>
        <v>106.69230769230769</v>
      </c>
      <c r="O128" t="b">
        <v>0</v>
      </c>
      <c r="P128" t="s">
        <v>8267</v>
      </c>
      <c r="Q128" t="s">
        <v>8310</v>
      </c>
      <c r="R128" t="s">
        <v>8313</v>
      </c>
      <c r="S128" s="11">
        <f t="shared" si="8"/>
        <v>42135.589548611111</v>
      </c>
      <c r="T128" s="11">
        <f t="shared" si="9"/>
        <v>42166.083333333328</v>
      </c>
    </row>
    <row r="129" spans="1:20" ht="43.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s="5">
        <f t="shared" si="6"/>
        <v>2.375E-2</v>
      </c>
      <c r="H129" t="s">
        <v>8224</v>
      </c>
      <c r="I129" t="s">
        <v>8246</v>
      </c>
      <c r="J129">
        <v>1428069541</v>
      </c>
      <c r="K129">
        <v>1425481141</v>
      </c>
      <c r="L129" t="b">
        <v>0</v>
      </c>
      <c r="M129">
        <v>4</v>
      </c>
      <c r="N129" s="6">
        <f t="shared" si="7"/>
        <v>47.5</v>
      </c>
      <c r="O129" t="b">
        <v>0</v>
      </c>
      <c r="P129" t="s">
        <v>8267</v>
      </c>
      <c r="Q129" t="s">
        <v>8310</v>
      </c>
      <c r="R129" t="s">
        <v>8313</v>
      </c>
      <c r="S129" s="11">
        <f t="shared" si="8"/>
        <v>42067.62431712963</v>
      </c>
      <c r="T129" s="11">
        <f t="shared" si="9"/>
        <v>42097.582650462966</v>
      </c>
    </row>
    <row r="130" spans="1:20" ht="29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s="5">
        <f t="shared" ref="G130:G193" si="10">E130/D130</f>
        <v>1.8669999999999999E-2</v>
      </c>
      <c r="H130" t="s">
        <v>8224</v>
      </c>
      <c r="I130" t="s">
        <v>8246</v>
      </c>
      <c r="J130">
        <v>1476941293</v>
      </c>
      <c r="K130">
        <v>1473917293</v>
      </c>
      <c r="L130" t="b">
        <v>0</v>
      </c>
      <c r="M130">
        <v>6</v>
      </c>
      <c r="N130" s="6">
        <f t="shared" si="7"/>
        <v>311.16666666666669</v>
      </c>
      <c r="O130" t="b">
        <v>0</v>
      </c>
      <c r="P130" t="s">
        <v>8267</v>
      </c>
      <c r="Q130" t="s">
        <v>8310</v>
      </c>
      <c r="R130" t="s">
        <v>8313</v>
      </c>
      <c r="S130" s="11">
        <f t="shared" si="8"/>
        <v>42628.22792824074</v>
      </c>
      <c r="T130" s="11">
        <f t="shared" si="9"/>
        <v>42663.22792824074</v>
      </c>
    </row>
    <row r="131" spans="1:20" ht="43.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s="5">
        <f t="shared" si="10"/>
        <v>0</v>
      </c>
      <c r="H131" t="s">
        <v>8224</v>
      </c>
      <c r="I131" t="s">
        <v>8246</v>
      </c>
      <c r="J131">
        <v>1414708183</v>
      </c>
      <c r="K131">
        <v>1409524183</v>
      </c>
      <c r="L131" t="b">
        <v>0</v>
      </c>
      <c r="M131">
        <v>0</v>
      </c>
      <c r="N131" s="6">
        <f t="shared" ref="N131:N194" si="11">IFERROR(E131/M131,0)</f>
        <v>0</v>
      </c>
      <c r="O131" t="b">
        <v>0</v>
      </c>
      <c r="P131" t="s">
        <v>8267</v>
      </c>
      <c r="Q131" t="s">
        <v>8310</v>
      </c>
      <c r="R131" t="s">
        <v>8313</v>
      </c>
      <c r="S131" s="11">
        <f t="shared" ref="S131:S194" si="12">((($K131/60)/60)/24)+DATE(1970,1,1)</f>
        <v>41882.937303240738</v>
      </c>
      <c r="T131" s="11">
        <f t="shared" ref="T131:T194" si="13">((($J131/60)/60)/24)+DATE(1970,1,1)</f>
        <v>41942.937303240738</v>
      </c>
    </row>
    <row r="132" spans="1:20" ht="43.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s="5">
        <f t="shared" si="10"/>
        <v>0</v>
      </c>
      <c r="H132" t="s">
        <v>8225</v>
      </c>
      <c r="I132" t="s">
        <v>8247</v>
      </c>
      <c r="J132">
        <v>1402949760</v>
      </c>
      <c r="K132">
        <v>1400536692</v>
      </c>
      <c r="L132" t="b">
        <v>0</v>
      </c>
      <c r="M132">
        <v>0</v>
      </c>
      <c r="N132" s="6">
        <f t="shared" si="11"/>
        <v>0</v>
      </c>
      <c r="O132" t="b">
        <v>0</v>
      </c>
      <c r="P132" t="s">
        <v>8267</v>
      </c>
      <c r="Q132" t="s">
        <v>8310</v>
      </c>
      <c r="R132" t="s">
        <v>8313</v>
      </c>
      <c r="S132" s="11">
        <f t="shared" si="12"/>
        <v>41778.915416666663</v>
      </c>
      <c r="T132" s="11">
        <f t="shared" si="13"/>
        <v>41806.844444444447</v>
      </c>
    </row>
    <row r="133" spans="1:20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s="5">
        <f t="shared" si="10"/>
        <v>0</v>
      </c>
      <c r="H133" t="s">
        <v>8224</v>
      </c>
      <c r="I133" t="s">
        <v>8246</v>
      </c>
      <c r="J133">
        <v>1467763200</v>
      </c>
      <c r="K133">
        <v>1466453161</v>
      </c>
      <c r="L133" t="b">
        <v>0</v>
      </c>
      <c r="M133">
        <v>0</v>
      </c>
      <c r="N133" s="6">
        <f t="shared" si="11"/>
        <v>0</v>
      </c>
      <c r="O133" t="b">
        <v>0</v>
      </c>
      <c r="P133" t="s">
        <v>8267</v>
      </c>
      <c r="Q133" t="s">
        <v>8310</v>
      </c>
      <c r="R133" t="s">
        <v>8313</v>
      </c>
      <c r="S133" s="11">
        <f t="shared" si="12"/>
        <v>42541.837511574078</v>
      </c>
      <c r="T133" s="11">
        <f t="shared" si="13"/>
        <v>42557</v>
      </c>
    </row>
    <row r="134" spans="1:20" ht="43.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s="5">
        <f t="shared" si="10"/>
        <v>9.5687499999999995E-2</v>
      </c>
      <c r="H134" t="s">
        <v>8224</v>
      </c>
      <c r="I134" t="s">
        <v>8246</v>
      </c>
      <c r="J134">
        <v>1415392207</v>
      </c>
      <c r="K134">
        <v>1411500607</v>
      </c>
      <c r="L134" t="b">
        <v>0</v>
      </c>
      <c r="M134">
        <v>81</v>
      </c>
      <c r="N134" s="6">
        <f t="shared" si="11"/>
        <v>94.506172839506178</v>
      </c>
      <c r="O134" t="b">
        <v>0</v>
      </c>
      <c r="P134" t="s">
        <v>8267</v>
      </c>
      <c r="Q134" t="s">
        <v>8310</v>
      </c>
      <c r="R134" t="s">
        <v>8313</v>
      </c>
      <c r="S134" s="11">
        <f t="shared" si="12"/>
        <v>41905.812581018516</v>
      </c>
      <c r="T134" s="11">
        <f t="shared" si="13"/>
        <v>41950.854247685187</v>
      </c>
    </row>
    <row r="135" spans="1:20" ht="29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s="5">
        <f t="shared" si="10"/>
        <v>0</v>
      </c>
      <c r="H135" t="s">
        <v>8224</v>
      </c>
      <c r="I135" t="s">
        <v>8246</v>
      </c>
      <c r="J135">
        <v>1464715860</v>
      </c>
      <c r="K135">
        <v>1462130584</v>
      </c>
      <c r="L135" t="b">
        <v>0</v>
      </c>
      <c r="M135">
        <v>0</v>
      </c>
      <c r="N135" s="6">
        <f t="shared" si="11"/>
        <v>0</v>
      </c>
      <c r="O135" t="b">
        <v>0</v>
      </c>
      <c r="P135" t="s">
        <v>8267</v>
      </c>
      <c r="Q135" t="s">
        <v>8310</v>
      </c>
      <c r="R135" t="s">
        <v>8313</v>
      </c>
      <c r="S135" s="11">
        <f t="shared" si="12"/>
        <v>42491.80768518518</v>
      </c>
      <c r="T135" s="11">
        <f t="shared" si="13"/>
        <v>42521.729861111111</v>
      </c>
    </row>
    <row r="136" spans="1:20" ht="29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s="5">
        <f t="shared" si="10"/>
        <v>0</v>
      </c>
      <c r="H136" t="s">
        <v>8224</v>
      </c>
      <c r="I136" t="s">
        <v>8246</v>
      </c>
      <c r="J136">
        <v>1441386000</v>
      </c>
      <c r="K136">
        <v>1438811418</v>
      </c>
      <c r="L136" t="b">
        <v>0</v>
      </c>
      <c r="M136">
        <v>0</v>
      </c>
      <c r="N136" s="6">
        <f t="shared" si="11"/>
        <v>0</v>
      </c>
      <c r="O136" t="b">
        <v>0</v>
      </c>
      <c r="P136" t="s">
        <v>8267</v>
      </c>
      <c r="Q136" t="s">
        <v>8310</v>
      </c>
      <c r="R136" t="s">
        <v>8313</v>
      </c>
      <c r="S136" s="11">
        <f t="shared" si="12"/>
        <v>42221.909930555557</v>
      </c>
      <c r="T136" s="11">
        <f t="shared" si="13"/>
        <v>42251.708333333328</v>
      </c>
    </row>
    <row r="137" spans="1:20" ht="43.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s="5">
        <f t="shared" si="10"/>
        <v>0.13433333333333333</v>
      </c>
      <c r="H137" t="s">
        <v>8224</v>
      </c>
      <c r="I137" t="s">
        <v>8246</v>
      </c>
      <c r="J137">
        <v>1404241200</v>
      </c>
      <c r="K137">
        <v>1401354597</v>
      </c>
      <c r="L137" t="b">
        <v>0</v>
      </c>
      <c r="M137">
        <v>5</v>
      </c>
      <c r="N137" s="6">
        <f t="shared" si="11"/>
        <v>80.599999999999994</v>
      </c>
      <c r="O137" t="b">
        <v>0</v>
      </c>
      <c r="P137" t="s">
        <v>8267</v>
      </c>
      <c r="Q137" t="s">
        <v>8310</v>
      </c>
      <c r="R137" t="s">
        <v>8313</v>
      </c>
      <c r="S137" s="11">
        <f t="shared" si="12"/>
        <v>41788.381909722222</v>
      </c>
      <c r="T137" s="11">
        <f t="shared" si="13"/>
        <v>41821.791666666664</v>
      </c>
    </row>
    <row r="138" spans="1:20" ht="43.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s="5">
        <f t="shared" si="10"/>
        <v>0</v>
      </c>
      <c r="H138" t="s">
        <v>8224</v>
      </c>
      <c r="I138" t="s">
        <v>8246</v>
      </c>
      <c r="J138">
        <v>1431771360</v>
      </c>
      <c r="K138">
        <v>1427968234</v>
      </c>
      <c r="L138" t="b">
        <v>0</v>
      </c>
      <c r="M138">
        <v>0</v>
      </c>
      <c r="N138" s="6">
        <f t="shared" si="11"/>
        <v>0</v>
      </c>
      <c r="O138" t="b">
        <v>0</v>
      </c>
      <c r="P138" t="s">
        <v>8267</v>
      </c>
      <c r="Q138" t="s">
        <v>8310</v>
      </c>
      <c r="R138" t="s">
        <v>8313</v>
      </c>
      <c r="S138" s="11">
        <f t="shared" si="12"/>
        <v>42096.410115740742</v>
      </c>
      <c r="T138" s="11">
        <f t="shared" si="13"/>
        <v>42140.427777777775</v>
      </c>
    </row>
    <row r="139" spans="1:20" ht="43.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s="5">
        <f t="shared" si="10"/>
        <v>0</v>
      </c>
      <c r="H139" t="s">
        <v>8232</v>
      </c>
      <c r="I139" t="s">
        <v>8253</v>
      </c>
      <c r="J139">
        <v>1444657593</v>
      </c>
      <c r="K139">
        <v>1440337593</v>
      </c>
      <c r="L139" t="b">
        <v>0</v>
      </c>
      <c r="M139">
        <v>0</v>
      </c>
      <c r="N139" s="6">
        <f t="shared" si="11"/>
        <v>0</v>
      </c>
      <c r="O139" t="b">
        <v>0</v>
      </c>
      <c r="P139" t="s">
        <v>8267</v>
      </c>
      <c r="Q139" t="s">
        <v>8310</v>
      </c>
      <c r="R139" t="s">
        <v>8313</v>
      </c>
      <c r="S139" s="11">
        <f t="shared" si="12"/>
        <v>42239.573993055557</v>
      </c>
      <c r="T139" s="11">
        <f t="shared" si="13"/>
        <v>42289.573993055557</v>
      </c>
    </row>
    <row r="140" spans="1:20" ht="43.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s="5">
        <f t="shared" si="10"/>
        <v>3.1413333333333335E-2</v>
      </c>
      <c r="H140" t="s">
        <v>8224</v>
      </c>
      <c r="I140" t="s">
        <v>8246</v>
      </c>
      <c r="J140">
        <v>1438405140</v>
      </c>
      <c r="K140">
        <v>1435731041</v>
      </c>
      <c r="L140" t="b">
        <v>0</v>
      </c>
      <c r="M140">
        <v>58</v>
      </c>
      <c r="N140" s="6">
        <f t="shared" si="11"/>
        <v>81.241379310344826</v>
      </c>
      <c r="O140" t="b">
        <v>0</v>
      </c>
      <c r="P140" t="s">
        <v>8267</v>
      </c>
      <c r="Q140" t="s">
        <v>8310</v>
      </c>
      <c r="R140" t="s">
        <v>8313</v>
      </c>
      <c r="S140" s="11">
        <f t="shared" si="12"/>
        <v>42186.257418981477</v>
      </c>
      <c r="T140" s="11">
        <f t="shared" si="13"/>
        <v>42217.207638888889</v>
      </c>
    </row>
    <row r="141" spans="1:20" ht="29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s="5">
        <f t="shared" si="10"/>
        <v>1</v>
      </c>
      <c r="H141" t="s">
        <v>8224</v>
      </c>
      <c r="I141" t="s">
        <v>8246</v>
      </c>
      <c r="J141">
        <v>1436738772</v>
      </c>
      <c r="K141">
        <v>1435874772</v>
      </c>
      <c r="L141" t="b">
        <v>0</v>
      </c>
      <c r="M141">
        <v>1</v>
      </c>
      <c r="N141" s="6">
        <f t="shared" si="11"/>
        <v>500</v>
      </c>
      <c r="O141" t="b">
        <v>0</v>
      </c>
      <c r="P141" t="s">
        <v>8267</v>
      </c>
      <c r="Q141" t="s">
        <v>8310</v>
      </c>
      <c r="R141" t="s">
        <v>8313</v>
      </c>
      <c r="S141" s="11">
        <f t="shared" si="12"/>
        <v>42187.920972222222</v>
      </c>
      <c r="T141" s="11">
        <f t="shared" si="13"/>
        <v>42197.920972222222</v>
      </c>
    </row>
    <row r="142" spans="1:20" ht="43.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s="5">
        <f t="shared" si="10"/>
        <v>0</v>
      </c>
      <c r="H142" t="s">
        <v>8224</v>
      </c>
      <c r="I142" t="s">
        <v>8246</v>
      </c>
      <c r="J142">
        <v>1426823132</v>
      </c>
      <c r="K142">
        <v>1424234732</v>
      </c>
      <c r="L142" t="b">
        <v>0</v>
      </c>
      <c r="M142">
        <v>0</v>
      </c>
      <c r="N142" s="6">
        <f t="shared" si="11"/>
        <v>0</v>
      </c>
      <c r="O142" t="b">
        <v>0</v>
      </c>
      <c r="P142" t="s">
        <v>8267</v>
      </c>
      <c r="Q142" t="s">
        <v>8310</v>
      </c>
      <c r="R142" t="s">
        <v>8313</v>
      </c>
      <c r="S142" s="11">
        <f t="shared" si="12"/>
        <v>42053.198287037041</v>
      </c>
      <c r="T142" s="11">
        <f t="shared" si="13"/>
        <v>42083.15662037037</v>
      </c>
    </row>
    <row r="143" spans="1:20" ht="43.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s="5">
        <f t="shared" si="10"/>
        <v>0.10775</v>
      </c>
      <c r="H143" t="s">
        <v>8224</v>
      </c>
      <c r="I143" t="s">
        <v>8246</v>
      </c>
      <c r="J143">
        <v>1433043623</v>
      </c>
      <c r="K143">
        <v>1429155623</v>
      </c>
      <c r="L143" t="b">
        <v>0</v>
      </c>
      <c r="M143">
        <v>28</v>
      </c>
      <c r="N143" s="6">
        <f t="shared" si="11"/>
        <v>46.178571428571431</v>
      </c>
      <c r="O143" t="b">
        <v>0</v>
      </c>
      <c r="P143" t="s">
        <v>8267</v>
      </c>
      <c r="Q143" t="s">
        <v>8310</v>
      </c>
      <c r="R143" t="s">
        <v>8313</v>
      </c>
      <c r="S143" s="11">
        <f t="shared" si="12"/>
        <v>42110.153043981481</v>
      </c>
      <c r="T143" s="11">
        <f t="shared" si="13"/>
        <v>42155.153043981481</v>
      </c>
    </row>
    <row r="144" spans="1:20" ht="43.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s="5">
        <f t="shared" si="10"/>
        <v>3.3333333333333335E-3</v>
      </c>
      <c r="H144" t="s">
        <v>8224</v>
      </c>
      <c r="I144" t="s">
        <v>8246</v>
      </c>
      <c r="J144">
        <v>1416176778</v>
      </c>
      <c r="K144">
        <v>1414358778</v>
      </c>
      <c r="L144" t="b">
        <v>0</v>
      </c>
      <c r="M144">
        <v>1</v>
      </c>
      <c r="N144" s="6">
        <f t="shared" si="11"/>
        <v>10</v>
      </c>
      <c r="O144" t="b">
        <v>0</v>
      </c>
      <c r="P144" t="s">
        <v>8267</v>
      </c>
      <c r="Q144" t="s">
        <v>8310</v>
      </c>
      <c r="R144" t="s">
        <v>8313</v>
      </c>
      <c r="S144" s="11">
        <f t="shared" si="12"/>
        <v>41938.893263888887</v>
      </c>
      <c r="T144" s="11">
        <f t="shared" si="13"/>
        <v>41959.934930555552</v>
      </c>
    </row>
    <row r="145" spans="1:20" ht="43.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s="5">
        <f t="shared" si="10"/>
        <v>0</v>
      </c>
      <c r="H145" t="s">
        <v>8226</v>
      </c>
      <c r="I145" t="s">
        <v>8248</v>
      </c>
      <c r="J145">
        <v>1472882100</v>
      </c>
      <c r="K145">
        <v>1467941542</v>
      </c>
      <c r="L145" t="b">
        <v>0</v>
      </c>
      <c r="M145">
        <v>0</v>
      </c>
      <c r="N145" s="6">
        <f t="shared" si="11"/>
        <v>0</v>
      </c>
      <c r="O145" t="b">
        <v>0</v>
      </c>
      <c r="P145" t="s">
        <v>8267</v>
      </c>
      <c r="Q145" t="s">
        <v>8310</v>
      </c>
      <c r="R145" t="s">
        <v>8313</v>
      </c>
      <c r="S145" s="11">
        <f t="shared" si="12"/>
        <v>42559.064143518524</v>
      </c>
      <c r="T145" s="11">
        <f t="shared" si="13"/>
        <v>42616.246527777781</v>
      </c>
    </row>
    <row r="146" spans="1:20" ht="43.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s="5">
        <f t="shared" si="10"/>
        <v>0.27600000000000002</v>
      </c>
      <c r="H146" t="s">
        <v>8229</v>
      </c>
      <c r="I146" t="s">
        <v>8251</v>
      </c>
      <c r="J146">
        <v>1428945472</v>
      </c>
      <c r="K146">
        <v>1423765072</v>
      </c>
      <c r="L146" t="b">
        <v>0</v>
      </c>
      <c r="M146">
        <v>37</v>
      </c>
      <c r="N146" s="6">
        <f t="shared" si="11"/>
        <v>55.945945945945944</v>
      </c>
      <c r="O146" t="b">
        <v>0</v>
      </c>
      <c r="P146" t="s">
        <v>8267</v>
      </c>
      <c r="Q146" t="s">
        <v>8310</v>
      </c>
      <c r="R146" t="s">
        <v>8313</v>
      </c>
      <c r="S146" s="11">
        <f t="shared" si="12"/>
        <v>42047.762407407412</v>
      </c>
      <c r="T146" s="11">
        <f t="shared" si="13"/>
        <v>42107.72074074074</v>
      </c>
    </row>
    <row r="147" spans="1:20" ht="43.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s="5">
        <f t="shared" si="10"/>
        <v>7.5111111111111115E-2</v>
      </c>
      <c r="H147" t="s">
        <v>8224</v>
      </c>
      <c r="I147" t="s">
        <v>8246</v>
      </c>
      <c r="J147">
        <v>1439298052</v>
      </c>
      <c r="K147">
        <v>1436965252</v>
      </c>
      <c r="L147" t="b">
        <v>0</v>
      </c>
      <c r="M147">
        <v>9</v>
      </c>
      <c r="N147" s="6">
        <f t="shared" si="11"/>
        <v>37.555555555555557</v>
      </c>
      <c r="O147" t="b">
        <v>0</v>
      </c>
      <c r="P147" t="s">
        <v>8267</v>
      </c>
      <c r="Q147" t="s">
        <v>8310</v>
      </c>
      <c r="R147" t="s">
        <v>8313</v>
      </c>
      <c r="S147" s="11">
        <f t="shared" si="12"/>
        <v>42200.542268518519</v>
      </c>
      <c r="T147" s="11">
        <f t="shared" si="13"/>
        <v>42227.542268518519</v>
      </c>
    </row>
    <row r="148" spans="1:20" ht="43.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s="5">
        <f t="shared" si="10"/>
        <v>5.7499999999999999E-3</v>
      </c>
      <c r="H148" t="s">
        <v>8224</v>
      </c>
      <c r="I148" t="s">
        <v>8246</v>
      </c>
      <c r="J148">
        <v>1484698998</v>
      </c>
      <c r="K148">
        <v>1479514998</v>
      </c>
      <c r="L148" t="b">
        <v>0</v>
      </c>
      <c r="M148">
        <v>3</v>
      </c>
      <c r="N148" s="6">
        <f t="shared" si="11"/>
        <v>38.333333333333336</v>
      </c>
      <c r="O148" t="b">
        <v>0</v>
      </c>
      <c r="P148" t="s">
        <v>8267</v>
      </c>
      <c r="Q148" t="s">
        <v>8310</v>
      </c>
      <c r="R148" t="s">
        <v>8313</v>
      </c>
      <c r="S148" s="11">
        <f t="shared" si="12"/>
        <v>42693.016180555554</v>
      </c>
      <c r="T148" s="11">
        <f t="shared" si="13"/>
        <v>42753.016180555554</v>
      </c>
    </row>
    <row r="149" spans="1:20" ht="29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s="5">
        <f t="shared" si="10"/>
        <v>0</v>
      </c>
      <c r="H149" t="s">
        <v>8225</v>
      </c>
      <c r="I149" t="s">
        <v>8247</v>
      </c>
      <c r="J149">
        <v>1420741080</v>
      </c>
      <c r="K149">
        <v>1417026340</v>
      </c>
      <c r="L149" t="b">
        <v>0</v>
      </c>
      <c r="M149">
        <v>0</v>
      </c>
      <c r="N149" s="6">
        <f t="shared" si="11"/>
        <v>0</v>
      </c>
      <c r="O149" t="b">
        <v>0</v>
      </c>
      <c r="P149" t="s">
        <v>8267</v>
      </c>
      <c r="Q149" t="s">
        <v>8310</v>
      </c>
      <c r="R149" t="s">
        <v>8313</v>
      </c>
      <c r="S149" s="11">
        <f t="shared" si="12"/>
        <v>41969.767824074079</v>
      </c>
      <c r="T149" s="11">
        <f t="shared" si="13"/>
        <v>42012.762499999997</v>
      </c>
    </row>
    <row r="150" spans="1:20" ht="43.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s="5">
        <f t="shared" si="10"/>
        <v>8.0000000000000004E-4</v>
      </c>
      <c r="H150" t="s">
        <v>8224</v>
      </c>
      <c r="I150" t="s">
        <v>8246</v>
      </c>
      <c r="J150">
        <v>1456555536</v>
      </c>
      <c r="K150">
        <v>1453963536</v>
      </c>
      <c r="L150" t="b">
        <v>0</v>
      </c>
      <c r="M150">
        <v>2</v>
      </c>
      <c r="N150" s="6">
        <f t="shared" si="11"/>
        <v>20</v>
      </c>
      <c r="O150" t="b">
        <v>0</v>
      </c>
      <c r="P150" t="s">
        <v>8267</v>
      </c>
      <c r="Q150" t="s">
        <v>8310</v>
      </c>
      <c r="R150" t="s">
        <v>8313</v>
      </c>
      <c r="S150" s="11">
        <f t="shared" si="12"/>
        <v>42397.281666666662</v>
      </c>
      <c r="T150" s="11">
        <f t="shared" si="13"/>
        <v>42427.281666666662</v>
      </c>
    </row>
    <row r="151" spans="1:20" ht="43.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s="5">
        <f t="shared" si="10"/>
        <v>9.1999999999999998E-3</v>
      </c>
      <c r="H151" t="s">
        <v>8224</v>
      </c>
      <c r="I151" t="s">
        <v>8246</v>
      </c>
      <c r="J151">
        <v>1419494400</v>
      </c>
      <c r="K151">
        <v>1416888470</v>
      </c>
      <c r="L151" t="b">
        <v>0</v>
      </c>
      <c r="M151">
        <v>6</v>
      </c>
      <c r="N151" s="6">
        <f t="shared" si="11"/>
        <v>15.333333333333334</v>
      </c>
      <c r="O151" t="b">
        <v>0</v>
      </c>
      <c r="P151" t="s">
        <v>8267</v>
      </c>
      <c r="Q151" t="s">
        <v>8310</v>
      </c>
      <c r="R151" t="s">
        <v>8313</v>
      </c>
      <c r="S151" s="11">
        <f t="shared" si="12"/>
        <v>41968.172106481477</v>
      </c>
      <c r="T151" s="11">
        <f t="shared" si="13"/>
        <v>41998.333333333328</v>
      </c>
    </row>
    <row r="152" spans="1:20" ht="43.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s="5">
        <f t="shared" si="10"/>
        <v>0.23163076923076922</v>
      </c>
      <c r="H152" t="s">
        <v>8224</v>
      </c>
      <c r="I152" t="s">
        <v>8246</v>
      </c>
      <c r="J152">
        <v>1432612382</v>
      </c>
      <c r="K152">
        <v>1427428382</v>
      </c>
      <c r="L152" t="b">
        <v>0</v>
      </c>
      <c r="M152">
        <v>67</v>
      </c>
      <c r="N152" s="6">
        <f t="shared" si="11"/>
        <v>449.43283582089555</v>
      </c>
      <c r="O152" t="b">
        <v>0</v>
      </c>
      <c r="P152" t="s">
        <v>8267</v>
      </c>
      <c r="Q152" t="s">
        <v>8310</v>
      </c>
      <c r="R152" t="s">
        <v>8313</v>
      </c>
      <c r="S152" s="11">
        <f t="shared" si="12"/>
        <v>42090.161828703705</v>
      </c>
      <c r="T152" s="11">
        <f t="shared" si="13"/>
        <v>42150.161828703705</v>
      </c>
    </row>
    <row r="153" spans="1:20" ht="43.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s="5">
        <f t="shared" si="10"/>
        <v>5.5999999999999995E-4</v>
      </c>
      <c r="H153" t="s">
        <v>8226</v>
      </c>
      <c r="I153" t="s">
        <v>8248</v>
      </c>
      <c r="J153">
        <v>1434633191</v>
      </c>
      <c r="K153">
        <v>1429449191</v>
      </c>
      <c r="L153" t="b">
        <v>0</v>
      </c>
      <c r="M153">
        <v>5</v>
      </c>
      <c r="N153" s="6">
        <f t="shared" si="11"/>
        <v>28</v>
      </c>
      <c r="O153" t="b">
        <v>0</v>
      </c>
      <c r="P153" t="s">
        <v>8267</v>
      </c>
      <c r="Q153" t="s">
        <v>8310</v>
      </c>
      <c r="R153" t="s">
        <v>8313</v>
      </c>
      <c r="S153" s="11">
        <f t="shared" si="12"/>
        <v>42113.550821759258</v>
      </c>
      <c r="T153" s="11">
        <f t="shared" si="13"/>
        <v>42173.550821759258</v>
      </c>
    </row>
    <row r="154" spans="1:20" ht="29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s="5">
        <f t="shared" si="10"/>
        <v>7.8947368421052633E-5</v>
      </c>
      <c r="H154" t="s">
        <v>8224</v>
      </c>
      <c r="I154" t="s">
        <v>8246</v>
      </c>
      <c r="J154">
        <v>1411437100</v>
      </c>
      <c r="K154">
        <v>1408845100</v>
      </c>
      <c r="L154" t="b">
        <v>0</v>
      </c>
      <c r="M154">
        <v>2</v>
      </c>
      <c r="N154" s="6">
        <f t="shared" si="11"/>
        <v>15</v>
      </c>
      <c r="O154" t="b">
        <v>0</v>
      </c>
      <c r="P154" t="s">
        <v>8267</v>
      </c>
      <c r="Q154" t="s">
        <v>8310</v>
      </c>
      <c r="R154" t="s">
        <v>8313</v>
      </c>
      <c r="S154" s="11">
        <f t="shared" si="12"/>
        <v>41875.077546296299</v>
      </c>
      <c r="T154" s="11">
        <f t="shared" si="13"/>
        <v>41905.077546296299</v>
      </c>
    </row>
    <row r="155" spans="1:20" ht="43.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s="5">
        <f t="shared" si="10"/>
        <v>7.1799999999999998E-3</v>
      </c>
      <c r="H155" t="s">
        <v>8224</v>
      </c>
      <c r="I155" t="s">
        <v>8246</v>
      </c>
      <c r="J155">
        <v>1417532644</v>
      </c>
      <c r="K155">
        <v>1413900244</v>
      </c>
      <c r="L155" t="b">
        <v>0</v>
      </c>
      <c r="M155">
        <v>10</v>
      </c>
      <c r="N155" s="6">
        <f t="shared" si="11"/>
        <v>35.9</v>
      </c>
      <c r="O155" t="b">
        <v>0</v>
      </c>
      <c r="P155" t="s">
        <v>8267</v>
      </c>
      <c r="Q155" t="s">
        <v>8310</v>
      </c>
      <c r="R155" t="s">
        <v>8313</v>
      </c>
      <c r="S155" s="11">
        <f t="shared" si="12"/>
        <v>41933.586157407408</v>
      </c>
      <c r="T155" s="11">
        <f t="shared" si="13"/>
        <v>41975.627824074079</v>
      </c>
    </row>
    <row r="156" spans="1:20" ht="29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s="5">
        <f t="shared" si="10"/>
        <v>2.6666666666666668E-2</v>
      </c>
      <c r="H156" t="s">
        <v>8224</v>
      </c>
      <c r="I156" t="s">
        <v>8246</v>
      </c>
      <c r="J156">
        <v>1433336895</v>
      </c>
      <c r="K156">
        <v>1429621695</v>
      </c>
      <c r="L156" t="b">
        <v>0</v>
      </c>
      <c r="M156">
        <v>3</v>
      </c>
      <c r="N156" s="6">
        <f t="shared" si="11"/>
        <v>13.333333333333334</v>
      </c>
      <c r="O156" t="b">
        <v>0</v>
      </c>
      <c r="P156" t="s">
        <v>8267</v>
      </c>
      <c r="Q156" t="s">
        <v>8310</v>
      </c>
      <c r="R156" t="s">
        <v>8313</v>
      </c>
      <c r="S156" s="11">
        <f t="shared" si="12"/>
        <v>42115.547395833331</v>
      </c>
      <c r="T156" s="11">
        <f t="shared" si="13"/>
        <v>42158.547395833331</v>
      </c>
    </row>
    <row r="157" spans="1:20" ht="58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s="5">
        <f t="shared" si="10"/>
        <v>6.0000000000000002E-5</v>
      </c>
      <c r="H157" t="s">
        <v>8224</v>
      </c>
      <c r="I157" t="s">
        <v>8246</v>
      </c>
      <c r="J157">
        <v>1437657935</v>
      </c>
      <c r="K157">
        <v>1434201935</v>
      </c>
      <c r="L157" t="b">
        <v>0</v>
      </c>
      <c r="M157">
        <v>4</v>
      </c>
      <c r="N157" s="6">
        <f t="shared" si="11"/>
        <v>20.25</v>
      </c>
      <c r="O157" t="b">
        <v>0</v>
      </c>
      <c r="P157" t="s">
        <v>8267</v>
      </c>
      <c r="Q157" t="s">
        <v>8310</v>
      </c>
      <c r="R157" t="s">
        <v>8313</v>
      </c>
      <c r="S157" s="11">
        <f t="shared" si="12"/>
        <v>42168.559432870374</v>
      </c>
      <c r="T157" s="11">
        <f t="shared" si="13"/>
        <v>42208.559432870374</v>
      </c>
    </row>
    <row r="158" spans="1:20" ht="43.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s="5">
        <f t="shared" si="10"/>
        <v>5.0999999999999997E-2</v>
      </c>
      <c r="H158" t="s">
        <v>8229</v>
      </c>
      <c r="I158" t="s">
        <v>8251</v>
      </c>
      <c r="J158">
        <v>1407034796</v>
      </c>
      <c r="K158">
        <v>1401850796</v>
      </c>
      <c r="L158" t="b">
        <v>0</v>
      </c>
      <c r="M158">
        <v>15</v>
      </c>
      <c r="N158" s="6">
        <f t="shared" si="11"/>
        <v>119</v>
      </c>
      <c r="O158" t="b">
        <v>0</v>
      </c>
      <c r="P158" t="s">
        <v>8267</v>
      </c>
      <c r="Q158" t="s">
        <v>8310</v>
      </c>
      <c r="R158" t="s">
        <v>8313</v>
      </c>
      <c r="S158" s="11">
        <f t="shared" si="12"/>
        <v>41794.124953703707</v>
      </c>
      <c r="T158" s="11">
        <f t="shared" si="13"/>
        <v>41854.124953703707</v>
      </c>
    </row>
    <row r="159" spans="1:20" ht="43.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s="5">
        <f t="shared" si="10"/>
        <v>2.671118530884808E-3</v>
      </c>
      <c r="H159" t="s">
        <v>8224</v>
      </c>
      <c r="I159" t="s">
        <v>8246</v>
      </c>
      <c r="J159">
        <v>1456523572</v>
      </c>
      <c r="K159">
        <v>1453931572</v>
      </c>
      <c r="L159" t="b">
        <v>0</v>
      </c>
      <c r="M159">
        <v>2</v>
      </c>
      <c r="N159" s="6">
        <f t="shared" si="11"/>
        <v>4</v>
      </c>
      <c r="O159" t="b">
        <v>0</v>
      </c>
      <c r="P159" t="s">
        <v>8267</v>
      </c>
      <c r="Q159" t="s">
        <v>8310</v>
      </c>
      <c r="R159" t="s">
        <v>8313</v>
      </c>
      <c r="S159" s="11">
        <f t="shared" si="12"/>
        <v>42396.911712962959</v>
      </c>
      <c r="T159" s="11">
        <f t="shared" si="13"/>
        <v>42426.911712962959</v>
      </c>
    </row>
    <row r="160" spans="1:20" ht="43.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s="5">
        <f t="shared" si="10"/>
        <v>0</v>
      </c>
      <c r="H160" t="s">
        <v>8224</v>
      </c>
      <c r="I160" t="s">
        <v>8246</v>
      </c>
      <c r="J160">
        <v>1413942628</v>
      </c>
      <c r="K160">
        <v>1411350628</v>
      </c>
      <c r="L160" t="b">
        <v>0</v>
      </c>
      <c r="M160">
        <v>0</v>
      </c>
      <c r="N160" s="6">
        <f t="shared" si="11"/>
        <v>0</v>
      </c>
      <c r="O160" t="b">
        <v>0</v>
      </c>
      <c r="P160" t="s">
        <v>8267</v>
      </c>
      <c r="Q160" t="s">
        <v>8310</v>
      </c>
      <c r="R160" t="s">
        <v>8313</v>
      </c>
      <c r="S160" s="11">
        <f t="shared" si="12"/>
        <v>41904.07671296296</v>
      </c>
      <c r="T160" s="11">
        <f t="shared" si="13"/>
        <v>41934.07671296296</v>
      </c>
    </row>
    <row r="161" spans="1:20" ht="43.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s="5">
        <f t="shared" si="10"/>
        <v>2.0000000000000002E-5</v>
      </c>
      <c r="H161" t="s">
        <v>8224</v>
      </c>
      <c r="I161" t="s">
        <v>8246</v>
      </c>
      <c r="J161">
        <v>1467541545</v>
      </c>
      <c r="K161">
        <v>1464085545</v>
      </c>
      <c r="L161" t="b">
        <v>0</v>
      </c>
      <c r="M161">
        <v>1</v>
      </c>
      <c r="N161" s="6">
        <f t="shared" si="11"/>
        <v>10</v>
      </c>
      <c r="O161" t="b">
        <v>0</v>
      </c>
      <c r="P161" t="s">
        <v>8267</v>
      </c>
      <c r="Q161" t="s">
        <v>8310</v>
      </c>
      <c r="R161" t="s">
        <v>8313</v>
      </c>
      <c r="S161" s="11">
        <f t="shared" si="12"/>
        <v>42514.434548611112</v>
      </c>
      <c r="T161" s="11">
        <f t="shared" si="13"/>
        <v>42554.434548611112</v>
      </c>
    </row>
    <row r="162" spans="1:20" ht="43.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s="5">
        <f t="shared" si="10"/>
        <v>0</v>
      </c>
      <c r="H162" t="s">
        <v>8224</v>
      </c>
      <c r="I162" t="s">
        <v>8246</v>
      </c>
      <c r="J162">
        <v>1439675691</v>
      </c>
      <c r="K162">
        <v>1434491691</v>
      </c>
      <c r="L162" t="b">
        <v>0</v>
      </c>
      <c r="M162">
        <v>0</v>
      </c>
      <c r="N162" s="6">
        <f t="shared" si="11"/>
        <v>0</v>
      </c>
      <c r="O162" t="b">
        <v>0</v>
      </c>
      <c r="P162" t="s">
        <v>8268</v>
      </c>
      <c r="Q162" t="s">
        <v>8310</v>
      </c>
      <c r="R162" t="s">
        <v>8314</v>
      </c>
      <c r="S162" s="11">
        <f t="shared" si="12"/>
        <v>42171.913090277783</v>
      </c>
      <c r="T162" s="11">
        <f t="shared" si="13"/>
        <v>42231.913090277783</v>
      </c>
    </row>
    <row r="163" spans="1:20" ht="43.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s="5">
        <f t="shared" si="10"/>
        <v>1E-4</v>
      </c>
      <c r="H163" t="s">
        <v>8224</v>
      </c>
      <c r="I163" t="s">
        <v>8246</v>
      </c>
      <c r="J163">
        <v>1404318595</v>
      </c>
      <c r="K163">
        <v>1401726595</v>
      </c>
      <c r="L163" t="b">
        <v>0</v>
      </c>
      <c r="M163">
        <v>1</v>
      </c>
      <c r="N163" s="6">
        <f t="shared" si="11"/>
        <v>5</v>
      </c>
      <c r="O163" t="b">
        <v>0</v>
      </c>
      <c r="P163" t="s">
        <v>8268</v>
      </c>
      <c r="Q163" t="s">
        <v>8310</v>
      </c>
      <c r="R163" t="s">
        <v>8314</v>
      </c>
      <c r="S163" s="11">
        <f t="shared" si="12"/>
        <v>41792.687442129631</v>
      </c>
      <c r="T163" s="11">
        <f t="shared" si="13"/>
        <v>41822.687442129631</v>
      </c>
    </row>
    <row r="164" spans="1:20" ht="43.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s="5">
        <f t="shared" si="10"/>
        <v>0.15535714285714286</v>
      </c>
      <c r="H164" t="s">
        <v>8224</v>
      </c>
      <c r="I164" t="s">
        <v>8246</v>
      </c>
      <c r="J164">
        <v>1408232520</v>
      </c>
      <c r="K164">
        <v>1405393356</v>
      </c>
      <c r="L164" t="b">
        <v>0</v>
      </c>
      <c r="M164">
        <v>10</v>
      </c>
      <c r="N164" s="6">
        <f t="shared" si="11"/>
        <v>43.5</v>
      </c>
      <c r="O164" t="b">
        <v>0</v>
      </c>
      <c r="P164" t="s">
        <v>8268</v>
      </c>
      <c r="Q164" t="s">
        <v>8310</v>
      </c>
      <c r="R164" t="s">
        <v>8314</v>
      </c>
      <c r="S164" s="11">
        <f t="shared" si="12"/>
        <v>41835.126805555556</v>
      </c>
      <c r="T164" s="11">
        <f t="shared" si="13"/>
        <v>41867.987500000003</v>
      </c>
    </row>
    <row r="165" spans="1:20" ht="58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s="5">
        <f t="shared" si="10"/>
        <v>0</v>
      </c>
      <c r="H165" t="s">
        <v>8224</v>
      </c>
      <c r="I165" t="s">
        <v>8246</v>
      </c>
      <c r="J165">
        <v>1443657600</v>
      </c>
      <c r="K165">
        <v>1440716654</v>
      </c>
      <c r="L165" t="b">
        <v>0</v>
      </c>
      <c r="M165">
        <v>0</v>
      </c>
      <c r="N165" s="6">
        <f t="shared" si="11"/>
        <v>0</v>
      </c>
      <c r="O165" t="b">
        <v>0</v>
      </c>
      <c r="P165" t="s">
        <v>8268</v>
      </c>
      <c r="Q165" t="s">
        <v>8310</v>
      </c>
      <c r="R165" t="s">
        <v>8314</v>
      </c>
      <c r="S165" s="11">
        <f t="shared" si="12"/>
        <v>42243.961273148147</v>
      </c>
      <c r="T165" s="11">
        <f t="shared" si="13"/>
        <v>42278</v>
      </c>
    </row>
    <row r="166" spans="1:20" ht="43.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s="5">
        <f t="shared" si="10"/>
        <v>5.3333333333333332E-3</v>
      </c>
      <c r="H166" t="s">
        <v>8224</v>
      </c>
      <c r="I166" t="s">
        <v>8246</v>
      </c>
      <c r="J166">
        <v>1411150701</v>
      </c>
      <c r="K166">
        <v>1405966701</v>
      </c>
      <c r="L166" t="b">
        <v>0</v>
      </c>
      <c r="M166">
        <v>7</v>
      </c>
      <c r="N166" s="6">
        <f t="shared" si="11"/>
        <v>91.428571428571431</v>
      </c>
      <c r="O166" t="b">
        <v>0</v>
      </c>
      <c r="P166" t="s">
        <v>8268</v>
      </c>
      <c r="Q166" t="s">
        <v>8310</v>
      </c>
      <c r="R166" t="s">
        <v>8314</v>
      </c>
      <c r="S166" s="11">
        <f t="shared" si="12"/>
        <v>41841.762743055559</v>
      </c>
      <c r="T166" s="11">
        <f t="shared" si="13"/>
        <v>41901.762743055559</v>
      </c>
    </row>
    <row r="167" spans="1:20" ht="29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s="5">
        <f t="shared" si="10"/>
        <v>0</v>
      </c>
      <c r="H167" t="s">
        <v>8225</v>
      </c>
      <c r="I167" t="s">
        <v>8247</v>
      </c>
      <c r="J167">
        <v>1452613724</v>
      </c>
      <c r="K167">
        <v>1450021724</v>
      </c>
      <c r="L167" t="b">
        <v>0</v>
      </c>
      <c r="M167">
        <v>0</v>
      </c>
      <c r="N167" s="6">
        <f t="shared" si="11"/>
        <v>0</v>
      </c>
      <c r="O167" t="b">
        <v>0</v>
      </c>
      <c r="P167" t="s">
        <v>8268</v>
      </c>
      <c r="Q167" t="s">
        <v>8310</v>
      </c>
      <c r="R167" t="s">
        <v>8314</v>
      </c>
      <c r="S167" s="11">
        <f t="shared" si="12"/>
        <v>42351.658842592587</v>
      </c>
      <c r="T167" s="11">
        <f t="shared" si="13"/>
        <v>42381.658842592587</v>
      </c>
    </row>
    <row r="168" spans="1:20" ht="43.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s="5">
        <f t="shared" si="10"/>
        <v>0.6</v>
      </c>
      <c r="H168" t="s">
        <v>8224</v>
      </c>
      <c r="I168" t="s">
        <v>8246</v>
      </c>
      <c r="J168">
        <v>1484531362</v>
      </c>
      <c r="K168">
        <v>1481939362</v>
      </c>
      <c r="L168" t="b">
        <v>0</v>
      </c>
      <c r="M168">
        <v>1</v>
      </c>
      <c r="N168" s="6">
        <f t="shared" si="11"/>
        <v>3000</v>
      </c>
      <c r="O168" t="b">
        <v>0</v>
      </c>
      <c r="P168" t="s">
        <v>8268</v>
      </c>
      <c r="Q168" t="s">
        <v>8310</v>
      </c>
      <c r="R168" t="s">
        <v>8314</v>
      </c>
      <c r="S168" s="11">
        <f t="shared" si="12"/>
        <v>42721.075949074075</v>
      </c>
      <c r="T168" s="11">
        <f t="shared" si="13"/>
        <v>42751.075949074075</v>
      </c>
    </row>
    <row r="169" spans="1:20" ht="43.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s="5">
        <f t="shared" si="10"/>
        <v>1E-4</v>
      </c>
      <c r="H169" t="s">
        <v>8224</v>
      </c>
      <c r="I169" t="s">
        <v>8246</v>
      </c>
      <c r="J169">
        <v>1438726535</v>
      </c>
      <c r="K169">
        <v>1433542535</v>
      </c>
      <c r="L169" t="b">
        <v>0</v>
      </c>
      <c r="M169">
        <v>2</v>
      </c>
      <c r="N169" s="6">
        <f t="shared" si="11"/>
        <v>5.5</v>
      </c>
      <c r="O169" t="b">
        <v>0</v>
      </c>
      <c r="P169" t="s">
        <v>8268</v>
      </c>
      <c r="Q169" t="s">
        <v>8310</v>
      </c>
      <c r="R169" t="s">
        <v>8314</v>
      </c>
      <c r="S169" s="11">
        <f t="shared" si="12"/>
        <v>42160.927488425921</v>
      </c>
      <c r="T169" s="11">
        <f t="shared" si="13"/>
        <v>42220.927488425921</v>
      </c>
    </row>
    <row r="170" spans="1:20" ht="43.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s="5">
        <f t="shared" si="10"/>
        <v>4.0625000000000001E-2</v>
      </c>
      <c r="H170" t="s">
        <v>8224</v>
      </c>
      <c r="I170" t="s">
        <v>8246</v>
      </c>
      <c r="J170">
        <v>1426791770</v>
      </c>
      <c r="K170">
        <v>1424203370</v>
      </c>
      <c r="L170" t="b">
        <v>0</v>
      </c>
      <c r="M170">
        <v>3</v>
      </c>
      <c r="N170" s="6">
        <f t="shared" si="11"/>
        <v>108.33333333333333</v>
      </c>
      <c r="O170" t="b">
        <v>0</v>
      </c>
      <c r="P170" t="s">
        <v>8268</v>
      </c>
      <c r="Q170" t="s">
        <v>8310</v>
      </c>
      <c r="R170" t="s">
        <v>8314</v>
      </c>
      <c r="S170" s="11">
        <f t="shared" si="12"/>
        <v>42052.83530092593</v>
      </c>
      <c r="T170" s="11">
        <f t="shared" si="13"/>
        <v>42082.793634259258</v>
      </c>
    </row>
    <row r="171" spans="1:20" ht="43.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s="5">
        <f t="shared" si="10"/>
        <v>0.224</v>
      </c>
      <c r="H171" t="s">
        <v>8225</v>
      </c>
      <c r="I171" t="s">
        <v>8247</v>
      </c>
      <c r="J171">
        <v>1413634059</v>
      </c>
      <c r="K171">
        <v>1411042059</v>
      </c>
      <c r="L171" t="b">
        <v>0</v>
      </c>
      <c r="M171">
        <v>10</v>
      </c>
      <c r="N171" s="6">
        <f t="shared" si="11"/>
        <v>56</v>
      </c>
      <c r="O171" t="b">
        <v>0</v>
      </c>
      <c r="P171" t="s">
        <v>8268</v>
      </c>
      <c r="Q171" t="s">
        <v>8310</v>
      </c>
      <c r="R171" t="s">
        <v>8314</v>
      </c>
      <c r="S171" s="11">
        <f t="shared" si="12"/>
        <v>41900.505312499998</v>
      </c>
      <c r="T171" s="11">
        <f t="shared" si="13"/>
        <v>41930.505312499998</v>
      </c>
    </row>
    <row r="172" spans="1:20" ht="43.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s="5">
        <f t="shared" si="10"/>
        <v>3.2500000000000001E-2</v>
      </c>
      <c r="H172" t="s">
        <v>8224</v>
      </c>
      <c r="I172" t="s">
        <v>8246</v>
      </c>
      <c r="J172">
        <v>1440912480</v>
      </c>
      <c r="K172">
        <v>1438385283</v>
      </c>
      <c r="L172" t="b">
        <v>0</v>
      </c>
      <c r="M172">
        <v>10</v>
      </c>
      <c r="N172" s="6">
        <f t="shared" si="11"/>
        <v>32.5</v>
      </c>
      <c r="O172" t="b">
        <v>0</v>
      </c>
      <c r="P172" t="s">
        <v>8268</v>
      </c>
      <c r="Q172" t="s">
        <v>8310</v>
      </c>
      <c r="R172" t="s">
        <v>8314</v>
      </c>
      <c r="S172" s="11">
        <f t="shared" si="12"/>
        <v>42216.977812500001</v>
      </c>
      <c r="T172" s="11">
        <f t="shared" si="13"/>
        <v>42246.227777777778</v>
      </c>
    </row>
    <row r="173" spans="1:20" ht="43.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s="5">
        <f t="shared" si="10"/>
        <v>2.0000000000000002E-5</v>
      </c>
      <c r="H173" t="s">
        <v>8224</v>
      </c>
      <c r="I173" t="s">
        <v>8246</v>
      </c>
      <c r="J173">
        <v>1470975614</v>
      </c>
      <c r="K173">
        <v>1465791614</v>
      </c>
      <c r="L173" t="b">
        <v>0</v>
      </c>
      <c r="M173">
        <v>1</v>
      </c>
      <c r="N173" s="6">
        <f t="shared" si="11"/>
        <v>1</v>
      </c>
      <c r="O173" t="b">
        <v>0</v>
      </c>
      <c r="P173" t="s">
        <v>8268</v>
      </c>
      <c r="Q173" t="s">
        <v>8310</v>
      </c>
      <c r="R173" t="s">
        <v>8314</v>
      </c>
      <c r="S173" s="11">
        <f t="shared" si="12"/>
        <v>42534.180717592593</v>
      </c>
      <c r="T173" s="11">
        <f t="shared" si="13"/>
        <v>42594.180717592593</v>
      </c>
    </row>
    <row r="174" spans="1:20" ht="43.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s="5">
        <f t="shared" si="10"/>
        <v>0</v>
      </c>
      <c r="H174" t="s">
        <v>8224</v>
      </c>
      <c r="I174" t="s">
        <v>8246</v>
      </c>
      <c r="J174">
        <v>1426753723</v>
      </c>
      <c r="K174">
        <v>1423733323</v>
      </c>
      <c r="L174" t="b">
        <v>0</v>
      </c>
      <c r="M174">
        <v>0</v>
      </c>
      <c r="N174" s="6">
        <f t="shared" si="11"/>
        <v>0</v>
      </c>
      <c r="O174" t="b">
        <v>0</v>
      </c>
      <c r="P174" t="s">
        <v>8268</v>
      </c>
      <c r="Q174" t="s">
        <v>8310</v>
      </c>
      <c r="R174" t="s">
        <v>8314</v>
      </c>
      <c r="S174" s="11">
        <f t="shared" si="12"/>
        <v>42047.394942129627</v>
      </c>
      <c r="T174" s="11">
        <f t="shared" si="13"/>
        <v>42082.353275462956</v>
      </c>
    </row>
    <row r="175" spans="1:20" ht="43.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s="5">
        <f t="shared" si="10"/>
        <v>0</v>
      </c>
      <c r="H175" t="s">
        <v>8225</v>
      </c>
      <c r="I175" t="s">
        <v>8247</v>
      </c>
      <c r="J175">
        <v>1425131108</v>
      </c>
      <c r="K175">
        <v>1422539108</v>
      </c>
      <c r="L175" t="b">
        <v>0</v>
      </c>
      <c r="M175">
        <v>0</v>
      </c>
      <c r="N175" s="6">
        <f t="shared" si="11"/>
        <v>0</v>
      </c>
      <c r="O175" t="b">
        <v>0</v>
      </c>
      <c r="P175" t="s">
        <v>8268</v>
      </c>
      <c r="Q175" t="s">
        <v>8310</v>
      </c>
      <c r="R175" t="s">
        <v>8314</v>
      </c>
      <c r="S175" s="11">
        <f t="shared" si="12"/>
        <v>42033.573009259257</v>
      </c>
      <c r="T175" s="11">
        <f t="shared" si="13"/>
        <v>42063.573009259257</v>
      </c>
    </row>
    <row r="176" spans="1:20" ht="43.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s="5">
        <f t="shared" si="10"/>
        <v>0</v>
      </c>
      <c r="H176" t="s">
        <v>8233</v>
      </c>
      <c r="I176" t="s">
        <v>8249</v>
      </c>
      <c r="J176">
        <v>1431108776</v>
      </c>
      <c r="K176">
        <v>1425924776</v>
      </c>
      <c r="L176" t="b">
        <v>0</v>
      </c>
      <c r="M176">
        <v>0</v>
      </c>
      <c r="N176" s="6">
        <f t="shared" si="11"/>
        <v>0</v>
      </c>
      <c r="O176" t="b">
        <v>0</v>
      </c>
      <c r="P176" t="s">
        <v>8268</v>
      </c>
      <c r="Q176" t="s">
        <v>8310</v>
      </c>
      <c r="R176" t="s">
        <v>8314</v>
      </c>
      <c r="S176" s="11">
        <f t="shared" si="12"/>
        <v>42072.758981481486</v>
      </c>
      <c r="T176" s="11">
        <f t="shared" si="13"/>
        <v>42132.758981481486</v>
      </c>
    </row>
    <row r="177" spans="1:20" ht="43.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s="5">
        <f t="shared" si="10"/>
        <v>6.4850000000000005E-2</v>
      </c>
      <c r="H177" t="s">
        <v>8225</v>
      </c>
      <c r="I177" t="s">
        <v>8247</v>
      </c>
      <c r="J177">
        <v>1409337611</v>
      </c>
      <c r="K177">
        <v>1407177611</v>
      </c>
      <c r="L177" t="b">
        <v>0</v>
      </c>
      <c r="M177">
        <v>26</v>
      </c>
      <c r="N177" s="6">
        <f t="shared" si="11"/>
        <v>49.884615384615387</v>
      </c>
      <c r="O177" t="b">
        <v>0</v>
      </c>
      <c r="P177" t="s">
        <v>8268</v>
      </c>
      <c r="Q177" t="s">
        <v>8310</v>
      </c>
      <c r="R177" t="s">
        <v>8314</v>
      </c>
      <c r="S177" s="11">
        <f t="shared" si="12"/>
        <v>41855.777905092589</v>
      </c>
      <c r="T177" s="11">
        <f t="shared" si="13"/>
        <v>41880.777905092589</v>
      </c>
    </row>
    <row r="178" spans="1:20" ht="43.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s="5">
        <f t="shared" si="10"/>
        <v>0</v>
      </c>
      <c r="H178" t="s">
        <v>8224</v>
      </c>
      <c r="I178" t="s">
        <v>8246</v>
      </c>
      <c r="J178">
        <v>1438803999</v>
      </c>
      <c r="K178">
        <v>1436211999</v>
      </c>
      <c r="L178" t="b">
        <v>0</v>
      </c>
      <c r="M178">
        <v>0</v>
      </c>
      <c r="N178" s="6">
        <f t="shared" si="11"/>
        <v>0</v>
      </c>
      <c r="O178" t="b">
        <v>0</v>
      </c>
      <c r="P178" t="s">
        <v>8268</v>
      </c>
      <c r="Q178" t="s">
        <v>8310</v>
      </c>
      <c r="R178" t="s">
        <v>8314</v>
      </c>
      <c r="S178" s="11">
        <f t="shared" si="12"/>
        <v>42191.824062500003</v>
      </c>
      <c r="T178" s="11">
        <f t="shared" si="13"/>
        <v>42221.824062500003</v>
      </c>
    </row>
    <row r="179" spans="1:20" ht="29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s="5">
        <f t="shared" si="10"/>
        <v>0.4</v>
      </c>
      <c r="H179" t="s">
        <v>8224</v>
      </c>
      <c r="I179" t="s">
        <v>8246</v>
      </c>
      <c r="J179">
        <v>1427155726</v>
      </c>
      <c r="K179">
        <v>1425690526</v>
      </c>
      <c r="L179" t="b">
        <v>0</v>
      </c>
      <c r="M179">
        <v>7</v>
      </c>
      <c r="N179" s="6">
        <f t="shared" si="11"/>
        <v>25.714285714285715</v>
      </c>
      <c r="O179" t="b">
        <v>0</v>
      </c>
      <c r="P179" t="s">
        <v>8268</v>
      </c>
      <c r="Q179" t="s">
        <v>8310</v>
      </c>
      <c r="R179" t="s">
        <v>8314</v>
      </c>
      <c r="S179" s="11">
        <f t="shared" si="12"/>
        <v>42070.047754629632</v>
      </c>
      <c r="T179" s="11">
        <f t="shared" si="13"/>
        <v>42087.00608796296</v>
      </c>
    </row>
    <row r="180" spans="1:20" ht="29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s="5">
        <f t="shared" si="10"/>
        <v>0</v>
      </c>
      <c r="H180" t="s">
        <v>8227</v>
      </c>
      <c r="I180" t="s">
        <v>8249</v>
      </c>
      <c r="J180">
        <v>1448582145</v>
      </c>
      <c r="K180">
        <v>1445986545</v>
      </c>
      <c r="L180" t="b">
        <v>0</v>
      </c>
      <c r="M180">
        <v>0</v>
      </c>
      <c r="N180" s="6">
        <f t="shared" si="11"/>
        <v>0</v>
      </c>
      <c r="O180" t="b">
        <v>0</v>
      </c>
      <c r="P180" t="s">
        <v>8268</v>
      </c>
      <c r="Q180" t="s">
        <v>8310</v>
      </c>
      <c r="R180" t="s">
        <v>8314</v>
      </c>
      <c r="S180" s="11">
        <f t="shared" si="12"/>
        <v>42304.955381944441</v>
      </c>
      <c r="T180" s="11">
        <f t="shared" si="13"/>
        <v>42334.997048611112</v>
      </c>
    </row>
    <row r="181" spans="1:20" ht="29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s="5">
        <f t="shared" si="10"/>
        <v>0.2</v>
      </c>
      <c r="H181" t="s">
        <v>8224</v>
      </c>
      <c r="I181" t="s">
        <v>8246</v>
      </c>
      <c r="J181">
        <v>1457056555</v>
      </c>
      <c r="K181">
        <v>1454464555</v>
      </c>
      <c r="L181" t="b">
        <v>0</v>
      </c>
      <c r="M181">
        <v>2</v>
      </c>
      <c r="N181" s="6">
        <f t="shared" si="11"/>
        <v>100</v>
      </c>
      <c r="O181" t="b">
        <v>0</v>
      </c>
      <c r="P181" t="s">
        <v>8268</v>
      </c>
      <c r="Q181" t="s">
        <v>8310</v>
      </c>
      <c r="R181" t="s">
        <v>8314</v>
      </c>
      <c r="S181" s="11">
        <f t="shared" si="12"/>
        <v>42403.080497685187</v>
      </c>
      <c r="T181" s="11">
        <f t="shared" si="13"/>
        <v>42433.080497685187</v>
      </c>
    </row>
    <row r="182" spans="1:20" ht="43.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s="5">
        <f t="shared" si="10"/>
        <v>0.33416666666666667</v>
      </c>
      <c r="H182" t="s">
        <v>8225</v>
      </c>
      <c r="I182" t="s">
        <v>8247</v>
      </c>
      <c r="J182">
        <v>1428951600</v>
      </c>
      <c r="K182">
        <v>1425512843</v>
      </c>
      <c r="L182" t="b">
        <v>0</v>
      </c>
      <c r="M182">
        <v>13</v>
      </c>
      <c r="N182" s="6">
        <f t="shared" si="11"/>
        <v>30.846153846153847</v>
      </c>
      <c r="O182" t="b">
        <v>0</v>
      </c>
      <c r="P182" t="s">
        <v>8268</v>
      </c>
      <c r="Q182" t="s">
        <v>8310</v>
      </c>
      <c r="R182" t="s">
        <v>8314</v>
      </c>
      <c r="S182" s="11">
        <f t="shared" si="12"/>
        <v>42067.991238425922</v>
      </c>
      <c r="T182" s="11">
        <f t="shared" si="13"/>
        <v>42107.791666666672</v>
      </c>
    </row>
    <row r="183" spans="1:20" ht="43.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s="5">
        <f t="shared" si="10"/>
        <v>0.21092608822670172</v>
      </c>
      <c r="H183" t="s">
        <v>8225</v>
      </c>
      <c r="I183" t="s">
        <v>8247</v>
      </c>
      <c r="J183">
        <v>1434995295</v>
      </c>
      <c r="K183">
        <v>1432403295</v>
      </c>
      <c r="L183" t="b">
        <v>0</v>
      </c>
      <c r="M183">
        <v>4</v>
      </c>
      <c r="N183" s="6">
        <f t="shared" si="11"/>
        <v>180.5</v>
      </c>
      <c r="O183" t="b">
        <v>0</v>
      </c>
      <c r="P183" t="s">
        <v>8268</v>
      </c>
      <c r="Q183" t="s">
        <v>8310</v>
      </c>
      <c r="R183" t="s">
        <v>8314</v>
      </c>
      <c r="S183" s="11">
        <f t="shared" si="12"/>
        <v>42147.741840277777</v>
      </c>
      <c r="T183" s="11">
        <f t="shared" si="13"/>
        <v>42177.741840277777</v>
      </c>
    </row>
    <row r="184" spans="1:20" ht="43.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s="5">
        <f t="shared" si="10"/>
        <v>0</v>
      </c>
      <c r="H184" t="s">
        <v>8224</v>
      </c>
      <c r="I184" t="s">
        <v>8246</v>
      </c>
      <c r="J184">
        <v>1483748232</v>
      </c>
      <c r="K184">
        <v>1481156232</v>
      </c>
      <c r="L184" t="b">
        <v>0</v>
      </c>
      <c r="M184">
        <v>0</v>
      </c>
      <c r="N184" s="6">
        <f t="shared" si="11"/>
        <v>0</v>
      </c>
      <c r="O184" t="b">
        <v>0</v>
      </c>
      <c r="P184" t="s">
        <v>8268</v>
      </c>
      <c r="Q184" t="s">
        <v>8310</v>
      </c>
      <c r="R184" t="s">
        <v>8314</v>
      </c>
      <c r="S184" s="11">
        <f t="shared" si="12"/>
        <v>42712.011944444443</v>
      </c>
      <c r="T184" s="11">
        <f t="shared" si="13"/>
        <v>42742.011944444443</v>
      </c>
    </row>
    <row r="185" spans="1:20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s="5">
        <f t="shared" si="10"/>
        <v>0.35855999999999999</v>
      </c>
      <c r="H185" t="s">
        <v>8225</v>
      </c>
      <c r="I185" t="s">
        <v>8247</v>
      </c>
      <c r="J185">
        <v>1417033610</v>
      </c>
      <c r="K185">
        <v>1414438010</v>
      </c>
      <c r="L185" t="b">
        <v>0</v>
      </c>
      <c r="M185">
        <v>12</v>
      </c>
      <c r="N185" s="6">
        <f t="shared" si="11"/>
        <v>373.5</v>
      </c>
      <c r="O185" t="b">
        <v>0</v>
      </c>
      <c r="P185" t="s">
        <v>8268</v>
      </c>
      <c r="Q185" t="s">
        <v>8310</v>
      </c>
      <c r="R185" t="s">
        <v>8314</v>
      </c>
      <c r="S185" s="11">
        <f t="shared" si="12"/>
        <v>41939.810300925928</v>
      </c>
      <c r="T185" s="11">
        <f t="shared" si="13"/>
        <v>41969.851967592593</v>
      </c>
    </row>
    <row r="186" spans="1:20" ht="43.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s="5">
        <f t="shared" si="10"/>
        <v>3.4000000000000002E-2</v>
      </c>
      <c r="H186" t="s">
        <v>8229</v>
      </c>
      <c r="I186" t="s">
        <v>8251</v>
      </c>
      <c r="J186">
        <v>1409543940</v>
      </c>
      <c r="K186">
        <v>1404586762</v>
      </c>
      <c r="L186" t="b">
        <v>0</v>
      </c>
      <c r="M186">
        <v>2</v>
      </c>
      <c r="N186" s="6">
        <f t="shared" si="11"/>
        <v>25.5</v>
      </c>
      <c r="O186" t="b">
        <v>0</v>
      </c>
      <c r="P186" t="s">
        <v>8268</v>
      </c>
      <c r="Q186" t="s">
        <v>8310</v>
      </c>
      <c r="R186" t="s">
        <v>8314</v>
      </c>
      <c r="S186" s="11">
        <f t="shared" si="12"/>
        <v>41825.791226851856</v>
      </c>
      <c r="T186" s="11">
        <f t="shared" si="13"/>
        <v>41883.165972222225</v>
      </c>
    </row>
    <row r="187" spans="1:20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s="5">
        <f t="shared" si="10"/>
        <v>5.5E-2</v>
      </c>
      <c r="H187" t="s">
        <v>8234</v>
      </c>
      <c r="I187" t="s">
        <v>8254</v>
      </c>
      <c r="J187">
        <v>1471557139</v>
      </c>
      <c r="K187">
        <v>1468965139</v>
      </c>
      <c r="L187" t="b">
        <v>0</v>
      </c>
      <c r="M187">
        <v>10</v>
      </c>
      <c r="N187" s="6">
        <f t="shared" si="11"/>
        <v>220</v>
      </c>
      <c r="O187" t="b">
        <v>0</v>
      </c>
      <c r="P187" t="s">
        <v>8268</v>
      </c>
      <c r="Q187" t="s">
        <v>8310</v>
      </c>
      <c r="R187" t="s">
        <v>8314</v>
      </c>
      <c r="S187" s="11">
        <f t="shared" si="12"/>
        <v>42570.91133101852</v>
      </c>
      <c r="T187" s="11">
        <f t="shared" si="13"/>
        <v>42600.91133101852</v>
      </c>
    </row>
    <row r="188" spans="1:20" ht="43.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s="5">
        <f t="shared" si="10"/>
        <v>0</v>
      </c>
      <c r="H188" t="s">
        <v>8224</v>
      </c>
      <c r="I188" t="s">
        <v>8246</v>
      </c>
      <c r="J188">
        <v>1488571200</v>
      </c>
      <c r="K188">
        <v>1485977434</v>
      </c>
      <c r="L188" t="b">
        <v>0</v>
      </c>
      <c r="M188">
        <v>0</v>
      </c>
      <c r="N188" s="6">
        <f t="shared" si="11"/>
        <v>0</v>
      </c>
      <c r="O188" t="b">
        <v>0</v>
      </c>
      <c r="P188" t="s">
        <v>8268</v>
      </c>
      <c r="Q188" t="s">
        <v>8310</v>
      </c>
      <c r="R188" t="s">
        <v>8314</v>
      </c>
      <c r="S188" s="11">
        <f t="shared" si="12"/>
        <v>42767.812893518523</v>
      </c>
      <c r="T188" s="11">
        <f t="shared" si="13"/>
        <v>42797.833333333328</v>
      </c>
    </row>
    <row r="189" spans="1:20" ht="29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s="5">
        <f t="shared" si="10"/>
        <v>0.16</v>
      </c>
      <c r="H189" t="s">
        <v>8224</v>
      </c>
      <c r="I189" t="s">
        <v>8246</v>
      </c>
      <c r="J189">
        <v>1437461940</v>
      </c>
      <c r="K189">
        <v>1435383457</v>
      </c>
      <c r="L189" t="b">
        <v>0</v>
      </c>
      <c r="M189">
        <v>5</v>
      </c>
      <c r="N189" s="6">
        <f t="shared" si="11"/>
        <v>160</v>
      </c>
      <c r="O189" t="b">
        <v>0</v>
      </c>
      <c r="P189" t="s">
        <v>8268</v>
      </c>
      <c r="Q189" t="s">
        <v>8310</v>
      </c>
      <c r="R189" t="s">
        <v>8314</v>
      </c>
      <c r="S189" s="11">
        <f t="shared" si="12"/>
        <v>42182.234456018516</v>
      </c>
      <c r="T189" s="11">
        <f t="shared" si="13"/>
        <v>42206.290972222225</v>
      </c>
    </row>
    <row r="190" spans="1:20" ht="43.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s="5">
        <f t="shared" si="10"/>
        <v>0</v>
      </c>
      <c r="H190" t="s">
        <v>8224</v>
      </c>
      <c r="I190" t="s">
        <v>8246</v>
      </c>
      <c r="J190">
        <v>1409891015</v>
      </c>
      <c r="K190">
        <v>1407299015</v>
      </c>
      <c r="L190" t="b">
        <v>0</v>
      </c>
      <c r="M190">
        <v>0</v>
      </c>
      <c r="N190" s="6">
        <f t="shared" si="11"/>
        <v>0</v>
      </c>
      <c r="O190" t="b">
        <v>0</v>
      </c>
      <c r="P190" t="s">
        <v>8268</v>
      </c>
      <c r="Q190" t="s">
        <v>8310</v>
      </c>
      <c r="R190" t="s">
        <v>8314</v>
      </c>
      <c r="S190" s="11">
        <f t="shared" si="12"/>
        <v>41857.18304398148</v>
      </c>
      <c r="T190" s="11">
        <f t="shared" si="13"/>
        <v>41887.18304398148</v>
      </c>
    </row>
    <row r="191" spans="1:20" ht="43.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s="5">
        <f t="shared" si="10"/>
        <v>6.8999999999999997E-4</v>
      </c>
      <c r="H191" t="s">
        <v>8224</v>
      </c>
      <c r="I191" t="s">
        <v>8246</v>
      </c>
      <c r="J191">
        <v>1472920477</v>
      </c>
      <c r="K191">
        <v>1467736477</v>
      </c>
      <c r="L191" t="b">
        <v>0</v>
      </c>
      <c r="M191">
        <v>5</v>
      </c>
      <c r="N191" s="6">
        <f t="shared" si="11"/>
        <v>69</v>
      </c>
      <c r="O191" t="b">
        <v>0</v>
      </c>
      <c r="P191" t="s">
        <v>8268</v>
      </c>
      <c r="Q191" t="s">
        <v>8310</v>
      </c>
      <c r="R191" t="s">
        <v>8314</v>
      </c>
      <c r="S191" s="11">
        <f t="shared" si="12"/>
        <v>42556.690706018519</v>
      </c>
      <c r="T191" s="11">
        <f t="shared" si="13"/>
        <v>42616.690706018519</v>
      </c>
    </row>
    <row r="192" spans="1: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s="5">
        <f t="shared" si="10"/>
        <v>4.1666666666666666E-3</v>
      </c>
      <c r="H192" t="s">
        <v>8224</v>
      </c>
      <c r="I192" t="s">
        <v>8246</v>
      </c>
      <c r="J192">
        <v>1466091446</v>
      </c>
      <c r="K192">
        <v>1465227446</v>
      </c>
      <c r="L192" t="b">
        <v>0</v>
      </c>
      <c r="M192">
        <v>1</v>
      </c>
      <c r="N192" s="6">
        <f t="shared" si="11"/>
        <v>50</v>
      </c>
      <c r="O192" t="b">
        <v>0</v>
      </c>
      <c r="P192" t="s">
        <v>8268</v>
      </c>
      <c r="Q192" t="s">
        <v>8310</v>
      </c>
      <c r="R192" t="s">
        <v>8314</v>
      </c>
      <c r="S192" s="11">
        <f t="shared" si="12"/>
        <v>42527.650995370372</v>
      </c>
      <c r="T192" s="11">
        <f t="shared" si="13"/>
        <v>42537.650995370372</v>
      </c>
    </row>
    <row r="193" spans="1:20" ht="43.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s="5">
        <f t="shared" si="10"/>
        <v>0.05</v>
      </c>
      <c r="H193" t="s">
        <v>8226</v>
      </c>
      <c r="I193" t="s">
        <v>8248</v>
      </c>
      <c r="J193">
        <v>1443782138</v>
      </c>
      <c r="K193">
        <v>1440326138</v>
      </c>
      <c r="L193" t="b">
        <v>0</v>
      </c>
      <c r="M193">
        <v>3</v>
      </c>
      <c r="N193" s="6">
        <f t="shared" si="11"/>
        <v>83.333333333333329</v>
      </c>
      <c r="O193" t="b">
        <v>0</v>
      </c>
      <c r="P193" t="s">
        <v>8268</v>
      </c>
      <c r="Q193" t="s">
        <v>8310</v>
      </c>
      <c r="R193" t="s">
        <v>8314</v>
      </c>
      <c r="S193" s="11">
        <f t="shared" si="12"/>
        <v>42239.441412037035</v>
      </c>
      <c r="T193" s="11">
        <f t="shared" si="13"/>
        <v>42279.441412037035</v>
      </c>
    </row>
    <row r="194" spans="1:20" ht="43.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s="5">
        <f t="shared" ref="G194:G257" si="14">E194/D194</f>
        <v>1.7E-5</v>
      </c>
      <c r="H194" t="s">
        <v>8224</v>
      </c>
      <c r="I194" t="s">
        <v>8246</v>
      </c>
      <c r="J194">
        <v>1413572432</v>
      </c>
      <c r="K194">
        <v>1410980432</v>
      </c>
      <c r="L194" t="b">
        <v>0</v>
      </c>
      <c r="M194">
        <v>3</v>
      </c>
      <c r="N194" s="6">
        <f t="shared" si="11"/>
        <v>5.666666666666667</v>
      </c>
      <c r="O194" t="b">
        <v>0</v>
      </c>
      <c r="P194" t="s">
        <v>8268</v>
      </c>
      <c r="Q194" t="s">
        <v>8310</v>
      </c>
      <c r="R194" t="s">
        <v>8314</v>
      </c>
      <c r="S194" s="11">
        <f t="shared" si="12"/>
        <v>41899.792037037041</v>
      </c>
      <c r="T194" s="11">
        <f t="shared" si="13"/>
        <v>41929.792037037041</v>
      </c>
    </row>
    <row r="195" spans="1:20" ht="43.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s="5">
        <f t="shared" si="14"/>
        <v>0</v>
      </c>
      <c r="H195" t="s">
        <v>8225</v>
      </c>
      <c r="I195" t="s">
        <v>8247</v>
      </c>
      <c r="J195">
        <v>1417217166</v>
      </c>
      <c r="K195">
        <v>1412029566</v>
      </c>
      <c r="L195" t="b">
        <v>0</v>
      </c>
      <c r="M195">
        <v>0</v>
      </c>
      <c r="N195" s="6">
        <f t="shared" ref="N195:N258" si="15">IFERROR(E195/M195,0)</f>
        <v>0</v>
      </c>
      <c r="O195" t="b">
        <v>0</v>
      </c>
      <c r="P195" t="s">
        <v>8268</v>
      </c>
      <c r="Q195" t="s">
        <v>8310</v>
      </c>
      <c r="R195" t="s">
        <v>8314</v>
      </c>
      <c r="S195" s="11">
        <f t="shared" ref="S195:S258" si="16">((($K195/60)/60)/24)+DATE(1970,1,1)</f>
        <v>41911.934791666667</v>
      </c>
      <c r="T195" s="11">
        <f t="shared" ref="T195:T258" si="17">((($J195/60)/60)/24)+DATE(1970,1,1)</f>
        <v>41971.976458333331</v>
      </c>
    </row>
    <row r="196" spans="1:20" ht="43.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s="5">
        <f t="shared" si="14"/>
        <v>1.1999999999999999E-3</v>
      </c>
      <c r="H196" t="s">
        <v>8225</v>
      </c>
      <c r="I196" t="s">
        <v>8247</v>
      </c>
      <c r="J196">
        <v>1457308531</v>
      </c>
      <c r="K196">
        <v>1452124531</v>
      </c>
      <c r="L196" t="b">
        <v>0</v>
      </c>
      <c r="M196">
        <v>3</v>
      </c>
      <c r="N196" s="6">
        <f t="shared" si="15"/>
        <v>1</v>
      </c>
      <c r="O196" t="b">
        <v>0</v>
      </c>
      <c r="P196" t="s">
        <v>8268</v>
      </c>
      <c r="Q196" t="s">
        <v>8310</v>
      </c>
      <c r="R196" t="s">
        <v>8314</v>
      </c>
      <c r="S196" s="11">
        <f t="shared" si="16"/>
        <v>42375.996886574074</v>
      </c>
      <c r="T196" s="11">
        <f t="shared" si="17"/>
        <v>42435.996886574074</v>
      </c>
    </row>
    <row r="197" spans="1:20" ht="43.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s="5">
        <f t="shared" si="14"/>
        <v>0</v>
      </c>
      <c r="H197" t="s">
        <v>8224</v>
      </c>
      <c r="I197" t="s">
        <v>8246</v>
      </c>
      <c r="J197">
        <v>1436544332</v>
      </c>
      <c r="K197">
        <v>1431360332</v>
      </c>
      <c r="L197" t="b">
        <v>0</v>
      </c>
      <c r="M197">
        <v>0</v>
      </c>
      <c r="N197" s="6">
        <f t="shared" si="15"/>
        <v>0</v>
      </c>
      <c r="O197" t="b">
        <v>0</v>
      </c>
      <c r="P197" t="s">
        <v>8268</v>
      </c>
      <c r="Q197" t="s">
        <v>8310</v>
      </c>
      <c r="R197" t="s">
        <v>8314</v>
      </c>
      <c r="S197" s="11">
        <f t="shared" si="16"/>
        <v>42135.67050925926</v>
      </c>
      <c r="T197" s="11">
        <f t="shared" si="17"/>
        <v>42195.67050925926</v>
      </c>
    </row>
    <row r="198" spans="1:20" ht="43.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s="5">
        <f t="shared" si="14"/>
        <v>0.41857142857142859</v>
      </c>
      <c r="H198" t="s">
        <v>8225</v>
      </c>
      <c r="I198" t="s">
        <v>8247</v>
      </c>
      <c r="J198">
        <v>1444510800</v>
      </c>
      <c r="K198">
        <v>1442062898</v>
      </c>
      <c r="L198" t="b">
        <v>0</v>
      </c>
      <c r="M198">
        <v>19</v>
      </c>
      <c r="N198" s="6">
        <f t="shared" si="15"/>
        <v>77.10526315789474</v>
      </c>
      <c r="O198" t="b">
        <v>0</v>
      </c>
      <c r="P198" t="s">
        <v>8268</v>
      </c>
      <c r="Q198" t="s">
        <v>8310</v>
      </c>
      <c r="R198" t="s">
        <v>8314</v>
      </c>
      <c r="S198" s="11">
        <f t="shared" si="16"/>
        <v>42259.542800925927</v>
      </c>
      <c r="T198" s="11">
        <f t="shared" si="17"/>
        <v>42287.875</v>
      </c>
    </row>
    <row r="199" spans="1:20" ht="43.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s="5">
        <f t="shared" si="14"/>
        <v>0.1048</v>
      </c>
      <c r="H199" t="s">
        <v>8225</v>
      </c>
      <c r="I199" t="s">
        <v>8247</v>
      </c>
      <c r="J199">
        <v>1487365200</v>
      </c>
      <c r="K199">
        <v>1483734100</v>
      </c>
      <c r="L199" t="b">
        <v>0</v>
      </c>
      <c r="M199">
        <v>8</v>
      </c>
      <c r="N199" s="6">
        <f t="shared" si="15"/>
        <v>32.75</v>
      </c>
      <c r="O199" t="b">
        <v>0</v>
      </c>
      <c r="P199" t="s">
        <v>8268</v>
      </c>
      <c r="Q199" t="s">
        <v>8310</v>
      </c>
      <c r="R199" t="s">
        <v>8314</v>
      </c>
      <c r="S199" s="11">
        <f t="shared" si="16"/>
        <v>42741.848379629635</v>
      </c>
      <c r="T199" s="11">
        <f t="shared" si="17"/>
        <v>42783.875</v>
      </c>
    </row>
    <row r="200" spans="1:20" ht="43.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s="5">
        <f t="shared" si="14"/>
        <v>1.116E-2</v>
      </c>
      <c r="H200" t="s">
        <v>8224</v>
      </c>
      <c r="I200" t="s">
        <v>8246</v>
      </c>
      <c r="J200">
        <v>1412500322</v>
      </c>
      <c r="K200">
        <v>1409908322</v>
      </c>
      <c r="L200" t="b">
        <v>0</v>
      </c>
      <c r="M200">
        <v>6</v>
      </c>
      <c r="N200" s="6">
        <f t="shared" si="15"/>
        <v>46.5</v>
      </c>
      <c r="O200" t="b">
        <v>0</v>
      </c>
      <c r="P200" t="s">
        <v>8268</v>
      </c>
      <c r="Q200" t="s">
        <v>8310</v>
      </c>
      <c r="R200" t="s">
        <v>8314</v>
      </c>
      <c r="S200" s="11">
        <f t="shared" si="16"/>
        <v>41887.383356481485</v>
      </c>
      <c r="T200" s="11">
        <f t="shared" si="17"/>
        <v>41917.383356481485</v>
      </c>
    </row>
    <row r="201" spans="1:20" ht="43.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s="5">
        <f t="shared" si="14"/>
        <v>0</v>
      </c>
      <c r="H201" t="s">
        <v>8224</v>
      </c>
      <c r="I201" t="s">
        <v>8246</v>
      </c>
      <c r="J201">
        <v>1472698702</v>
      </c>
      <c r="K201">
        <v>1470106702</v>
      </c>
      <c r="L201" t="b">
        <v>0</v>
      </c>
      <c r="M201">
        <v>0</v>
      </c>
      <c r="N201" s="6">
        <f t="shared" si="15"/>
        <v>0</v>
      </c>
      <c r="O201" t="b">
        <v>0</v>
      </c>
      <c r="P201" t="s">
        <v>8268</v>
      </c>
      <c r="Q201" t="s">
        <v>8310</v>
      </c>
      <c r="R201" t="s">
        <v>8314</v>
      </c>
      <c r="S201" s="11">
        <f t="shared" si="16"/>
        <v>42584.123865740738</v>
      </c>
      <c r="T201" s="11">
        <f t="shared" si="17"/>
        <v>42614.123865740738</v>
      </c>
    </row>
    <row r="202" spans="1:20" ht="29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s="5">
        <f t="shared" si="14"/>
        <v>0.26192500000000002</v>
      </c>
      <c r="H202" t="s">
        <v>8224</v>
      </c>
      <c r="I202" t="s">
        <v>8246</v>
      </c>
      <c r="J202">
        <v>1410746403</v>
      </c>
      <c r="K202">
        <v>1408154403</v>
      </c>
      <c r="L202" t="b">
        <v>0</v>
      </c>
      <c r="M202">
        <v>18</v>
      </c>
      <c r="N202" s="6">
        <f t="shared" si="15"/>
        <v>87.308333333333337</v>
      </c>
      <c r="O202" t="b">
        <v>0</v>
      </c>
      <c r="P202" t="s">
        <v>8268</v>
      </c>
      <c r="Q202" t="s">
        <v>8310</v>
      </c>
      <c r="R202" t="s">
        <v>8314</v>
      </c>
      <c r="S202" s="11">
        <f t="shared" si="16"/>
        <v>41867.083368055559</v>
      </c>
      <c r="T202" s="11">
        <f t="shared" si="17"/>
        <v>41897.083368055559</v>
      </c>
    </row>
    <row r="203" spans="1:20" ht="43.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s="5">
        <f t="shared" si="14"/>
        <v>0.58461538461538465</v>
      </c>
      <c r="H203" t="s">
        <v>8224</v>
      </c>
      <c r="I203" t="s">
        <v>8246</v>
      </c>
      <c r="J203">
        <v>1423424329</v>
      </c>
      <c r="K203">
        <v>1421696329</v>
      </c>
      <c r="L203" t="b">
        <v>0</v>
      </c>
      <c r="M203">
        <v>7</v>
      </c>
      <c r="N203" s="6">
        <f t="shared" si="15"/>
        <v>54.285714285714285</v>
      </c>
      <c r="O203" t="b">
        <v>0</v>
      </c>
      <c r="P203" t="s">
        <v>8268</v>
      </c>
      <c r="Q203" t="s">
        <v>8310</v>
      </c>
      <c r="R203" t="s">
        <v>8314</v>
      </c>
      <c r="S203" s="11">
        <f t="shared" si="16"/>
        <v>42023.818622685183</v>
      </c>
      <c r="T203" s="11">
        <f t="shared" si="17"/>
        <v>42043.818622685183</v>
      </c>
    </row>
    <row r="204" spans="1: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s="5">
        <f t="shared" si="14"/>
        <v>0</v>
      </c>
      <c r="H204" t="s">
        <v>8224</v>
      </c>
      <c r="I204" t="s">
        <v>8246</v>
      </c>
      <c r="J204">
        <v>1444337940</v>
      </c>
      <c r="K204">
        <v>1441750564</v>
      </c>
      <c r="L204" t="b">
        <v>0</v>
      </c>
      <c r="M204">
        <v>0</v>
      </c>
      <c r="N204" s="6">
        <f t="shared" si="15"/>
        <v>0</v>
      </c>
      <c r="O204" t="b">
        <v>0</v>
      </c>
      <c r="P204" t="s">
        <v>8268</v>
      </c>
      <c r="Q204" t="s">
        <v>8310</v>
      </c>
      <c r="R204" t="s">
        <v>8314</v>
      </c>
      <c r="S204" s="11">
        <f t="shared" si="16"/>
        <v>42255.927824074075</v>
      </c>
      <c r="T204" s="11">
        <f t="shared" si="17"/>
        <v>42285.874305555553</v>
      </c>
    </row>
    <row r="205" spans="1:20" ht="43.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s="5">
        <f t="shared" si="14"/>
        <v>0.2984</v>
      </c>
      <c r="H205" t="s">
        <v>8225</v>
      </c>
      <c r="I205" t="s">
        <v>8247</v>
      </c>
      <c r="J205">
        <v>1422562864</v>
      </c>
      <c r="K205">
        <v>1417378864</v>
      </c>
      <c r="L205" t="b">
        <v>0</v>
      </c>
      <c r="M205">
        <v>8</v>
      </c>
      <c r="N205" s="6">
        <f t="shared" si="15"/>
        <v>93.25</v>
      </c>
      <c r="O205" t="b">
        <v>0</v>
      </c>
      <c r="P205" t="s">
        <v>8268</v>
      </c>
      <c r="Q205" t="s">
        <v>8310</v>
      </c>
      <c r="R205" t="s">
        <v>8314</v>
      </c>
      <c r="S205" s="11">
        <f t="shared" si="16"/>
        <v>41973.847962962958</v>
      </c>
      <c r="T205" s="11">
        <f t="shared" si="17"/>
        <v>42033.847962962958</v>
      </c>
    </row>
    <row r="206" spans="1:20" ht="43.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s="5">
        <f t="shared" si="14"/>
        <v>0.50721666666666665</v>
      </c>
      <c r="H206" t="s">
        <v>8226</v>
      </c>
      <c r="I206" t="s">
        <v>8248</v>
      </c>
      <c r="J206">
        <v>1470319203</v>
      </c>
      <c r="K206">
        <v>1467727203</v>
      </c>
      <c r="L206" t="b">
        <v>0</v>
      </c>
      <c r="M206">
        <v>1293</v>
      </c>
      <c r="N206" s="6">
        <f t="shared" si="15"/>
        <v>117.68368136117556</v>
      </c>
      <c r="O206" t="b">
        <v>0</v>
      </c>
      <c r="P206" t="s">
        <v>8268</v>
      </c>
      <c r="Q206" t="s">
        <v>8310</v>
      </c>
      <c r="R206" t="s">
        <v>8314</v>
      </c>
      <c r="S206" s="11">
        <f t="shared" si="16"/>
        <v>42556.583368055552</v>
      </c>
      <c r="T206" s="11">
        <f t="shared" si="17"/>
        <v>42586.583368055552</v>
      </c>
    </row>
    <row r="207" spans="1:20" ht="43.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s="5">
        <f t="shared" si="14"/>
        <v>0.16250000000000001</v>
      </c>
      <c r="H207" t="s">
        <v>8224</v>
      </c>
      <c r="I207" t="s">
        <v>8246</v>
      </c>
      <c r="J207">
        <v>1444144222</v>
      </c>
      <c r="K207">
        <v>1441120222</v>
      </c>
      <c r="L207" t="b">
        <v>0</v>
      </c>
      <c r="M207">
        <v>17</v>
      </c>
      <c r="N207" s="6">
        <f t="shared" si="15"/>
        <v>76.470588235294116</v>
      </c>
      <c r="O207" t="b">
        <v>0</v>
      </c>
      <c r="P207" t="s">
        <v>8268</v>
      </c>
      <c r="Q207" t="s">
        <v>8310</v>
      </c>
      <c r="R207" t="s">
        <v>8314</v>
      </c>
      <c r="S207" s="11">
        <f t="shared" si="16"/>
        <v>42248.632199074069</v>
      </c>
      <c r="T207" s="11">
        <f t="shared" si="17"/>
        <v>42283.632199074069</v>
      </c>
    </row>
    <row r="208" spans="1:20" ht="43.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s="5">
        <f t="shared" si="14"/>
        <v>0</v>
      </c>
      <c r="H208" t="s">
        <v>8224</v>
      </c>
      <c r="I208" t="s">
        <v>8246</v>
      </c>
      <c r="J208">
        <v>1470441983</v>
      </c>
      <c r="K208">
        <v>1468627583</v>
      </c>
      <c r="L208" t="b">
        <v>0</v>
      </c>
      <c r="M208">
        <v>0</v>
      </c>
      <c r="N208" s="6">
        <f t="shared" si="15"/>
        <v>0</v>
      </c>
      <c r="O208" t="b">
        <v>0</v>
      </c>
      <c r="P208" t="s">
        <v>8268</v>
      </c>
      <c r="Q208" t="s">
        <v>8310</v>
      </c>
      <c r="R208" t="s">
        <v>8314</v>
      </c>
      <c r="S208" s="11">
        <f t="shared" si="16"/>
        <v>42567.004432870366</v>
      </c>
      <c r="T208" s="11">
        <f t="shared" si="17"/>
        <v>42588.004432870366</v>
      </c>
    </row>
    <row r="209" spans="1:20" ht="43.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s="5">
        <f t="shared" si="14"/>
        <v>0.15214285714285714</v>
      </c>
      <c r="H209" t="s">
        <v>8229</v>
      </c>
      <c r="I209" t="s">
        <v>8251</v>
      </c>
      <c r="J209">
        <v>1420346638</v>
      </c>
      <c r="K209">
        <v>1417754638</v>
      </c>
      <c r="L209" t="b">
        <v>0</v>
      </c>
      <c r="M209">
        <v>13</v>
      </c>
      <c r="N209" s="6">
        <f t="shared" si="15"/>
        <v>163.84615384615384</v>
      </c>
      <c r="O209" t="b">
        <v>0</v>
      </c>
      <c r="P209" t="s">
        <v>8268</v>
      </c>
      <c r="Q209" t="s">
        <v>8310</v>
      </c>
      <c r="R209" t="s">
        <v>8314</v>
      </c>
      <c r="S209" s="11">
        <f t="shared" si="16"/>
        <v>41978.197199074071</v>
      </c>
      <c r="T209" s="11">
        <f t="shared" si="17"/>
        <v>42008.197199074071</v>
      </c>
    </row>
    <row r="210" spans="1:20" ht="43.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s="5">
        <f t="shared" si="14"/>
        <v>0</v>
      </c>
      <c r="H210" t="s">
        <v>8226</v>
      </c>
      <c r="I210" t="s">
        <v>8248</v>
      </c>
      <c r="J210">
        <v>1418719967</v>
      </c>
      <c r="K210">
        <v>1416127967</v>
      </c>
      <c r="L210" t="b">
        <v>0</v>
      </c>
      <c r="M210">
        <v>0</v>
      </c>
      <c r="N210" s="6">
        <f t="shared" si="15"/>
        <v>0</v>
      </c>
      <c r="O210" t="b">
        <v>0</v>
      </c>
      <c r="P210" t="s">
        <v>8268</v>
      </c>
      <c r="Q210" t="s">
        <v>8310</v>
      </c>
      <c r="R210" t="s">
        <v>8314</v>
      </c>
      <c r="S210" s="11">
        <f t="shared" si="16"/>
        <v>41959.369988425926</v>
      </c>
      <c r="T210" s="11">
        <f t="shared" si="17"/>
        <v>41989.369988425926</v>
      </c>
    </row>
    <row r="211" spans="1:20" ht="43.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s="5">
        <f t="shared" si="14"/>
        <v>0</v>
      </c>
      <c r="H211" t="s">
        <v>8224</v>
      </c>
      <c r="I211" t="s">
        <v>8246</v>
      </c>
      <c r="J211">
        <v>1436566135</v>
      </c>
      <c r="K211">
        <v>1433974135</v>
      </c>
      <c r="L211" t="b">
        <v>0</v>
      </c>
      <c r="M211">
        <v>0</v>
      </c>
      <c r="N211" s="6">
        <f t="shared" si="15"/>
        <v>0</v>
      </c>
      <c r="O211" t="b">
        <v>0</v>
      </c>
      <c r="P211" t="s">
        <v>8268</v>
      </c>
      <c r="Q211" t="s">
        <v>8310</v>
      </c>
      <c r="R211" t="s">
        <v>8314</v>
      </c>
      <c r="S211" s="11">
        <f t="shared" si="16"/>
        <v>42165.922858796301</v>
      </c>
      <c r="T211" s="11">
        <f t="shared" si="17"/>
        <v>42195.922858796301</v>
      </c>
    </row>
    <row r="212" spans="1:20" ht="43.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s="5">
        <f t="shared" si="14"/>
        <v>0.2525</v>
      </c>
      <c r="H212" t="s">
        <v>8224</v>
      </c>
      <c r="I212" t="s">
        <v>8246</v>
      </c>
      <c r="J212">
        <v>1443675600</v>
      </c>
      <c r="K212">
        <v>1441157592</v>
      </c>
      <c r="L212" t="b">
        <v>0</v>
      </c>
      <c r="M212">
        <v>33</v>
      </c>
      <c r="N212" s="6">
        <f t="shared" si="15"/>
        <v>91.818181818181813</v>
      </c>
      <c r="O212" t="b">
        <v>0</v>
      </c>
      <c r="P212" t="s">
        <v>8268</v>
      </c>
      <c r="Q212" t="s">
        <v>8310</v>
      </c>
      <c r="R212" t="s">
        <v>8314</v>
      </c>
      <c r="S212" s="11">
        <f t="shared" si="16"/>
        <v>42249.064722222218</v>
      </c>
      <c r="T212" s="11">
        <f t="shared" si="17"/>
        <v>42278.208333333328</v>
      </c>
    </row>
    <row r="213" spans="1:20" ht="43.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s="5">
        <f t="shared" si="14"/>
        <v>0.44600000000000001</v>
      </c>
      <c r="H213" t="s">
        <v>8224</v>
      </c>
      <c r="I213" t="s">
        <v>8246</v>
      </c>
      <c r="J213">
        <v>1442634617</v>
      </c>
      <c r="K213">
        <v>1440042617</v>
      </c>
      <c r="L213" t="b">
        <v>0</v>
      </c>
      <c r="M213">
        <v>12</v>
      </c>
      <c r="N213" s="6">
        <f t="shared" si="15"/>
        <v>185.83333333333334</v>
      </c>
      <c r="O213" t="b">
        <v>0</v>
      </c>
      <c r="P213" t="s">
        <v>8268</v>
      </c>
      <c r="Q213" t="s">
        <v>8310</v>
      </c>
      <c r="R213" t="s">
        <v>8314</v>
      </c>
      <c r="S213" s="11">
        <f t="shared" si="16"/>
        <v>42236.159918981488</v>
      </c>
      <c r="T213" s="11">
        <f t="shared" si="17"/>
        <v>42266.159918981488</v>
      </c>
    </row>
    <row r="214" spans="1:20" ht="29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s="5">
        <f t="shared" si="14"/>
        <v>1.5873015873015873E-4</v>
      </c>
      <c r="H214" t="s">
        <v>8224</v>
      </c>
      <c r="I214" t="s">
        <v>8246</v>
      </c>
      <c r="J214">
        <v>1460837320</v>
      </c>
      <c r="K214">
        <v>1455656920</v>
      </c>
      <c r="L214" t="b">
        <v>0</v>
      </c>
      <c r="M214">
        <v>1</v>
      </c>
      <c r="N214" s="6">
        <f t="shared" si="15"/>
        <v>1</v>
      </c>
      <c r="O214" t="b">
        <v>0</v>
      </c>
      <c r="P214" t="s">
        <v>8268</v>
      </c>
      <c r="Q214" t="s">
        <v>8310</v>
      </c>
      <c r="R214" t="s">
        <v>8314</v>
      </c>
      <c r="S214" s="11">
        <f t="shared" si="16"/>
        <v>42416.881018518514</v>
      </c>
      <c r="T214" s="11">
        <f t="shared" si="17"/>
        <v>42476.839351851857</v>
      </c>
    </row>
    <row r="215" spans="1:20" ht="43.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s="5">
        <f t="shared" si="14"/>
        <v>4.0000000000000002E-4</v>
      </c>
      <c r="H215" t="s">
        <v>8224</v>
      </c>
      <c r="I215" t="s">
        <v>8246</v>
      </c>
      <c r="J215">
        <v>1439734001</v>
      </c>
      <c r="K215">
        <v>1437142547</v>
      </c>
      <c r="L215" t="b">
        <v>0</v>
      </c>
      <c r="M215">
        <v>1</v>
      </c>
      <c r="N215" s="6">
        <f t="shared" si="15"/>
        <v>20</v>
      </c>
      <c r="O215" t="b">
        <v>0</v>
      </c>
      <c r="P215" t="s">
        <v>8268</v>
      </c>
      <c r="Q215" t="s">
        <v>8310</v>
      </c>
      <c r="R215" t="s">
        <v>8314</v>
      </c>
      <c r="S215" s="11">
        <f t="shared" si="16"/>
        <v>42202.594293981485</v>
      </c>
      <c r="T215" s="11">
        <f t="shared" si="17"/>
        <v>42232.587974537033</v>
      </c>
    </row>
    <row r="216" spans="1:20" ht="43.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s="5">
        <f t="shared" si="14"/>
        <v>8.0000000000000007E-5</v>
      </c>
      <c r="H216" t="s">
        <v>8224</v>
      </c>
      <c r="I216" t="s">
        <v>8246</v>
      </c>
      <c r="J216">
        <v>1425655349</v>
      </c>
      <c r="K216">
        <v>1420471349</v>
      </c>
      <c r="L216" t="b">
        <v>0</v>
      </c>
      <c r="M216">
        <v>1</v>
      </c>
      <c r="N216" s="6">
        <f t="shared" si="15"/>
        <v>1</v>
      </c>
      <c r="O216" t="b">
        <v>0</v>
      </c>
      <c r="P216" t="s">
        <v>8268</v>
      </c>
      <c r="Q216" t="s">
        <v>8310</v>
      </c>
      <c r="R216" t="s">
        <v>8314</v>
      </c>
      <c r="S216" s="11">
        <f t="shared" si="16"/>
        <v>42009.64061342593</v>
      </c>
      <c r="T216" s="11">
        <f t="shared" si="17"/>
        <v>42069.64061342593</v>
      </c>
    </row>
    <row r="217" spans="1:20" ht="43.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s="5">
        <f t="shared" si="14"/>
        <v>2.2727272727272726E-3</v>
      </c>
      <c r="H217" t="s">
        <v>8225</v>
      </c>
      <c r="I217" t="s">
        <v>8247</v>
      </c>
      <c r="J217">
        <v>1455753540</v>
      </c>
      <c r="K217">
        <v>1452058282</v>
      </c>
      <c r="L217" t="b">
        <v>0</v>
      </c>
      <c r="M217">
        <v>1</v>
      </c>
      <c r="N217" s="6">
        <f t="shared" si="15"/>
        <v>10</v>
      </c>
      <c r="O217" t="b">
        <v>0</v>
      </c>
      <c r="P217" t="s">
        <v>8268</v>
      </c>
      <c r="Q217" t="s">
        <v>8310</v>
      </c>
      <c r="R217" t="s">
        <v>8314</v>
      </c>
      <c r="S217" s="11">
        <f t="shared" si="16"/>
        <v>42375.230115740742</v>
      </c>
      <c r="T217" s="11">
        <f t="shared" si="17"/>
        <v>42417.999305555553</v>
      </c>
    </row>
    <row r="218" spans="1:20" ht="43.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s="5">
        <f t="shared" si="14"/>
        <v>0.55698440000000005</v>
      </c>
      <c r="H218" t="s">
        <v>8224</v>
      </c>
      <c r="I218" t="s">
        <v>8246</v>
      </c>
      <c r="J218">
        <v>1429740037</v>
      </c>
      <c r="K218">
        <v>1425423637</v>
      </c>
      <c r="L218" t="b">
        <v>0</v>
      </c>
      <c r="M218">
        <v>84</v>
      </c>
      <c r="N218" s="6">
        <f t="shared" si="15"/>
        <v>331.53833333333336</v>
      </c>
      <c r="O218" t="b">
        <v>0</v>
      </c>
      <c r="P218" t="s">
        <v>8268</v>
      </c>
      <c r="Q218" t="s">
        <v>8310</v>
      </c>
      <c r="R218" t="s">
        <v>8314</v>
      </c>
      <c r="S218" s="11">
        <f t="shared" si="16"/>
        <v>42066.958761574075</v>
      </c>
      <c r="T218" s="11">
        <f t="shared" si="17"/>
        <v>42116.917094907403</v>
      </c>
    </row>
    <row r="219" spans="1:20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s="5">
        <f t="shared" si="14"/>
        <v>0.11942999999999999</v>
      </c>
      <c r="H219" t="s">
        <v>8235</v>
      </c>
      <c r="I219" t="s">
        <v>8255</v>
      </c>
      <c r="J219">
        <v>1419780149</v>
      </c>
      <c r="K219">
        <v>1417101749</v>
      </c>
      <c r="L219" t="b">
        <v>0</v>
      </c>
      <c r="M219">
        <v>38</v>
      </c>
      <c r="N219" s="6">
        <f t="shared" si="15"/>
        <v>314.28947368421052</v>
      </c>
      <c r="O219" t="b">
        <v>0</v>
      </c>
      <c r="P219" t="s">
        <v>8268</v>
      </c>
      <c r="Q219" t="s">
        <v>8310</v>
      </c>
      <c r="R219" t="s">
        <v>8314</v>
      </c>
      <c r="S219" s="11">
        <f t="shared" si="16"/>
        <v>41970.64061342593</v>
      </c>
      <c r="T219" s="11">
        <f t="shared" si="17"/>
        <v>42001.64061342593</v>
      </c>
    </row>
    <row r="220" spans="1:20" ht="43.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s="5">
        <f t="shared" si="14"/>
        <v>0.02</v>
      </c>
      <c r="H220" t="s">
        <v>8224</v>
      </c>
      <c r="I220" t="s">
        <v>8246</v>
      </c>
      <c r="J220">
        <v>1431702289</v>
      </c>
      <c r="K220">
        <v>1426518289</v>
      </c>
      <c r="L220" t="b">
        <v>0</v>
      </c>
      <c r="M220">
        <v>1</v>
      </c>
      <c r="N220" s="6">
        <f t="shared" si="15"/>
        <v>100</v>
      </c>
      <c r="O220" t="b">
        <v>0</v>
      </c>
      <c r="P220" t="s">
        <v>8268</v>
      </c>
      <c r="Q220" t="s">
        <v>8310</v>
      </c>
      <c r="R220" t="s">
        <v>8314</v>
      </c>
      <c r="S220" s="11">
        <f t="shared" si="16"/>
        <v>42079.628344907411</v>
      </c>
      <c r="T220" s="11">
        <f t="shared" si="17"/>
        <v>42139.628344907411</v>
      </c>
    </row>
    <row r="221" spans="1:20" ht="29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s="5">
        <f t="shared" si="14"/>
        <v>0.17630000000000001</v>
      </c>
      <c r="H221" t="s">
        <v>8224</v>
      </c>
      <c r="I221" t="s">
        <v>8246</v>
      </c>
      <c r="J221">
        <v>1459493940</v>
      </c>
      <c r="K221">
        <v>1456732225</v>
      </c>
      <c r="L221" t="b">
        <v>0</v>
      </c>
      <c r="M221">
        <v>76</v>
      </c>
      <c r="N221" s="6">
        <f t="shared" si="15"/>
        <v>115.98684210526316</v>
      </c>
      <c r="O221" t="b">
        <v>0</v>
      </c>
      <c r="P221" t="s">
        <v>8268</v>
      </c>
      <c r="Q221" t="s">
        <v>8310</v>
      </c>
      <c r="R221" t="s">
        <v>8314</v>
      </c>
      <c r="S221" s="11">
        <f t="shared" si="16"/>
        <v>42429.326678240745</v>
      </c>
      <c r="T221" s="11">
        <f t="shared" si="17"/>
        <v>42461.290972222225</v>
      </c>
    </row>
    <row r="222" spans="1:20" ht="43.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s="5">
        <f t="shared" si="14"/>
        <v>7.1999999999999998E-3</v>
      </c>
      <c r="H222" t="s">
        <v>8224</v>
      </c>
      <c r="I222" t="s">
        <v>8246</v>
      </c>
      <c r="J222">
        <v>1440101160</v>
      </c>
      <c r="K222">
        <v>1436542030</v>
      </c>
      <c r="L222" t="b">
        <v>0</v>
      </c>
      <c r="M222">
        <v>3</v>
      </c>
      <c r="N222" s="6">
        <f t="shared" si="15"/>
        <v>120</v>
      </c>
      <c r="O222" t="b">
        <v>0</v>
      </c>
      <c r="P222" t="s">
        <v>8268</v>
      </c>
      <c r="Q222" t="s">
        <v>8310</v>
      </c>
      <c r="R222" t="s">
        <v>8314</v>
      </c>
      <c r="S222" s="11">
        <f t="shared" si="16"/>
        <v>42195.643865740742</v>
      </c>
      <c r="T222" s="11">
        <f t="shared" si="17"/>
        <v>42236.837499999994</v>
      </c>
    </row>
    <row r="223" spans="1:2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s="5">
        <f t="shared" si="14"/>
        <v>0</v>
      </c>
      <c r="H223" t="s">
        <v>8224</v>
      </c>
      <c r="I223" t="s">
        <v>8246</v>
      </c>
      <c r="J223">
        <v>1427569564</v>
      </c>
      <c r="K223">
        <v>1422389164</v>
      </c>
      <c r="L223" t="b">
        <v>0</v>
      </c>
      <c r="M223">
        <v>0</v>
      </c>
      <c r="N223" s="6">
        <f t="shared" si="15"/>
        <v>0</v>
      </c>
      <c r="O223" t="b">
        <v>0</v>
      </c>
      <c r="P223" t="s">
        <v>8268</v>
      </c>
      <c r="Q223" t="s">
        <v>8310</v>
      </c>
      <c r="R223" t="s">
        <v>8314</v>
      </c>
      <c r="S223" s="11">
        <f t="shared" si="16"/>
        <v>42031.837546296301</v>
      </c>
      <c r="T223" s="11">
        <f t="shared" si="17"/>
        <v>42091.79587962963</v>
      </c>
    </row>
    <row r="224" spans="1:20" ht="43.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s="5">
        <f t="shared" si="14"/>
        <v>0.13</v>
      </c>
      <c r="H224" t="s">
        <v>8224</v>
      </c>
      <c r="I224" t="s">
        <v>8246</v>
      </c>
      <c r="J224">
        <v>1427423940</v>
      </c>
      <c r="K224">
        <v>1422383318</v>
      </c>
      <c r="L224" t="b">
        <v>0</v>
      </c>
      <c r="M224">
        <v>2</v>
      </c>
      <c r="N224" s="6">
        <f t="shared" si="15"/>
        <v>65</v>
      </c>
      <c r="O224" t="b">
        <v>0</v>
      </c>
      <c r="P224" t="s">
        <v>8268</v>
      </c>
      <c r="Q224" t="s">
        <v>8310</v>
      </c>
      <c r="R224" t="s">
        <v>8314</v>
      </c>
      <c r="S224" s="11">
        <f t="shared" si="16"/>
        <v>42031.769884259258</v>
      </c>
      <c r="T224" s="11">
        <f t="shared" si="17"/>
        <v>42090.110416666663</v>
      </c>
    </row>
    <row r="225" spans="1:20" ht="43.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s="5">
        <f t="shared" si="14"/>
        <v>0</v>
      </c>
      <c r="H225" t="s">
        <v>8224</v>
      </c>
      <c r="I225" t="s">
        <v>8246</v>
      </c>
      <c r="J225">
        <v>1463879100</v>
      </c>
      <c r="K225">
        <v>1461287350</v>
      </c>
      <c r="L225" t="b">
        <v>0</v>
      </c>
      <c r="M225">
        <v>0</v>
      </c>
      <c r="N225" s="6">
        <f t="shared" si="15"/>
        <v>0</v>
      </c>
      <c r="O225" t="b">
        <v>0</v>
      </c>
      <c r="P225" t="s">
        <v>8268</v>
      </c>
      <c r="Q225" t="s">
        <v>8310</v>
      </c>
      <c r="R225" t="s">
        <v>8314</v>
      </c>
      <c r="S225" s="11">
        <f t="shared" si="16"/>
        <v>42482.048032407409</v>
      </c>
      <c r="T225" s="11">
        <f t="shared" si="17"/>
        <v>42512.045138888891</v>
      </c>
    </row>
    <row r="226" spans="1:20" ht="43.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s="5">
        <f t="shared" si="14"/>
        <v>0</v>
      </c>
      <c r="H226" t="s">
        <v>8226</v>
      </c>
      <c r="I226" t="s">
        <v>8248</v>
      </c>
      <c r="J226">
        <v>1436506726</v>
      </c>
      <c r="K226">
        <v>1431322726</v>
      </c>
      <c r="L226" t="b">
        <v>0</v>
      </c>
      <c r="M226">
        <v>0</v>
      </c>
      <c r="N226" s="6">
        <f t="shared" si="15"/>
        <v>0</v>
      </c>
      <c r="O226" t="b">
        <v>0</v>
      </c>
      <c r="P226" t="s">
        <v>8268</v>
      </c>
      <c r="Q226" t="s">
        <v>8310</v>
      </c>
      <c r="R226" t="s">
        <v>8314</v>
      </c>
      <c r="S226" s="11">
        <f t="shared" si="16"/>
        <v>42135.235254629632</v>
      </c>
      <c r="T226" s="11">
        <f t="shared" si="17"/>
        <v>42195.235254629632</v>
      </c>
    </row>
    <row r="227" spans="1:20" ht="43.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s="5">
        <f t="shared" si="14"/>
        <v>0</v>
      </c>
      <c r="H227" t="s">
        <v>8224</v>
      </c>
      <c r="I227" t="s">
        <v>8246</v>
      </c>
      <c r="J227">
        <v>1460153054</v>
      </c>
      <c r="K227">
        <v>1457564654</v>
      </c>
      <c r="L227" t="b">
        <v>0</v>
      </c>
      <c r="M227">
        <v>0</v>
      </c>
      <c r="N227" s="6">
        <f t="shared" si="15"/>
        <v>0</v>
      </c>
      <c r="O227" t="b">
        <v>0</v>
      </c>
      <c r="P227" t="s">
        <v>8268</v>
      </c>
      <c r="Q227" t="s">
        <v>8310</v>
      </c>
      <c r="R227" t="s">
        <v>8314</v>
      </c>
      <c r="S227" s="11">
        <f t="shared" si="16"/>
        <v>42438.961273148147</v>
      </c>
      <c r="T227" s="11">
        <f t="shared" si="17"/>
        <v>42468.919606481482</v>
      </c>
    </row>
    <row r="228" spans="1:20" ht="43.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s="5">
        <f t="shared" si="14"/>
        <v>8.6206896551724137E-3</v>
      </c>
      <c r="H228" t="s">
        <v>8225</v>
      </c>
      <c r="I228" t="s">
        <v>8247</v>
      </c>
      <c r="J228">
        <v>1433064540</v>
      </c>
      <c r="K228">
        <v>1428854344</v>
      </c>
      <c r="L228" t="b">
        <v>0</v>
      </c>
      <c r="M228">
        <v>2</v>
      </c>
      <c r="N228" s="6">
        <f t="shared" si="15"/>
        <v>125</v>
      </c>
      <c r="O228" t="b">
        <v>0</v>
      </c>
      <c r="P228" t="s">
        <v>8268</v>
      </c>
      <c r="Q228" t="s">
        <v>8310</v>
      </c>
      <c r="R228" t="s">
        <v>8314</v>
      </c>
      <c r="S228" s="11">
        <f t="shared" si="16"/>
        <v>42106.666018518517</v>
      </c>
      <c r="T228" s="11">
        <f t="shared" si="17"/>
        <v>42155.395138888889</v>
      </c>
    </row>
    <row r="229" spans="1:20" ht="43.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s="5">
        <f t="shared" si="14"/>
        <v>0</v>
      </c>
      <c r="H229" t="s">
        <v>8224</v>
      </c>
      <c r="I229" t="s">
        <v>8246</v>
      </c>
      <c r="J229">
        <v>1436477241</v>
      </c>
      <c r="K229">
        <v>1433885241</v>
      </c>
      <c r="L229" t="b">
        <v>0</v>
      </c>
      <c r="M229">
        <v>0</v>
      </c>
      <c r="N229" s="6">
        <f t="shared" si="15"/>
        <v>0</v>
      </c>
      <c r="O229" t="b">
        <v>0</v>
      </c>
      <c r="P229" t="s">
        <v>8268</v>
      </c>
      <c r="Q229" t="s">
        <v>8310</v>
      </c>
      <c r="R229" t="s">
        <v>8314</v>
      </c>
      <c r="S229" s="11">
        <f t="shared" si="16"/>
        <v>42164.893993055557</v>
      </c>
      <c r="T229" s="11">
        <f t="shared" si="17"/>
        <v>42194.893993055557</v>
      </c>
    </row>
    <row r="230" spans="1:20" ht="29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s="5">
        <f t="shared" si="14"/>
        <v>0</v>
      </c>
      <c r="H230" t="s">
        <v>8225</v>
      </c>
      <c r="I230" t="s">
        <v>8247</v>
      </c>
      <c r="J230">
        <v>1433176105</v>
      </c>
      <c r="K230">
        <v>1427992105</v>
      </c>
      <c r="L230" t="b">
        <v>0</v>
      </c>
      <c r="M230">
        <v>0</v>
      </c>
      <c r="N230" s="6">
        <f t="shared" si="15"/>
        <v>0</v>
      </c>
      <c r="O230" t="b">
        <v>0</v>
      </c>
      <c r="P230" t="s">
        <v>8268</v>
      </c>
      <c r="Q230" t="s">
        <v>8310</v>
      </c>
      <c r="R230" t="s">
        <v>8314</v>
      </c>
      <c r="S230" s="11">
        <f t="shared" si="16"/>
        <v>42096.686400462961</v>
      </c>
      <c r="T230" s="11">
        <f t="shared" si="17"/>
        <v>42156.686400462961</v>
      </c>
    </row>
    <row r="231" spans="1:20" ht="43.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s="5">
        <f t="shared" si="14"/>
        <v>0</v>
      </c>
      <c r="H231" t="s">
        <v>8236</v>
      </c>
      <c r="I231" t="s">
        <v>8249</v>
      </c>
      <c r="J231">
        <v>1455402297</v>
      </c>
      <c r="K231">
        <v>1452810297</v>
      </c>
      <c r="L231" t="b">
        <v>0</v>
      </c>
      <c r="M231">
        <v>0</v>
      </c>
      <c r="N231" s="6">
        <f t="shared" si="15"/>
        <v>0</v>
      </c>
      <c r="O231" t="b">
        <v>0</v>
      </c>
      <c r="P231" t="s">
        <v>8268</v>
      </c>
      <c r="Q231" t="s">
        <v>8310</v>
      </c>
      <c r="R231" t="s">
        <v>8314</v>
      </c>
      <c r="S231" s="11">
        <f t="shared" si="16"/>
        <v>42383.933993055558</v>
      </c>
      <c r="T231" s="11">
        <f t="shared" si="17"/>
        <v>42413.933993055558</v>
      </c>
    </row>
    <row r="232" spans="1:20" ht="43.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s="5">
        <f t="shared" si="14"/>
        <v>4.0000000000000001E-3</v>
      </c>
      <c r="H232" t="s">
        <v>8224</v>
      </c>
      <c r="I232" t="s">
        <v>8246</v>
      </c>
      <c r="J232">
        <v>1433443151</v>
      </c>
      <c r="K232">
        <v>1430851151</v>
      </c>
      <c r="L232" t="b">
        <v>0</v>
      </c>
      <c r="M232">
        <v>2</v>
      </c>
      <c r="N232" s="6">
        <f t="shared" si="15"/>
        <v>30</v>
      </c>
      <c r="O232" t="b">
        <v>0</v>
      </c>
      <c r="P232" t="s">
        <v>8268</v>
      </c>
      <c r="Q232" t="s">
        <v>8310</v>
      </c>
      <c r="R232" t="s">
        <v>8314</v>
      </c>
      <c r="S232" s="11">
        <f t="shared" si="16"/>
        <v>42129.777210648142</v>
      </c>
      <c r="T232" s="11">
        <f t="shared" si="17"/>
        <v>42159.777210648142</v>
      </c>
    </row>
    <row r="233" spans="1:20" ht="43.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s="5">
        <f t="shared" si="14"/>
        <v>0</v>
      </c>
      <c r="H233" t="s">
        <v>8224</v>
      </c>
      <c r="I233" t="s">
        <v>8246</v>
      </c>
      <c r="J233">
        <v>1451775651</v>
      </c>
      <c r="K233">
        <v>1449183651</v>
      </c>
      <c r="L233" t="b">
        <v>0</v>
      </c>
      <c r="M233">
        <v>0</v>
      </c>
      <c r="N233" s="6">
        <f t="shared" si="15"/>
        <v>0</v>
      </c>
      <c r="O233" t="b">
        <v>0</v>
      </c>
      <c r="P233" t="s">
        <v>8268</v>
      </c>
      <c r="Q233" t="s">
        <v>8310</v>
      </c>
      <c r="R233" t="s">
        <v>8314</v>
      </c>
      <c r="S233" s="11">
        <f t="shared" si="16"/>
        <v>42341.958923611113</v>
      </c>
      <c r="T233" s="11">
        <f t="shared" si="17"/>
        <v>42371.958923611113</v>
      </c>
    </row>
    <row r="234" spans="1:20" ht="43.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s="5">
        <f t="shared" si="14"/>
        <v>2.75E-2</v>
      </c>
      <c r="H234" t="s">
        <v>8225</v>
      </c>
      <c r="I234" t="s">
        <v>8247</v>
      </c>
      <c r="J234">
        <v>1425066546</v>
      </c>
      <c r="K234">
        <v>1422474546</v>
      </c>
      <c r="L234" t="b">
        <v>0</v>
      </c>
      <c r="M234">
        <v>7</v>
      </c>
      <c r="N234" s="6">
        <f t="shared" si="15"/>
        <v>15.714285714285714</v>
      </c>
      <c r="O234" t="b">
        <v>0</v>
      </c>
      <c r="P234" t="s">
        <v>8268</v>
      </c>
      <c r="Q234" t="s">
        <v>8310</v>
      </c>
      <c r="R234" t="s">
        <v>8314</v>
      </c>
      <c r="S234" s="11">
        <f t="shared" si="16"/>
        <v>42032.82576388889</v>
      </c>
      <c r="T234" s="11">
        <f t="shared" si="17"/>
        <v>42062.82576388889</v>
      </c>
    </row>
    <row r="235" spans="1:20" ht="43.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s="5">
        <f t="shared" si="14"/>
        <v>0</v>
      </c>
      <c r="H235" t="s">
        <v>8224</v>
      </c>
      <c r="I235" t="s">
        <v>8246</v>
      </c>
      <c r="J235">
        <v>1475185972</v>
      </c>
      <c r="K235">
        <v>1472593972</v>
      </c>
      <c r="L235" t="b">
        <v>0</v>
      </c>
      <c r="M235">
        <v>0</v>
      </c>
      <c r="N235" s="6">
        <f t="shared" si="15"/>
        <v>0</v>
      </c>
      <c r="O235" t="b">
        <v>0</v>
      </c>
      <c r="P235" t="s">
        <v>8268</v>
      </c>
      <c r="Q235" t="s">
        <v>8310</v>
      </c>
      <c r="R235" t="s">
        <v>8314</v>
      </c>
      <c r="S235" s="11">
        <f t="shared" si="16"/>
        <v>42612.911712962959</v>
      </c>
      <c r="T235" s="11">
        <f t="shared" si="17"/>
        <v>42642.911712962959</v>
      </c>
    </row>
    <row r="236" spans="1:20" ht="43.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s="5">
        <f t="shared" si="14"/>
        <v>0.40100000000000002</v>
      </c>
      <c r="H236" t="s">
        <v>8224</v>
      </c>
      <c r="I236" t="s">
        <v>8246</v>
      </c>
      <c r="J236">
        <v>1434847859</v>
      </c>
      <c r="K236">
        <v>1431391859</v>
      </c>
      <c r="L236" t="b">
        <v>0</v>
      </c>
      <c r="M236">
        <v>5</v>
      </c>
      <c r="N236" s="6">
        <f t="shared" si="15"/>
        <v>80.2</v>
      </c>
      <c r="O236" t="b">
        <v>0</v>
      </c>
      <c r="P236" t="s">
        <v>8268</v>
      </c>
      <c r="Q236" t="s">
        <v>8310</v>
      </c>
      <c r="R236" t="s">
        <v>8314</v>
      </c>
      <c r="S236" s="11">
        <f t="shared" si="16"/>
        <v>42136.035405092596</v>
      </c>
      <c r="T236" s="11">
        <f t="shared" si="17"/>
        <v>42176.035405092596</v>
      </c>
    </row>
    <row r="237" spans="1:20" ht="43.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s="5">
        <f t="shared" si="14"/>
        <v>0</v>
      </c>
      <c r="H237" t="s">
        <v>8224</v>
      </c>
      <c r="I237" t="s">
        <v>8246</v>
      </c>
      <c r="J237">
        <v>1436478497</v>
      </c>
      <c r="K237">
        <v>1433886497</v>
      </c>
      <c r="L237" t="b">
        <v>0</v>
      </c>
      <c r="M237">
        <v>0</v>
      </c>
      <c r="N237" s="6">
        <f t="shared" si="15"/>
        <v>0</v>
      </c>
      <c r="O237" t="b">
        <v>0</v>
      </c>
      <c r="P237" t="s">
        <v>8268</v>
      </c>
      <c r="Q237" t="s">
        <v>8310</v>
      </c>
      <c r="R237" t="s">
        <v>8314</v>
      </c>
      <c r="S237" s="11">
        <f t="shared" si="16"/>
        <v>42164.908530092594</v>
      </c>
      <c r="T237" s="11">
        <f t="shared" si="17"/>
        <v>42194.908530092594</v>
      </c>
    </row>
    <row r="238" spans="1:20" ht="43.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s="5">
        <f t="shared" si="14"/>
        <v>0</v>
      </c>
      <c r="H238" t="s">
        <v>8224</v>
      </c>
      <c r="I238" t="s">
        <v>8246</v>
      </c>
      <c r="J238">
        <v>1451952000</v>
      </c>
      <c r="K238">
        <v>1447380099</v>
      </c>
      <c r="L238" t="b">
        <v>0</v>
      </c>
      <c r="M238">
        <v>0</v>
      </c>
      <c r="N238" s="6">
        <f t="shared" si="15"/>
        <v>0</v>
      </c>
      <c r="O238" t="b">
        <v>0</v>
      </c>
      <c r="P238" t="s">
        <v>8268</v>
      </c>
      <c r="Q238" t="s">
        <v>8310</v>
      </c>
      <c r="R238" t="s">
        <v>8314</v>
      </c>
      <c r="S238" s="11">
        <f t="shared" si="16"/>
        <v>42321.08447916666</v>
      </c>
      <c r="T238" s="11">
        <f t="shared" si="17"/>
        <v>42374</v>
      </c>
    </row>
    <row r="239" spans="1:20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s="5">
        <f t="shared" si="14"/>
        <v>3.3333333333333335E-3</v>
      </c>
      <c r="H239" t="s">
        <v>8224</v>
      </c>
      <c r="I239" t="s">
        <v>8246</v>
      </c>
      <c r="J239">
        <v>1457445069</v>
      </c>
      <c r="K239">
        <v>1452261069</v>
      </c>
      <c r="L239" t="b">
        <v>0</v>
      </c>
      <c r="M239">
        <v>1</v>
      </c>
      <c r="N239" s="6">
        <f t="shared" si="15"/>
        <v>50</v>
      </c>
      <c r="O239" t="b">
        <v>0</v>
      </c>
      <c r="P239" t="s">
        <v>8268</v>
      </c>
      <c r="Q239" t="s">
        <v>8310</v>
      </c>
      <c r="R239" t="s">
        <v>8314</v>
      </c>
      <c r="S239" s="11">
        <f t="shared" si="16"/>
        <v>42377.577187499999</v>
      </c>
      <c r="T239" s="11">
        <f t="shared" si="17"/>
        <v>42437.577187499999</v>
      </c>
    </row>
    <row r="240" spans="1:20" ht="43.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s="5">
        <f t="shared" si="14"/>
        <v>0</v>
      </c>
      <c r="H240" t="s">
        <v>8224</v>
      </c>
      <c r="I240" t="s">
        <v>8246</v>
      </c>
      <c r="J240">
        <v>1483088400</v>
      </c>
      <c r="K240">
        <v>1481324760</v>
      </c>
      <c r="L240" t="b">
        <v>0</v>
      </c>
      <c r="M240">
        <v>0</v>
      </c>
      <c r="N240" s="6">
        <f t="shared" si="15"/>
        <v>0</v>
      </c>
      <c r="O240" t="b">
        <v>0</v>
      </c>
      <c r="P240" t="s">
        <v>8268</v>
      </c>
      <c r="Q240" t="s">
        <v>8310</v>
      </c>
      <c r="R240" t="s">
        <v>8314</v>
      </c>
      <c r="S240" s="11">
        <f t="shared" si="16"/>
        <v>42713.962499999994</v>
      </c>
      <c r="T240" s="11">
        <f t="shared" si="17"/>
        <v>42734.375</v>
      </c>
    </row>
    <row r="241" spans="1:20" ht="43.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s="5">
        <f t="shared" si="14"/>
        <v>0.25</v>
      </c>
      <c r="H241" t="s">
        <v>8226</v>
      </c>
      <c r="I241" t="s">
        <v>8248</v>
      </c>
      <c r="J241">
        <v>1446984000</v>
      </c>
      <c r="K241">
        <v>1445308730</v>
      </c>
      <c r="L241" t="b">
        <v>0</v>
      </c>
      <c r="M241">
        <v>5</v>
      </c>
      <c r="N241" s="6">
        <f t="shared" si="15"/>
        <v>50</v>
      </c>
      <c r="O241" t="b">
        <v>0</v>
      </c>
      <c r="P241" t="s">
        <v>8268</v>
      </c>
      <c r="Q241" t="s">
        <v>8310</v>
      </c>
      <c r="R241" t="s">
        <v>8314</v>
      </c>
      <c r="S241" s="11">
        <f t="shared" si="16"/>
        <v>42297.110300925924</v>
      </c>
      <c r="T241" s="11">
        <f t="shared" si="17"/>
        <v>42316.5</v>
      </c>
    </row>
    <row r="242" spans="1:20" ht="43.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s="5">
        <f t="shared" si="14"/>
        <v>1.0763413333333334</v>
      </c>
      <c r="H242" t="s">
        <v>8224</v>
      </c>
      <c r="I242" t="s">
        <v>8246</v>
      </c>
      <c r="J242">
        <v>1367773211</v>
      </c>
      <c r="K242">
        <v>1363885211</v>
      </c>
      <c r="L242" t="b">
        <v>1</v>
      </c>
      <c r="M242">
        <v>137</v>
      </c>
      <c r="N242" s="6">
        <f t="shared" si="15"/>
        <v>117.84759124087591</v>
      </c>
      <c r="O242" t="b">
        <v>1</v>
      </c>
      <c r="P242" t="s">
        <v>8269</v>
      </c>
      <c r="Q242" t="s">
        <v>8310</v>
      </c>
      <c r="R242" t="s">
        <v>8315</v>
      </c>
      <c r="S242" s="11">
        <f t="shared" si="16"/>
        <v>41354.708460648151</v>
      </c>
      <c r="T242" s="11">
        <f t="shared" si="17"/>
        <v>41399.708460648151</v>
      </c>
    </row>
    <row r="243" spans="1:20" ht="43.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s="5">
        <f t="shared" si="14"/>
        <v>1.1263736263736264</v>
      </c>
      <c r="H243" t="s">
        <v>8224</v>
      </c>
      <c r="I243" t="s">
        <v>8246</v>
      </c>
      <c r="J243">
        <v>1419180304</v>
      </c>
      <c r="K243">
        <v>1415292304</v>
      </c>
      <c r="L243" t="b">
        <v>1</v>
      </c>
      <c r="M243">
        <v>376</v>
      </c>
      <c r="N243" s="6">
        <f t="shared" si="15"/>
        <v>109.04255319148936</v>
      </c>
      <c r="O243" t="b">
        <v>1</v>
      </c>
      <c r="P243" t="s">
        <v>8269</v>
      </c>
      <c r="Q243" t="s">
        <v>8310</v>
      </c>
      <c r="R243" t="s">
        <v>8315</v>
      </c>
      <c r="S243" s="11">
        <f t="shared" si="16"/>
        <v>41949.697962962964</v>
      </c>
      <c r="T243" s="11">
        <f t="shared" si="17"/>
        <v>41994.697962962964</v>
      </c>
    </row>
    <row r="244" spans="1:20" ht="43.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s="5">
        <f t="shared" si="14"/>
        <v>1.1346153846153846</v>
      </c>
      <c r="H244" t="s">
        <v>8224</v>
      </c>
      <c r="I244" t="s">
        <v>8246</v>
      </c>
      <c r="J244">
        <v>1324381790</v>
      </c>
      <c r="K244">
        <v>1321357790</v>
      </c>
      <c r="L244" t="b">
        <v>1</v>
      </c>
      <c r="M244">
        <v>202</v>
      </c>
      <c r="N244" s="6">
        <f t="shared" si="15"/>
        <v>73.019801980198025</v>
      </c>
      <c r="O244" t="b">
        <v>1</v>
      </c>
      <c r="P244" t="s">
        <v>8269</v>
      </c>
      <c r="Q244" t="s">
        <v>8310</v>
      </c>
      <c r="R244" t="s">
        <v>8315</v>
      </c>
      <c r="S244" s="11">
        <f t="shared" si="16"/>
        <v>40862.492939814816</v>
      </c>
      <c r="T244" s="11">
        <f t="shared" si="17"/>
        <v>40897.492939814816</v>
      </c>
    </row>
    <row r="245" spans="1:20" ht="43.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s="5">
        <f t="shared" si="14"/>
        <v>1.0259199999999999</v>
      </c>
      <c r="H245" t="s">
        <v>8224</v>
      </c>
      <c r="I245" t="s">
        <v>8246</v>
      </c>
      <c r="J245">
        <v>1393031304</v>
      </c>
      <c r="K245">
        <v>1390439304</v>
      </c>
      <c r="L245" t="b">
        <v>1</v>
      </c>
      <c r="M245">
        <v>328</v>
      </c>
      <c r="N245" s="6">
        <f t="shared" si="15"/>
        <v>78.195121951219505</v>
      </c>
      <c r="O245" t="b">
        <v>1</v>
      </c>
      <c r="P245" t="s">
        <v>8269</v>
      </c>
      <c r="Q245" t="s">
        <v>8310</v>
      </c>
      <c r="R245" t="s">
        <v>8315</v>
      </c>
      <c r="S245" s="11">
        <f t="shared" si="16"/>
        <v>41662.047500000001</v>
      </c>
      <c r="T245" s="11">
        <f t="shared" si="17"/>
        <v>41692.047500000001</v>
      </c>
    </row>
    <row r="246" spans="1:20" ht="43.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s="5">
        <f t="shared" si="14"/>
        <v>1.1375714285714287</v>
      </c>
      <c r="H246" t="s">
        <v>8224</v>
      </c>
      <c r="I246" t="s">
        <v>8246</v>
      </c>
      <c r="J246">
        <v>1268723160</v>
      </c>
      <c r="K246">
        <v>1265269559</v>
      </c>
      <c r="L246" t="b">
        <v>1</v>
      </c>
      <c r="M246">
        <v>84</v>
      </c>
      <c r="N246" s="6">
        <f t="shared" si="15"/>
        <v>47.398809523809526</v>
      </c>
      <c r="O246" t="b">
        <v>1</v>
      </c>
      <c r="P246" t="s">
        <v>8269</v>
      </c>
      <c r="Q246" t="s">
        <v>8310</v>
      </c>
      <c r="R246" t="s">
        <v>8315</v>
      </c>
      <c r="S246" s="11">
        <f t="shared" si="16"/>
        <v>40213.323599537034</v>
      </c>
      <c r="T246" s="11">
        <f t="shared" si="17"/>
        <v>40253.29583333333</v>
      </c>
    </row>
    <row r="247" spans="1:20" ht="43.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s="5">
        <f t="shared" si="14"/>
        <v>1.0371999999999999</v>
      </c>
      <c r="H247" t="s">
        <v>8224</v>
      </c>
      <c r="I247" t="s">
        <v>8246</v>
      </c>
      <c r="J247">
        <v>1345079785</v>
      </c>
      <c r="K247">
        <v>1342487785</v>
      </c>
      <c r="L247" t="b">
        <v>1</v>
      </c>
      <c r="M247">
        <v>96</v>
      </c>
      <c r="N247" s="6">
        <f t="shared" si="15"/>
        <v>54.020833333333336</v>
      </c>
      <c r="O247" t="b">
        <v>1</v>
      </c>
      <c r="P247" t="s">
        <v>8269</v>
      </c>
      <c r="Q247" t="s">
        <v>8310</v>
      </c>
      <c r="R247" t="s">
        <v>8315</v>
      </c>
      <c r="S247" s="11">
        <f t="shared" si="16"/>
        <v>41107.053067129629</v>
      </c>
      <c r="T247" s="11">
        <f t="shared" si="17"/>
        <v>41137.053067129629</v>
      </c>
    </row>
    <row r="248" spans="1:20" ht="43.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s="5">
        <f t="shared" si="14"/>
        <v>3.0546000000000002</v>
      </c>
      <c r="H248" t="s">
        <v>8224</v>
      </c>
      <c r="I248" t="s">
        <v>8246</v>
      </c>
      <c r="J248">
        <v>1292665405</v>
      </c>
      <c r="K248">
        <v>1288341805</v>
      </c>
      <c r="L248" t="b">
        <v>1</v>
      </c>
      <c r="M248">
        <v>223</v>
      </c>
      <c r="N248" s="6">
        <f t="shared" si="15"/>
        <v>68.488789237668158</v>
      </c>
      <c r="O248" t="b">
        <v>1</v>
      </c>
      <c r="P248" t="s">
        <v>8269</v>
      </c>
      <c r="Q248" t="s">
        <v>8310</v>
      </c>
      <c r="R248" t="s">
        <v>8315</v>
      </c>
      <c r="S248" s="11">
        <f t="shared" si="16"/>
        <v>40480.363483796296</v>
      </c>
      <c r="T248" s="11">
        <f t="shared" si="17"/>
        <v>40530.405150462961</v>
      </c>
    </row>
    <row r="249" spans="1:20" ht="58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s="5">
        <f t="shared" si="14"/>
        <v>1.341</v>
      </c>
      <c r="H249" t="s">
        <v>8224</v>
      </c>
      <c r="I249" t="s">
        <v>8246</v>
      </c>
      <c r="J249">
        <v>1287200340</v>
      </c>
      <c r="K249">
        <v>1284042614</v>
      </c>
      <c r="L249" t="b">
        <v>1</v>
      </c>
      <c r="M249">
        <v>62</v>
      </c>
      <c r="N249" s="6">
        <f t="shared" si="15"/>
        <v>108.14516129032258</v>
      </c>
      <c r="O249" t="b">
        <v>1</v>
      </c>
      <c r="P249" t="s">
        <v>8269</v>
      </c>
      <c r="Q249" t="s">
        <v>8310</v>
      </c>
      <c r="R249" t="s">
        <v>8315</v>
      </c>
      <c r="S249" s="11">
        <f t="shared" si="16"/>
        <v>40430.604328703703</v>
      </c>
      <c r="T249" s="11">
        <f t="shared" si="17"/>
        <v>40467.152083333334</v>
      </c>
    </row>
    <row r="250" spans="1:20" ht="43.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s="5">
        <f t="shared" si="14"/>
        <v>1.0133294117647058</v>
      </c>
      <c r="H250" t="s">
        <v>8224</v>
      </c>
      <c r="I250" t="s">
        <v>8246</v>
      </c>
      <c r="J250">
        <v>1325961309</v>
      </c>
      <c r="K250">
        <v>1322073309</v>
      </c>
      <c r="L250" t="b">
        <v>1</v>
      </c>
      <c r="M250">
        <v>146</v>
      </c>
      <c r="N250" s="6">
        <f t="shared" si="15"/>
        <v>589.95205479452056</v>
      </c>
      <c r="O250" t="b">
        <v>1</v>
      </c>
      <c r="P250" t="s">
        <v>8269</v>
      </c>
      <c r="Q250" t="s">
        <v>8310</v>
      </c>
      <c r="R250" t="s">
        <v>8315</v>
      </c>
      <c r="S250" s="11">
        <f t="shared" si="16"/>
        <v>40870.774409722224</v>
      </c>
      <c r="T250" s="11">
        <f t="shared" si="17"/>
        <v>40915.774409722224</v>
      </c>
    </row>
    <row r="251" spans="1:20" ht="58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s="5">
        <f t="shared" si="14"/>
        <v>1.1292</v>
      </c>
      <c r="H251" t="s">
        <v>8224</v>
      </c>
      <c r="I251" t="s">
        <v>8246</v>
      </c>
      <c r="J251">
        <v>1282498800</v>
      </c>
      <c r="K251">
        <v>1275603020</v>
      </c>
      <c r="L251" t="b">
        <v>1</v>
      </c>
      <c r="M251">
        <v>235</v>
      </c>
      <c r="N251" s="6">
        <f t="shared" si="15"/>
        <v>48.051063829787232</v>
      </c>
      <c r="O251" t="b">
        <v>1</v>
      </c>
      <c r="P251" t="s">
        <v>8269</v>
      </c>
      <c r="Q251" t="s">
        <v>8310</v>
      </c>
      <c r="R251" t="s">
        <v>8315</v>
      </c>
      <c r="S251" s="11">
        <f t="shared" si="16"/>
        <v>40332.923842592594</v>
      </c>
      <c r="T251" s="11">
        <f t="shared" si="17"/>
        <v>40412.736111111109</v>
      </c>
    </row>
    <row r="252" spans="1:20" ht="43.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s="5">
        <f t="shared" si="14"/>
        <v>1.0558333333333334</v>
      </c>
      <c r="H252" t="s">
        <v>8224</v>
      </c>
      <c r="I252" t="s">
        <v>8246</v>
      </c>
      <c r="J252">
        <v>1370525691</v>
      </c>
      <c r="K252">
        <v>1367933691</v>
      </c>
      <c r="L252" t="b">
        <v>1</v>
      </c>
      <c r="M252">
        <v>437</v>
      </c>
      <c r="N252" s="6">
        <f t="shared" si="15"/>
        <v>72.482837528604122</v>
      </c>
      <c r="O252" t="b">
        <v>1</v>
      </c>
      <c r="P252" t="s">
        <v>8269</v>
      </c>
      <c r="Q252" t="s">
        <v>8310</v>
      </c>
      <c r="R252" t="s">
        <v>8315</v>
      </c>
      <c r="S252" s="11">
        <f t="shared" si="16"/>
        <v>41401.565868055557</v>
      </c>
      <c r="T252" s="11">
        <f t="shared" si="17"/>
        <v>41431.565868055557</v>
      </c>
    </row>
    <row r="253" spans="1:20" ht="43.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s="5">
        <f t="shared" si="14"/>
        <v>1.2557142857142858</v>
      </c>
      <c r="H253" t="s">
        <v>8224</v>
      </c>
      <c r="I253" t="s">
        <v>8246</v>
      </c>
      <c r="J253">
        <v>1337194800</v>
      </c>
      <c r="K253">
        <v>1334429646</v>
      </c>
      <c r="L253" t="b">
        <v>1</v>
      </c>
      <c r="M253">
        <v>77</v>
      </c>
      <c r="N253" s="6">
        <f t="shared" si="15"/>
        <v>57.077922077922075</v>
      </c>
      <c r="O253" t="b">
        <v>1</v>
      </c>
      <c r="P253" t="s">
        <v>8269</v>
      </c>
      <c r="Q253" t="s">
        <v>8310</v>
      </c>
      <c r="R253" t="s">
        <v>8315</v>
      </c>
      <c r="S253" s="11">
        <f t="shared" si="16"/>
        <v>41013.787569444445</v>
      </c>
      <c r="T253" s="11">
        <f t="shared" si="17"/>
        <v>41045.791666666664</v>
      </c>
    </row>
    <row r="254" spans="1:20" ht="43.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s="5">
        <f t="shared" si="14"/>
        <v>1.8455999999999999</v>
      </c>
      <c r="H254" t="s">
        <v>8224</v>
      </c>
      <c r="I254" t="s">
        <v>8246</v>
      </c>
      <c r="J254">
        <v>1275364740</v>
      </c>
      <c r="K254">
        <v>1269878058</v>
      </c>
      <c r="L254" t="b">
        <v>1</v>
      </c>
      <c r="M254">
        <v>108</v>
      </c>
      <c r="N254" s="6">
        <f t="shared" si="15"/>
        <v>85.444444444444443</v>
      </c>
      <c r="O254" t="b">
        <v>1</v>
      </c>
      <c r="P254" t="s">
        <v>8269</v>
      </c>
      <c r="Q254" t="s">
        <v>8310</v>
      </c>
      <c r="R254" t="s">
        <v>8315</v>
      </c>
      <c r="S254" s="11">
        <f t="shared" si="16"/>
        <v>40266.662708333337</v>
      </c>
      <c r="T254" s="11">
        <f t="shared" si="17"/>
        <v>40330.165972222225</v>
      </c>
    </row>
    <row r="255" spans="1:20" ht="43.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s="5">
        <f t="shared" si="14"/>
        <v>1.0073333333333334</v>
      </c>
      <c r="H255" t="s">
        <v>8224</v>
      </c>
      <c r="I255" t="s">
        <v>8246</v>
      </c>
      <c r="J255">
        <v>1329320235</v>
      </c>
      <c r="K255">
        <v>1326728235</v>
      </c>
      <c r="L255" t="b">
        <v>1</v>
      </c>
      <c r="M255">
        <v>7</v>
      </c>
      <c r="N255" s="6">
        <f t="shared" si="15"/>
        <v>215.85714285714286</v>
      </c>
      <c r="O255" t="b">
        <v>1</v>
      </c>
      <c r="P255" t="s">
        <v>8269</v>
      </c>
      <c r="Q255" t="s">
        <v>8310</v>
      </c>
      <c r="R255" t="s">
        <v>8315</v>
      </c>
      <c r="S255" s="11">
        <f t="shared" si="16"/>
        <v>40924.650868055556</v>
      </c>
      <c r="T255" s="11">
        <f t="shared" si="17"/>
        <v>40954.650868055556</v>
      </c>
    </row>
    <row r="256" spans="1:20" ht="43.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s="5">
        <f t="shared" si="14"/>
        <v>1.1694724999999999</v>
      </c>
      <c r="H256" t="s">
        <v>8224</v>
      </c>
      <c r="I256" t="s">
        <v>8246</v>
      </c>
      <c r="J256">
        <v>1445047200</v>
      </c>
      <c r="K256">
        <v>1442443910</v>
      </c>
      <c r="L256" t="b">
        <v>1</v>
      </c>
      <c r="M256">
        <v>314</v>
      </c>
      <c r="N256" s="6">
        <f t="shared" si="15"/>
        <v>89.38643312101911</v>
      </c>
      <c r="O256" t="b">
        <v>1</v>
      </c>
      <c r="P256" t="s">
        <v>8269</v>
      </c>
      <c r="Q256" t="s">
        <v>8310</v>
      </c>
      <c r="R256" t="s">
        <v>8315</v>
      </c>
      <c r="S256" s="11">
        <f t="shared" si="16"/>
        <v>42263.952662037031</v>
      </c>
      <c r="T256" s="11">
        <f t="shared" si="17"/>
        <v>42294.083333333328</v>
      </c>
    </row>
    <row r="257" spans="1:20" ht="29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s="5">
        <f t="shared" si="14"/>
        <v>1.0673325</v>
      </c>
      <c r="H257" t="s">
        <v>8224</v>
      </c>
      <c r="I257" t="s">
        <v>8246</v>
      </c>
      <c r="J257">
        <v>1300275482</v>
      </c>
      <c r="K257">
        <v>1297687082</v>
      </c>
      <c r="L257" t="b">
        <v>1</v>
      </c>
      <c r="M257">
        <v>188</v>
      </c>
      <c r="N257" s="6">
        <f t="shared" si="15"/>
        <v>45.418404255319146</v>
      </c>
      <c r="O257" t="b">
        <v>1</v>
      </c>
      <c r="P257" t="s">
        <v>8269</v>
      </c>
      <c r="Q257" t="s">
        <v>8310</v>
      </c>
      <c r="R257" t="s">
        <v>8315</v>
      </c>
      <c r="S257" s="11">
        <f t="shared" si="16"/>
        <v>40588.526412037041</v>
      </c>
      <c r="T257" s="11">
        <f t="shared" si="17"/>
        <v>40618.48474537037</v>
      </c>
    </row>
    <row r="258" spans="1:20" ht="43.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s="5">
        <f t="shared" ref="G258:G321" si="18">E258/D258</f>
        <v>1.391</v>
      </c>
      <c r="H258" t="s">
        <v>8224</v>
      </c>
      <c r="I258" t="s">
        <v>8246</v>
      </c>
      <c r="J258">
        <v>1363458467</v>
      </c>
      <c r="K258">
        <v>1360866467</v>
      </c>
      <c r="L258" t="b">
        <v>1</v>
      </c>
      <c r="M258">
        <v>275</v>
      </c>
      <c r="N258" s="6">
        <f t="shared" si="15"/>
        <v>65.756363636363631</v>
      </c>
      <c r="O258" t="b">
        <v>1</v>
      </c>
      <c r="P258" t="s">
        <v>8269</v>
      </c>
      <c r="Q258" t="s">
        <v>8310</v>
      </c>
      <c r="R258" t="s">
        <v>8315</v>
      </c>
      <c r="S258" s="11">
        <f t="shared" si="16"/>
        <v>41319.769293981481</v>
      </c>
      <c r="T258" s="11">
        <f t="shared" si="17"/>
        <v>41349.769293981481</v>
      </c>
    </row>
    <row r="259" spans="1:20" ht="43.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s="5">
        <f t="shared" si="18"/>
        <v>1.0672648571428571</v>
      </c>
      <c r="H259" t="s">
        <v>8224</v>
      </c>
      <c r="I259" t="s">
        <v>8246</v>
      </c>
      <c r="J259">
        <v>1463670162</v>
      </c>
      <c r="K259">
        <v>1461078162</v>
      </c>
      <c r="L259" t="b">
        <v>1</v>
      </c>
      <c r="M259">
        <v>560</v>
      </c>
      <c r="N259" s="6">
        <f t="shared" ref="N259:N322" si="19">IFERROR(E259/M259,0)</f>
        <v>66.70405357142856</v>
      </c>
      <c r="O259" t="b">
        <v>1</v>
      </c>
      <c r="P259" t="s">
        <v>8269</v>
      </c>
      <c r="Q259" t="s">
        <v>8310</v>
      </c>
      <c r="R259" t="s">
        <v>8315</v>
      </c>
      <c r="S259" s="11">
        <f t="shared" ref="S259:S322" si="20">((($K259/60)/60)/24)+DATE(1970,1,1)</f>
        <v>42479.626875000002</v>
      </c>
      <c r="T259" s="11">
        <f t="shared" ref="T259:T322" si="21">((($J259/60)/60)/24)+DATE(1970,1,1)</f>
        <v>42509.626875000002</v>
      </c>
    </row>
    <row r="260" spans="1:20" ht="43.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s="5">
        <f t="shared" si="18"/>
        <v>1.9114</v>
      </c>
      <c r="H260" t="s">
        <v>8224</v>
      </c>
      <c r="I260" t="s">
        <v>8246</v>
      </c>
      <c r="J260">
        <v>1308359666</v>
      </c>
      <c r="K260">
        <v>1305767666</v>
      </c>
      <c r="L260" t="b">
        <v>1</v>
      </c>
      <c r="M260">
        <v>688</v>
      </c>
      <c r="N260" s="6">
        <f t="shared" si="19"/>
        <v>83.345930232558146</v>
      </c>
      <c r="O260" t="b">
        <v>1</v>
      </c>
      <c r="P260" t="s">
        <v>8269</v>
      </c>
      <c r="Q260" t="s">
        <v>8310</v>
      </c>
      <c r="R260" t="s">
        <v>8315</v>
      </c>
      <c r="S260" s="11">
        <f t="shared" si="20"/>
        <v>40682.051689814813</v>
      </c>
      <c r="T260" s="11">
        <f t="shared" si="21"/>
        <v>40712.051689814813</v>
      </c>
    </row>
    <row r="261" spans="1:20" ht="43.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s="5">
        <f t="shared" si="18"/>
        <v>1.3193789333333332</v>
      </c>
      <c r="H261" t="s">
        <v>8224</v>
      </c>
      <c r="I261" t="s">
        <v>8246</v>
      </c>
      <c r="J261">
        <v>1428514969</v>
      </c>
      <c r="K261">
        <v>1425922969</v>
      </c>
      <c r="L261" t="b">
        <v>1</v>
      </c>
      <c r="M261">
        <v>942</v>
      </c>
      <c r="N261" s="6">
        <f t="shared" si="19"/>
        <v>105.04609341825902</v>
      </c>
      <c r="O261" t="b">
        <v>1</v>
      </c>
      <c r="P261" t="s">
        <v>8269</v>
      </c>
      <c r="Q261" t="s">
        <v>8310</v>
      </c>
      <c r="R261" t="s">
        <v>8315</v>
      </c>
      <c r="S261" s="11">
        <f t="shared" si="20"/>
        <v>42072.738067129627</v>
      </c>
      <c r="T261" s="11">
        <f t="shared" si="21"/>
        <v>42102.738067129627</v>
      </c>
    </row>
    <row r="262" spans="1:20" ht="29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s="5">
        <f t="shared" si="18"/>
        <v>1.0640000000000001</v>
      </c>
      <c r="H262" t="s">
        <v>8224</v>
      </c>
      <c r="I262" t="s">
        <v>8246</v>
      </c>
      <c r="J262">
        <v>1279360740</v>
      </c>
      <c r="K262">
        <v>1275415679</v>
      </c>
      <c r="L262" t="b">
        <v>1</v>
      </c>
      <c r="M262">
        <v>88</v>
      </c>
      <c r="N262" s="6">
        <f t="shared" si="19"/>
        <v>120.90909090909091</v>
      </c>
      <c r="O262" t="b">
        <v>1</v>
      </c>
      <c r="P262" t="s">
        <v>8269</v>
      </c>
      <c r="Q262" t="s">
        <v>8310</v>
      </c>
      <c r="R262" t="s">
        <v>8315</v>
      </c>
      <c r="S262" s="11">
        <f t="shared" si="20"/>
        <v>40330.755543981482</v>
      </c>
      <c r="T262" s="11">
        <f t="shared" si="21"/>
        <v>40376.415972222225</v>
      </c>
    </row>
    <row r="263" spans="1:20" ht="29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s="5">
        <f t="shared" si="18"/>
        <v>1.0740000000000001</v>
      </c>
      <c r="H263" t="s">
        <v>8224</v>
      </c>
      <c r="I263" t="s">
        <v>8246</v>
      </c>
      <c r="J263">
        <v>1339080900</v>
      </c>
      <c r="K263">
        <v>1334783704</v>
      </c>
      <c r="L263" t="b">
        <v>1</v>
      </c>
      <c r="M263">
        <v>220</v>
      </c>
      <c r="N263" s="6">
        <f t="shared" si="19"/>
        <v>97.63636363636364</v>
      </c>
      <c r="O263" t="b">
        <v>1</v>
      </c>
      <c r="P263" t="s">
        <v>8269</v>
      </c>
      <c r="Q263" t="s">
        <v>8310</v>
      </c>
      <c r="R263" t="s">
        <v>8315</v>
      </c>
      <c r="S263" s="11">
        <f t="shared" si="20"/>
        <v>41017.885462962964</v>
      </c>
      <c r="T263" s="11">
        <f t="shared" si="21"/>
        <v>41067.621527777781</v>
      </c>
    </row>
    <row r="264" spans="1:20" ht="29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s="5">
        <f t="shared" si="18"/>
        <v>2.4</v>
      </c>
      <c r="H264" t="s">
        <v>8224</v>
      </c>
      <c r="I264" t="s">
        <v>8246</v>
      </c>
      <c r="J264">
        <v>1298699828</v>
      </c>
      <c r="K264">
        <v>1294811828</v>
      </c>
      <c r="L264" t="b">
        <v>1</v>
      </c>
      <c r="M264">
        <v>145</v>
      </c>
      <c r="N264" s="6">
        <f t="shared" si="19"/>
        <v>41.379310344827587</v>
      </c>
      <c r="O264" t="b">
        <v>1</v>
      </c>
      <c r="P264" t="s">
        <v>8269</v>
      </c>
      <c r="Q264" t="s">
        <v>8310</v>
      </c>
      <c r="R264" t="s">
        <v>8315</v>
      </c>
      <c r="S264" s="11">
        <f t="shared" si="20"/>
        <v>40555.24800925926</v>
      </c>
      <c r="T264" s="11">
        <f t="shared" si="21"/>
        <v>40600.24800925926</v>
      </c>
    </row>
    <row r="265" spans="1:20" ht="58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s="5">
        <f t="shared" si="18"/>
        <v>1.1808107999999999</v>
      </c>
      <c r="H265" t="s">
        <v>8224</v>
      </c>
      <c r="I265" t="s">
        <v>8246</v>
      </c>
      <c r="J265">
        <v>1348786494</v>
      </c>
      <c r="K265">
        <v>1346194494</v>
      </c>
      <c r="L265" t="b">
        <v>1</v>
      </c>
      <c r="M265">
        <v>963</v>
      </c>
      <c r="N265" s="6">
        <f t="shared" si="19"/>
        <v>30.654485981308412</v>
      </c>
      <c r="O265" t="b">
        <v>1</v>
      </c>
      <c r="P265" t="s">
        <v>8269</v>
      </c>
      <c r="Q265" t="s">
        <v>8310</v>
      </c>
      <c r="R265" t="s">
        <v>8315</v>
      </c>
      <c r="S265" s="11">
        <f t="shared" si="20"/>
        <v>41149.954791666663</v>
      </c>
      <c r="T265" s="11">
        <f t="shared" si="21"/>
        <v>41179.954791666663</v>
      </c>
    </row>
    <row r="266" spans="1:20" ht="58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s="5">
        <f t="shared" si="18"/>
        <v>1.1819999999999999</v>
      </c>
      <c r="H266" t="s">
        <v>8224</v>
      </c>
      <c r="I266" t="s">
        <v>8246</v>
      </c>
      <c r="J266">
        <v>1336747995</v>
      </c>
      <c r="K266">
        <v>1334155995</v>
      </c>
      <c r="L266" t="b">
        <v>1</v>
      </c>
      <c r="M266">
        <v>91</v>
      </c>
      <c r="N266" s="6">
        <f t="shared" si="19"/>
        <v>64.945054945054949</v>
      </c>
      <c r="O266" t="b">
        <v>1</v>
      </c>
      <c r="P266" t="s">
        <v>8269</v>
      </c>
      <c r="Q266" t="s">
        <v>8310</v>
      </c>
      <c r="R266" t="s">
        <v>8315</v>
      </c>
      <c r="S266" s="11">
        <f t="shared" si="20"/>
        <v>41010.620312500003</v>
      </c>
      <c r="T266" s="11">
        <f t="shared" si="21"/>
        <v>41040.620312500003</v>
      </c>
    </row>
    <row r="267" spans="1:20" ht="58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s="5">
        <f t="shared" si="18"/>
        <v>1.111</v>
      </c>
      <c r="H267" t="s">
        <v>8224</v>
      </c>
      <c r="I267" t="s">
        <v>8246</v>
      </c>
      <c r="J267">
        <v>1273522560</v>
      </c>
      <c r="K267">
        <v>1269928430</v>
      </c>
      <c r="L267" t="b">
        <v>1</v>
      </c>
      <c r="M267">
        <v>58</v>
      </c>
      <c r="N267" s="6">
        <f t="shared" si="19"/>
        <v>95.775862068965523</v>
      </c>
      <c r="O267" t="b">
        <v>1</v>
      </c>
      <c r="P267" t="s">
        <v>8269</v>
      </c>
      <c r="Q267" t="s">
        <v>8310</v>
      </c>
      <c r="R267" t="s">
        <v>8315</v>
      </c>
      <c r="S267" s="11">
        <f t="shared" si="20"/>
        <v>40267.245717592588</v>
      </c>
      <c r="T267" s="11">
        <f t="shared" si="21"/>
        <v>40308.844444444447</v>
      </c>
    </row>
    <row r="268" spans="1:20" ht="58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s="5">
        <f t="shared" si="18"/>
        <v>1.4550000000000001</v>
      </c>
      <c r="H268" t="s">
        <v>8224</v>
      </c>
      <c r="I268" t="s">
        <v>8246</v>
      </c>
      <c r="J268">
        <v>1271994660</v>
      </c>
      <c r="K268">
        <v>1264565507</v>
      </c>
      <c r="L268" t="b">
        <v>1</v>
      </c>
      <c r="M268">
        <v>36</v>
      </c>
      <c r="N268" s="6">
        <f t="shared" si="19"/>
        <v>40.416666666666664</v>
      </c>
      <c r="O268" t="b">
        <v>1</v>
      </c>
      <c r="P268" t="s">
        <v>8269</v>
      </c>
      <c r="Q268" t="s">
        <v>8310</v>
      </c>
      <c r="R268" t="s">
        <v>8315</v>
      </c>
      <c r="S268" s="11">
        <f t="shared" si="20"/>
        <v>40205.174849537041</v>
      </c>
      <c r="T268" s="11">
        <f t="shared" si="21"/>
        <v>40291.160416666666</v>
      </c>
    </row>
    <row r="269" spans="1:20" ht="43.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s="5">
        <f t="shared" si="18"/>
        <v>1.3162883248730965</v>
      </c>
      <c r="H269" t="s">
        <v>8225</v>
      </c>
      <c r="I269" t="s">
        <v>8247</v>
      </c>
      <c r="J269">
        <v>1403693499</v>
      </c>
      <c r="K269">
        <v>1401101499</v>
      </c>
      <c r="L269" t="b">
        <v>1</v>
      </c>
      <c r="M269">
        <v>165</v>
      </c>
      <c r="N269" s="6">
        <f t="shared" si="19"/>
        <v>78.578424242424248</v>
      </c>
      <c r="O269" t="b">
        <v>1</v>
      </c>
      <c r="P269" t="s">
        <v>8269</v>
      </c>
      <c r="Q269" t="s">
        <v>8310</v>
      </c>
      <c r="R269" t="s">
        <v>8315</v>
      </c>
      <c r="S269" s="11">
        <f t="shared" si="20"/>
        <v>41785.452534722222</v>
      </c>
      <c r="T269" s="11">
        <f t="shared" si="21"/>
        <v>41815.452534722222</v>
      </c>
    </row>
    <row r="270" spans="1:20" ht="43.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s="5">
        <f t="shared" si="18"/>
        <v>1.1140000000000001</v>
      </c>
      <c r="H270" t="s">
        <v>8224</v>
      </c>
      <c r="I270" t="s">
        <v>8246</v>
      </c>
      <c r="J270">
        <v>1320640778</v>
      </c>
      <c r="K270">
        <v>1316749178</v>
      </c>
      <c r="L270" t="b">
        <v>1</v>
      </c>
      <c r="M270">
        <v>111</v>
      </c>
      <c r="N270" s="6">
        <f t="shared" si="19"/>
        <v>50.18018018018018</v>
      </c>
      <c r="O270" t="b">
        <v>1</v>
      </c>
      <c r="P270" t="s">
        <v>8269</v>
      </c>
      <c r="Q270" t="s">
        <v>8310</v>
      </c>
      <c r="R270" t="s">
        <v>8315</v>
      </c>
      <c r="S270" s="11">
        <f t="shared" si="20"/>
        <v>40809.15252314815</v>
      </c>
      <c r="T270" s="11">
        <f t="shared" si="21"/>
        <v>40854.194189814814</v>
      </c>
    </row>
    <row r="271" spans="1:20" ht="43.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s="5">
        <f t="shared" si="18"/>
        <v>1.4723377</v>
      </c>
      <c r="H271" t="s">
        <v>8226</v>
      </c>
      <c r="I271" t="s">
        <v>8248</v>
      </c>
      <c r="J271">
        <v>1487738622</v>
      </c>
      <c r="K271">
        <v>1485146622</v>
      </c>
      <c r="L271" t="b">
        <v>1</v>
      </c>
      <c r="M271">
        <v>1596</v>
      </c>
      <c r="N271" s="6">
        <f t="shared" si="19"/>
        <v>92.251735588972423</v>
      </c>
      <c r="O271" t="b">
        <v>1</v>
      </c>
      <c r="P271" t="s">
        <v>8269</v>
      </c>
      <c r="Q271" t="s">
        <v>8310</v>
      </c>
      <c r="R271" t="s">
        <v>8315</v>
      </c>
      <c r="S271" s="11">
        <f t="shared" si="20"/>
        <v>42758.197013888886</v>
      </c>
      <c r="T271" s="11">
        <f t="shared" si="21"/>
        <v>42788.197013888886</v>
      </c>
    </row>
    <row r="272" spans="1:20" ht="43.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s="5">
        <f t="shared" si="18"/>
        <v>1.5260869565217392</v>
      </c>
      <c r="H272" t="s">
        <v>8224</v>
      </c>
      <c r="I272" t="s">
        <v>8246</v>
      </c>
      <c r="J272">
        <v>1306296000</v>
      </c>
      <c r="K272">
        <v>1301950070</v>
      </c>
      <c r="L272" t="b">
        <v>1</v>
      </c>
      <c r="M272">
        <v>61</v>
      </c>
      <c r="N272" s="6">
        <f t="shared" si="19"/>
        <v>57.540983606557376</v>
      </c>
      <c r="O272" t="b">
        <v>1</v>
      </c>
      <c r="P272" t="s">
        <v>8269</v>
      </c>
      <c r="Q272" t="s">
        <v>8310</v>
      </c>
      <c r="R272" t="s">
        <v>8315</v>
      </c>
      <c r="S272" s="11">
        <f t="shared" si="20"/>
        <v>40637.866550925923</v>
      </c>
      <c r="T272" s="11">
        <f t="shared" si="21"/>
        <v>40688.166666666664</v>
      </c>
    </row>
    <row r="273" spans="1:20" ht="43.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s="5">
        <f t="shared" si="18"/>
        <v>1.0468</v>
      </c>
      <c r="H273" t="s">
        <v>8224</v>
      </c>
      <c r="I273" t="s">
        <v>8246</v>
      </c>
      <c r="J273">
        <v>1388649600</v>
      </c>
      <c r="K273">
        <v>1386123861</v>
      </c>
      <c r="L273" t="b">
        <v>1</v>
      </c>
      <c r="M273">
        <v>287</v>
      </c>
      <c r="N273" s="6">
        <f t="shared" si="19"/>
        <v>109.42160278745645</v>
      </c>
      <c r="O273" t="b">
        <v>1</v>
      </c>
      <c r="P273" t="s">
        <v>8269</v>
      </c>
      <c r="Q273" t="s">
        <v>8310</v>
      </c>
      <c r="R273" t="s">
        <v>8315</v>
      </c>
      <c r="S273" s="11">
        <f t="shared" si="20"/>
        <v>41612.10024305556</v>
      </c>
      <c r="T273" s="11">
        <f t="shared" si="21"/>
        <v>41641.333333333336</v>
      </c>
    </row>
    <row r="274" spans="1:20" ht="43.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s="5">
        <f t="shared" si="18"/>
        <v>1.7743366666666667</v>
      </c>
      <c r="H274" t="s">
        <v>8224</v>
      </c>
      <c r="I274" t="s">
        <v>8246</v>
      </c>
      <c r="J274">
        <v>1272480540</v>
      </c>
      <c r="K274">
        <v>1267220191</v>
      </c>
      <c r="L274" t="b">
        <v>1</v>
      </c>
      <c r="M274">
        <v>65</v>
      </c>
      <c r="N274" s="6">
        <f t="shared" si="19"/>
        <v>81.892461538461546</v>
      </c>
      <c r="O274" t="b">
        <v>1</v>
      </c>
      <c r="P274" t="s">
        <v>8269</v>
      </c>
      <c r="Q274" t="s">
        <v>8310</v>
      </c>
      <c r="R274" t="s">
        <v>8315</v>
      </c>
      <c r="S274" s="11">
        <f t="shared" si="20"/>
        <v>40235.900358796294</v>
      </c>
      <c r="T274" s="11">
        <f t="shared" si="21"/>
        <v>40296.78402777778</v>
      </c>
    </row>
    <row r="275" spans="1:20" ht="43.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s="5">
        <f t="shared" si="18"/>
        <v>1.077758</v>
      </c>
      <c r="H275" t="s">
        <v>8224</v>
      </c>
      <c r="I275" t="s">
        <v>8246</v>
      </c>
      <c r="J275">
        <v>1309694266</v>
      </c>
      <c r="K275">
        <v>1307102266</v>
      </c>
      <c r="L275" t="b">
        <v>1</v>
      </c>
      <c r="M275">
        <v>118</v>
      </c>
      <c r="N275" s="6">
        <f t="shared" si="19"/>
        <v>45.667711864406776</v>
      </c>
      <c r="O275" t="b">
        <v>1</v>
      </c>
      <c r="P275" t="s">
        <v>8269</v>
      </c>
      <c r="Q275" t="s">
        <v>8310</v>
      </c>
      <c r="R275" t="s">
        <v>8315</v>
      </c>
      <c r="S275" s="11">
        <f t="shared" si="20"/>
        <v>40697.498449074075</v>
      </c>
      <c r="T275" s="11">
        <f t="shared" si="21"/>
        <v>40727.498449074075</v>
      </c>
    </row>
    <row r="276" spans="1:20" ht="43.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s="5">
        <f t="shared" si="18"/>
        <v>1.56</v>
      </c>
      <c r="H276" t="s">
        <v>8224</v>
      </c>
      <c r="I276" t="s">
        <v>8246</v>
      </c>
      <c r="J276">
        <v>1333609140</v>
      </c>
      <c r="K276">
        <v>1330638829</v>
      </c>
      <c r="L276" t="b">
        <v>1</v>
      </c>
      <c r="M276">
        <v>113</v>
      </c>
      <c r="N276" s="6">
        <f t="shared" si="19"/>
        <v>55.221238938053098</v>
      </c>
      <c r="O276" t="b">
        <v>1</v>
      </c>
      <c r="P276" t="s">
        <v>8269</v>
      </c>
      <c r="Q276" t="s">
        <v>8310</v>
      </c>
      <c r="R276" t="s">
        <v>8315</v>
      </c>
      <c r="S276" s="11">
        <f t="shared" si="20"/>
        <v>40969.912372685183</v>
      </c>
      <c r="T276" s="11">
        <f t="shared" si="21"/>
        <v>41004.290972222225</v>
      </c>
    </row>
    <row r="277" spans="1:20" ht="43.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s="5">
        <f t="shared" si="18"/>
        <v>1.08395</v>
      </c>
      <c r="H277" t="s">
        <v>8224</v>
      </c>
      <c r="I277" t="s">
        <v>8246</v>
      </c>
      <c r="J277">
        <v>1352511966</v>
      </c>
      <c r="K277">
        <v>1349916366</v>
      </c>
      <c r="L277" t="b">
        <v>1</v>
      </c>
      <c r="M277">
        <v>332</v>
      </c>
      <c r="N277" s="6">
        <f t="shared" si="19"/>
        <v>65.298192771084331</v>
      </c>
      <c r="O277" t="b">
        <v>1</v>
      </c>
      <c r="P277" t="s">
        <v>8269</v>
      </c>
      <c r="Q277" t="s">
        <v>8310</v>
      </c>
      <c r="R277" t="s">
        <v>8315</v>
      </c>
      <c r="S277" s="11">
        <f t="shared" si="20"/>
        <v>41193.032013888893</v>
      </c>
      <c r="T277" s="11">
        <f t="shared" si="21"/>
        <v>41223.073680555557</v>
      </c>
    </row>
    <row r="278" spans="1:20" ht="43.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s="5">
        <f t="shared" si="18"/>
        <v>1.476</v>
      </c>
      <c r="H278" t="s">
        <v>8224</v>
      </c>
      <c r="I278" t="s">
        <v>8246</v>
      </c>
      <c r="J278">
        <v>1335574674</v>
      </c>
      <c r="K278">
        <v>1330394274</v>
      </c>
      <c r="L278" t="b">
        <v>1</v>
      </c>
      <c r="M278">
        <v>62</v>
      </c>
      <c r="N278" s="6">
        <f t="shared" si="19"/>
        <v>95.225806451612897</v>
      </c>
      <c r="O278" t="b">
        <v>1</v>
      </c>
      <c r="P278" t="s">
        <v>8269</v>
      </c>
      <c r="Q278" t="s">
        <v>8310</v>
      </c>
      <c r="R278" t="s">
        <v>8315</v>
      </c>
      <c r="S278" s="11">
        <f t="shared" si="20"/>
        <v>40967.081874999996</v>
      </c>
      <c r="T278" s="11">
        <f t="shared" si="21"/>
        <v>41027.040208333332</v>
      </c>
    </row>
    <row r="279" spans="1:20" ht="43.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s="5">
        <f t="shared" si="18"/>
        <v>1.1038153846153846</v>
      </c>
      <c r="H279" t="s">
        <v>8224</v>
      </c>
      <c r="I279" t="s">
        <v>8246</v>
      </c>
      <c r="J279">
        <v>1432416219</v>
      </c>
      <c r="K279">
        <v>1429824219</v>
      </c>
      <c r="L279" t="b">
        <v>1</v>
      </c>
      <c r="M279">
        <v>951</v>
      </c>
      <c r="N279" s="6">
        <f t="shared" si="19"/>
        <v>75.444794952681391</v>
      </c>
      <c r="O279" t="b">
        <v>1</v>
      </c>
      <c r="P279" t="s">
        <v>8269</v>
      </c>
      <c r="Q279" t="s">
        <v>8310</v>
      </c>
      <c r="R279" t="s">
        <v>8315</v>
      </c>
      <c r="S279" s="11">
        <f t="shared" si="20"/>
        <v>42117.891423611116</v>
      </c>
      <c r="T279" s="11">
        <f t="shared" si="21"/>
        <v>42147.891423611116</v>
      </c>
    </row>
    <row r="280" spans="1:20" ht="29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s="5">
        <f t="shared" si="18"/>
        <v>1.5034814814814814</v>
      </c>
      <c r="H280" t="s">
        <v>8224</v>
      </c>
      <c r="I280" t="s">
        <v>8246</v>
      </c>
      <c r="J280">
        <v>1350003539</v>
      </c>
      <c r="K280">
        <v>1347411539</v>
      </c>
      <c r="L280" t="b">
        <v>1</v>
      </c>
      <c r="M280">
        <v>415</v>
      </c>
      <c r="N280" s="6">
        <f t="shared" si="19"/>
        <v>97.816867469879512</v>
      </c>
      <c r="O280" t="b">
        <v>1</v>
      </c>
      <c r="P280" t="s">
        <v>8269</v>
      </c>
      <c r="Q280" t="s">
        <v>8310</v>
      </c>
      <c r="R280" t="s">
        <v>8315</v>
      </c>
      <c r="S280" s="11">
        <f t="shared" si="20"/>
        <v>41164.040960648148</v>
      </c>
      <c r="T280" s="11">
        <f t="shared" si="21"/>
        <v>41194.040960648148</v>
      </c>
    </row>
    <row r="281" spans="1:20" ht="43.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s="5">
        <f t="shared" si="18"/>
        <v>1.5731829411764706</v>
      </c>
      <c r="H281" t="s">
        <v>8224</v>
      </c>
      <c r="I281" t="s">
        <v>8246</v>
      </c>
      <c r="J281">
        <v>1488160860</v>
      </c>
      <c r="K281">
        <v>1485237096</v>
      </c>
      <c r="L281" t="b">
        <v>1</v>
      </c>
      <c r="M281">
        <v>305</v>
      </c>
      <c r="N281" s="6">
        <f t="shared" si="19"/>
        <v>87.685606557377056</v>
      </c>
      <c r="O281" t="b">
        <v>1</v>
      </c>
      <c r="P281" t="s">
        <v>8269</v>
      </c>
      <c r="Q281" t="s">
        <v>8310</v>
      </c>
      <c r="R281" t="s">
        <v>8315</v>
      </c>
      <c r="S281" s="11">
        <f t="shared" si="20"/>
        <v>42759.244166666671</v>
      </c>
      <c r="T281" s="11">
        <f t="shared" si="21"/>
        <v>42793.084027777775</v>
      </c>
    </row>
    <row r="282" spans="1:20" ht="43.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s="5">
        <f t="shared" si="18"/>
        <v>1.5614399999999999</v>
      </c>
      <c r="H282" t="s">
        <v>8224</v>
      </c>
      <c r="I282" t="s">
        <v>8246</v>
      </c>
      <c r="J282">
        <v>1401459035</v>
      </c>
      <c r="K282">
        <v>1397571035</v>
      </c>
      <c r="L282" t="b">
        <v>1</v>
      </c>
      <c r="M282">
        <v>2139</v>
      </c>
      <c r="N282" s="6">
        <f t="shared" si="19"/>
        <v>54.748948106591868</v>
      </c>
      <c r="O282" t="b">
        <v>1</v>
      </c>
      <c r="P282" t="s">
        <v>8269</v>
      </c>
      <c r="Q282" t="s">
        <v>8310</v>
      </c>
      <c r="R282" t="s">
        <v>8315</v>
      </c>
      <c r="S282" s="11">
        <f t="shared" si="20"/>
        <v>41744.590682870366</v>
      </c>
      <c r="T282" s="11">
        <f t="shared" si="21"/>
        <v>41789.590682870366</v>
      </c>
    </row>
    <row r="283" spans="1:20" ht="43.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s="5">
        <f t="shared" si="18"/>
        <v>1.2058763636363636</v>
      </c>
      <c r="H283" t="s">
        <v>8224</v>
      </c>
      <c r="I283" t="s">
        <v>8246</v>
      </c>
      <c r="J283">
        <v>1249932360</v>
      </c>
      <c r="K283">
        <v>1242532513</v>
      </c>
      <c r="L283" t="b">
        <v>1</v>
      </c>
      <c r="M283">
        <v>79</v>
      </c>
      <c r="N283" s="6">
        <f t="shared" si="19"/>
        <v>83.953417721518989</v>
      </c>
      <c r="O283" t="b">
        <v>1</v>
      </c>
      <c r="P283" t="s">
        <v>8269</v>
      </c>
      <c r="Q283" t="s">
        <v>8310</v>
      </c>
      <c r="R283" t="s">
        <v>8315</v>
      </c>
      <c r="S283" s="11">
        <f t="shared" si="20"/>
        <v>39950.163344907407</v>
      </c>
      <c r="T283" s="11">
        <f t="shared" si="21"/>
        <v>40035.80972222222</v>
      </c>
    </row>
    <row r="284" spans="1:20" ht="43.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s="5">
        <f t="shared" si="18"/>
        <v>1.0118888888888888</v>
      </c>
      <c r="H284" t="s">
        <v>8224</v>
      </c>
      <c r="I284" t="s">
        <v>8246</v>
      </c>
      <c r="J284">
        <v>1266876000</v>
      </c>
      <c r="K284">
        <v>1263679492</v>
      </c>
      <c r="L284" t="b">
        <v>1</v>
      </c>
      <c r="M284">
        <v>179</v>
      </c>
      <c r="N284" s="6">
        <f t="shared" si="19"/>
        <v>254.38547486033519</v>
      </c>
      <c r="O284" t="b">
        <v>1</v>
      </c>
      <c r="P284" t="s">
        <v>8269</v>
      </c>
      <c r="Q284" t="s">
        <v>8310</v>
      </c>
      <c r="R284" t="s">
        <v>8315</v>
      </c>
      <c r="S284" s="11">
        <f t="shared" si="20"/>
        <v>40194.920046296298</v>
      </c>
      <c r="T284" s="11">
        <f t="shared" si="21"/>
        <v>40231.916666666664</v>
      </c>
    </row>
    <row r="285" spans="1:20" ht="29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s="5">
        <f t="shared" si="18"/>
        <v>1.142725</v>
      </c>
      <c r="H285" t="s">
        <v>8224</v>
      </c>
      <c r="I285" t="s">
        <v>8246</v>
      </c>
      <c r="J285">
        <v>1306904340</v>
      </c>
      <c r="K285">
        <v>1305219744</v>
      </c>
      <c r="L285" t="b">
        <v>1</v>
      </c>
      <c r="M285">
        <v>202</v>
      </c>
      <c r="N285" s="6">
        <f t="shared" si="19"/>
        <v>101.8269801980198</v>
      </c>
      <c r="O285" t="b">
        <v>1</v>
      </c>
      <c r="P285" t="s">
        <v>8269</v>
      </c>
      <c r="Q285" t="s">
        <v>8310</v>
      </c>
      <c r="R285" t="s">
        <v>8315</v>
      </c>
      <c r="S285" s="11">
        <f t="shared" si="20"/>
        <v>40675.71</v>
      </c>
      <c r="T285" s="11">
        <f t="shared" si="21"/>
        <v>40695.207638888889</v>
      </c>
    </row>
    <row r="286" spans="1:20" ht="43.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s="5">
        <f t="shared" si="18"/>
        <v>1.0462615</v>
      </c>
      <c r="H286" t="s">
        <v>8224</v>
      </c>
      <c r="I286" t="s">
        <v>8246</v>
      </c>
      <c r="J286">
        <v>1327167780</v>
      </c>
      <c r="K286">
        <v>1325007780</v>
      </c>
      <c r="L286" t="b">
        <v>1</v>
      </c>
      <c r="M286">
        <v>760</v>
      </c>
      <c r="N286" s="6">
        <f t="shared" si="19"/>
        <v>55.066394736842106</v>
      </c>
      <c r="O286" t="b">
        <v>1</v>
      </c>
      <c r="P286" t="s">
        <v>8269</v>
      </c>
      <c r="Q286" t="s">
        <v>8310</v>
      </c>
      <c r="R286" t="s">
        <v>8315</v>
      </c>
      <c r="S286" s="11">
        <f t="shared" si="20"/>
        <v>40904.738194444442</v>
      </c>
      <c r="T286" s="11">
        <f t="shared" si="21"/>
        <v>40929.738194444442</v>
      </c>
    </row>
    <row r="287" spans="1:20" ht="43.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s="5">
        <f t="shared" si="18"/>
        <v>2.2882507142857142</v>
      </c>
      <c r="H287" t="s">
        <v>8224</v>
      </c>
      <c r="I287" t="s">
        <v>8246</v>
      </c>
      <c r="J287">
        <v>1379614128</v>
      </c>
      <c r="K287">
        <v>1377022128</v>
      </c>
      <c r="L287" t="b">
        <v>1</v>
      </c>
      <c r="M287">
        <v>563</v>
      </c>
      <c r="N287" s="6">
        <f t="shared" si="19"/>
        <v>56.901438721136763</v>
      </c>
      <c r="O287" t="b">
        <v>1</v>
      </c>
      <c r="P287" t="s">
        <v>8269</v>
      </c>
      <c r="Q287" t="s">
        <v>8310</v>
      </c>
      <c r="R287" t="s">
        <v>8315</v>
      </c>
      <c r="S287" s="11">
        <f t="shared" si="20"/>
        <v>41506.756111111114</v>
      </c>
      <c r="T287" s="11">
        <f t="shared" si="21"/>
        <v>41536.756111111114</v>
      </c>
    </row>
    <row r="288" spans="1:20" ht="43.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s="5">
        <f t="shared" si="18"/>
        <v>1.0915333333333332</v>
      </c>
      <c r="H288" t="s">
        <v>8224</v>
      </c>
      <c r="I288" t="s">
        <v>8246</v>
      </c>
      <c r="J288">
        <v>1364236524</v>
      </c>
      <c r="K288">
        <v>1360352124</v>
      </c>
      <c r="L288" t="b">
        <v>1</v>
      </c>
      <c r="M288">
        <v>135</v>
      </c>
      <c r="N288" s="6">
        <f t="shared" si="19"/>
        <v>121.28148148148148</v>
      </c>
      <c r="O288" t="b">
        <v>1</v>
      </c>
      <c r="P288" t="s">
        <v>8269</v>
      </c>
      <c r="Q288" t="s">
        <v>8310</v>
      </c>
      <c r="R288" t="s">
        <v>8315</v>
      </c>
      <c r="S288" s="11">
        <f t="shared" si="20"/>
        <v>41313.816249999996</v>
      </c>
      <c r="T288" s="11">
        <f t="shared" si="21"/>
        <v>41358.774583333332</v>
      </c>
    </row>
    <row r="289" spans="1:20" ht="29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s="5">
        <f t="shared" si="18"/>
        <v>1.7629999999999999</v>
      </c>
      <c r="H289" t="s">
        <v>8224</v>
      </c>
      <c r="I289" t="s">
        <v>8246</v>
      </c>
      <c r="J289">
        <v>1351828800</v>
      </c>
      <c r="K289">
        <v>1349160018</v>
      </c>
      <c r="L289" t="b">
        <v>1</v>
      </c>
      <c r="M289">
        <v>290</v>
      </c>
      <c r="N289" s="6">
        <f t="shared" si="19"/>
        <v>91.189655172413794</v>
      </c>
      <c r="O289" t="b">
        <v>1</v>
      </c>
      <c r="P289" t="s">
        <v>8269</v>
      </c>
      <c r="Q289" t="s">
        <v>8310</v>
      </c>
      <c r="R289" t="s">
        <v>8315</v>
      </c>
      <c r="S289" s="11">
        <f t="shared" si="20"/>
        <v>41184.277986111112</v>
      </c>
      <c r="T289" s="11">
        <f t="shared" si="21"/>
        <v>41215.166666666664</v>
      </c>
    </row>
    <row r="290" spans="1:20" ht="43.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s="5">
        <f t="shared" si="18"/>
        <v>1.0321061999999999</v>
      </c>
      <c r="H290" t="s">
        <v>8224</v>
      </c>
      <c r="I290" t="s">
        <v>8246</v>
      </c>
      <c r="J290">
        <v>1340683393</v>
      </c>
      <c r="K290">
        <v>1337659393</v>
      </c>
      <c r="L290" t="b">
        <v>1</v>
      </c>
      <c r="M290">
        <v>447</v>
      </c>
      <c r="N290" s="6">
        <f t="shared" si="19"/>
        <v>115.44812080536913</v>
      </c>
      <c r="O290" t="b">
        <v>1</v>
      </c>
      <c r="P290" t="s">
        <v>8269</v>
      </c>
      <c r="Q290" t="s">
        <v>8310</v>
      </c>
      <c r="R290" t="s">
        <v>8315</v>
      </c>
      <c r="S290" s="11">
        <f t="shared" si="20"/>
        <v>41051.168900462959</v>
      </c>
      <c r="T290" s="11">
        <f t="shared" si="21"/>
        <v>41086.168900462959</v>
      </c>
    </row>
    <row r="291" spans="1:20" ht="43.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s="5">
        <f t="shared" si="18"/>
        <v>1.0482</v>
      </c>
      <c r="H291" t="s">
        <v>8225</v>
      </c>
      <c r="I291" t="s">
        <v>8247</v>
      </c>
      <c r="J291">
        <v>1383389834</v>
      </c>
      <c r="K291">
        <v>1380797834</v>
      </c>
      <c r="L291" t="b">
        <v>1</v>
      </c>
      <c r="M291">
        <v>232</v>
      </c>
      <c r="N291" s="6">
        <f t="shared" si="19"/>
        <v>67.771551724137936</v>
      </c>
      <c r="O291" t="b">
        <v>1</v>
      </c>
      <c r="P291" t="s">
        <v>8269</v>
      </c>
      <c r="Q291" t="s">
        <v>8310</v>
      </c>
      <c r="R291" t="s">
        <v>8315</v>
      </c>
      <c r="S291" s="11">
        <f t="shared" si="20"/>
        <v>41550.456412037034</v>
      </c>
      <c r="T291" s="11">
        <f t="shared" si="21"/>
        <v>41580.456412037034</v>
      </c>
    </row>
    <row r="292" spans="1:20" ht="29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s="5">
        <f t="shared" si="18"/>
        <v>1.0668444444444445</v>
      </c>
      <c r="H292" t="s">
        <v>8224</v>
      </c>
      <c r="I292" t="s">
        <v>8246</v>
      </c>
      <c r="J292">
        <v>1296633540</v>
      </c>
      <c r="K292">
        <v>1292316697</v>
      </c>
      <c r="L292" t="b">
        <v>1</v>
      </c>
      <c r="M292">
        <v>168</v>
      </c>
      <c r="N292" s="6">
        <f t="shared" si="19"/>
        <v>28.576190476190476</v>
      </c>
      <c r="O292" t="b">
        <v>1</v>
      </c>
      <c r="P292" t="s">
        <v>8269</v>
      </c>
      <c r="Q292" t="s">
        <v>8310</v>
      </c>
      <c r="R292" t="s">
        <v>8315</v>
      </c>
      <c r="S292" s="11">
        <f t="shared" si="20"/>
        <v>40526.36917824074</v>
      </c>
      <c r="T292" s="11">
        <f t="shared" si="21"/>
        <v>40576.332638888889</v>
      </c>
    </row>
    <row r="293" spans="1:20" ht="43.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s="5">
        <f t="shared" si="18"/>
        <v>1.2001999999999999</v>
      </c>
      <c r="H293" t="s">
        <v>8224</v>
      </c>
      <c r="I293" t="s">
        <v>8246</v>
      </c>
      <c r="J293">
        <v>1367366460</v>
      </c>
      <c r="K293">
        <v>1365791246</v>
      </c>
      <c r="L293" t="b">
        <v>1</v>
      </c>
      <c r="M293">
        <v>128</v>
      </c>
      <c r="N293" s="6">
        <f t="shared" si="19"/>
        <v>46.8828125</v>
      </c>
      <c r="O293" t="b">
        <v>1</v>
      </c>
      <c r="P293" t="s">
        <v>8269</v>
      </c>
      <c r="Q293" t="s">
        <v>8310</v>
      </c>
      <c r="R293" t="s">
        <v>8315</v>
      </c>
      <c r="S293" s="11">
        <f t="shared" si="20"/>
        <v>41376.769050925926</v>
      </c>
      <c r="T293" s="11">
        <f t="shared" si="21"/>
        <v>41395.000694444447</v>
      </c>
    </row>
    <row r="294" spans="1:20" ht="43.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s="5">
        <f t="shared" si="18"/>
        <v>1.0150693333333334</v>
      </c>
      <c r="H294" t="s">
        <v>8224</v>
      </c>
      <c r="I294" t="s">
        <v>8246</v>
      </c>
      <c r="J294">
        <v>1319860740</v>
      </c>
      <c r="K294">
        <v>1317064599</v>
      </c>
      <c r="L294" t="b">
        <v>1</v>
      </c>
      <c r="M294">
        <v>493</v>
      </c>
      <c r="N294" s="6">
        <f t="shared" si="19"/>
        <v>154.42231237322514</v>
      </c>
      <c r="O294" t="b">
        <v>1</v>
      </c>
      <c r="P294" t="s">
        <v>8269</v>
      </c>
      <c r="Q294" t="s">
        <v>8310</v>
      </c>
      <c r="R294" t="s">
        <v>8315</v>
      </c>
      <c r="S294" s="11">
        <f t="shared" si="20"/>
        <v>40812.803229166668</v>
      </c>
      <c r="T294" s="11">
        <f t="shared" si="21"/>
        <v>40845.165972222225</v>
      </c>
    </row>
    <row r="295" spans="1:20" ht="43.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s="5">
        <f t="shared" si="18"/>
        <v>1.0138461538461538</v>
      </c>
      <c r="H295" t="s">
        <v>8224</v>
      </c>
      <c r="I295" t="s">
        <v>8246</v>
      </c>
      <c r="J295">
        <v>1398009714</v>
      </c>
      <c r="K295">
        <v>1395417714</v>
      </c>
      <c r="L295" t="b">
        <v>1</v>
      </c>
      <c r="M295">
        <v>131</v>
      </c>
      <c r="N295" s="6">
        <f t="shared" si="19"/>
        <v>201.22137404580153</v>
      </c>
      <c r="O295" t="b">
        <v>1</v>
      </c>
      <c r="P295" t="s">
        <v>8269</v>
      </c>
      <c r="Q295" t="s">
        <v>8310</v>
      </c>
      <c r="R295" t="s">
        <v>8315</v>
      </c>
      <c r="S295" s="11">
        <f t="shared" si="20"/>
        <v>41719.667986111112</v>
      </c>
      <c r="T295" s="11">
        <f t="shared" si="21"/>
        <v>41749.667986111112</v>
      </c>
    </row>
    <row r="296" spans="1:20" ht="58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s="5">
        <f t="shared" si="18"/>
        <v>1</v>
      </c>
      <c r="H296" t="s">
        <v>8224</v>
      </c>
      <c r="I296" t="s">
        <v>8246</v>
      </c>
      <c r="J296">
        <v>1279555200</v>
      </c>
      <c r="K296">
        <v>1276480894</v>
      </c>
      <c r="L296" t="b">
        <v>1</v>
      </c>
      <c r="M296">
        <v>50</v>
      </c>
      <c r="N296" s="6">
        <f t="shared" si="19"/>
        <v>100</v>
      </c>
      <c r="O296" t="b">
        <v>1</v>
      </c>
      <c r="P296" t="s">
        <v>8269</v>
      </c>
      <c r="Q296" t="s">
        <v>8310</v>
      </c>
      <c r="R296" t="s">
        <v>8315</v>
      </c>
      <c r="S296" s="11">
        <f t="shared" si="20"/>
        <v>40343.084421296298</v>
      </c>
      <c r="T296" s="11">
        <f t="shared" si="21"/>
        <v>40378.666666666664</v>
      </c>
    </row>
    <row r="297" spans="1:20" ht="43.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s="5">
        <f t="shared" si="18"/>
        <v>1.3310911999999999</v>
      </c>
      <c r="H297" t="s">
        <v>8224</v>
      </c>
      <c r="I297" t="s">
        <v>8246</v>
      </c>
      <c r="J297">
        <v>1383264000</v>
      </c>
      <c r="K297">
        <v>1378080409</v>
      </c>
      <c r="L297" t="b">
        <v>1</v>
      </c>
      <c r="M297">
        <v>665</v>
      </c>
      <c r="N297" s="6">
        <f t="shared" si="19"/>
        <v>100.08204511278196</v>
      </c>
      <c r="O297" t="b">
        <v>1</v>
      </c>
      <c r="P297" t="s">
        <v>8269</v>
      </c>
      <c r="Q297" t="s">
        <v>8310</v>
      </c>
      <c r="R297" t="s">
        <v>8315</v>
      </c>
      <c r="S297" s="11">
        <f t="shared" si="20"/>
        <v>41519.004733796297</v>
      </c>
      <c r="T297" s="11">
        <f t="shared" si="21"/>
        <v>41579</v>
      </c>
    </row>
    <row r="298" spans="1:20" ht="43.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s="5">
        <f t="shared" si="18"/>
        <v>1.187262</v>
      </c>
      <c r="H298" t="s">
        <v>8224</v>
      </c>
      <c r="I298" t="s">
        <v>8246</v>
      </c>
      <c r="J298">
        <v>1347017083</v>
      </c>
      <c r="K298">
        <v>1344857083</v>
      </c>
      <c r="L298" t="b">
        <v>1</v>
      </c>
      <c r="M298">
        <v>129</v>
      </c>
      <c r="N298" s="6">
        <f t="shared" si="19"/>
        <v>230.08953488372092</v>
      </c>
      <c r="O298" t="b">
        <v>1</v>
      </c>
      <c r="P298" t="s">
        <v>8269</v>
      </c>
      <c r="Q298" t="s">
        <v>8310</v>
      </c>
      <c r="R298" t="s">
        <v>8315</v>
      </c>
      <c r="S298" s="11">
        <f t="shared" si="20"/>
        <v>41134.475497685184</v>
      </c>
      <c r="T298" s="11">
        <f t="shared" si="21"/>
        <v>41159.475497685184</v>
      </c>
    </row>
    <row r="299" spans="1:20" ht="43.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s="5">
        <f t="shared" si="18"/>
        <v>1.0064</v>
      </c>
      <c r="H299" t="s">
        <v>8224</v>
      </c>
      <c r="I299" t="s">
        <v>8246</v>
      </c>
      <c r="J299">
        <v>1430452740</v>
      </c>
      <c r="K299">
        <v>1427390901</v>
      </c>
      <c r="L299" t="b">
        <v>1</v>
      </c>
      <c r="M299">
        <v>142</v>
      </c>
      <c r="N299" s="6">
        <f t="shared" si="19"/>
        <v>141.74647887323943</v>
      </c>
      <c r="O299" t="b">
        <v>1</v>
      </c>
      <c r="P299" t="s">
        <v>8269</v>
      </c>
      <c r="Q299" t="s">
        <v>8310</v>
      </c>
      <c r="R299" t="s">
        <v>8315</v>
      </c>
      <c r="S299" s="11">
        <f t="shared" si="20"/>
        <v>42089.72802083334</v>
      </c>
      <c r="T299" s="11">
        <f t="shared" si="21"/>
        <v>42125.165972222225</v>
      </c>
    </row>
    <row r="300" spans="1:20" ht="29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s="5">
        <f t="shared" si="18"/>
        <v>1.089324126984127</v>
      </c>
      <c r="H300" t="s">
        <v>8224</v>
      </c>
      <c r="I300" t="s">
        <v>8246</v>
      </c>
      <c r="J300">
        <v>1399669200</v>
      </c>
      <c r="K300">
        <v>1394536048</v>
      </c>
      <c r="L300" t="b">
        <v>1</v>
      </c>
      <c r="M300">
        <v>2436</v>
      </c>
      <c r="N300" s="6">
        <f t="shared" si="19"/>
        <v>56.344351395730705</v>
      </c>
      <c r="O300" t="b">
        <v>1</v>
      </c>
      <c r="P300" t="s">
        <v>8269</v>
      </c>
      <c r="Q300" t="s">
        <v>8310</v>
      </c>
      <c r="R300" t="s">
        <v>8315</v>
      </c>
      <c r="S300" s="11">
        <f t="shared" si="20"/>
        <v>41709.463518518518</v>
      </c>
      <c r="T300" s="11">
        <f t="shared" si="21"/>
        <v>41768.875</v>
      </c>
    </row>
    <row r="301" spans="1:20" ht="43.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s="5">
        <f t="shared" si="18"/>
        <v>1.789525</v>
      </c>
      <c r="H301" t="s">
        <v>8224</v>
      </c>
      <c r="I301" t="s">
        <v>8246</v>
      </c>
      <c r="J301">
        <v>1289975060</v>
      </c>
      <c r="K301">
        <v>1287379460</v>
      </c>
      <c r="L301" t="b">
        <v>1</v>
      </c>
      <c r="M301">
        <v>244</v>
      </c>
      <c r="N301" s="6">
        <f t="shared" si="19"/>
        <v>73.341188524590166</v>
      </c>
      <c r="O301" t="b">
        <v>1</v>
      </c>
      <c r="P301" t="s">
        <v>8269</v>
      </c>
      <c r="Q301" t="s">
        <v>8310</v>
      </c>
      <c r="R301" t="s">
        <v>8315</v>
      </c>
      <c r="S301" s="11">
        <f t="shared" si="20"/>
        <v>40469.225231481483</v>
      </c>
      <c r="T301" s="11">
        <f t="shared" si="21"/>
        <v>40499.266898148147</v>
      </c>
    </row>
    <row r="302" spans="1:20" ht="43.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s="5">
        <f t="shared" si="18"/>
        <v>1.0172264</v>
      </c>
      <c r="H302" t="s">
        <v>8224</v>
      </c>
      <c r="I302" t="s">
        <v>8246</v>
      </c>
      <c r="J302">
        <v>1303686138</v>
      </c>
      <c r="K302">
        <v>1301007738</v>
      </c>
      <c r="L302" t="b">
        <v>1</v>
      </c>
      <c r="M302">
        <v>298</v>
      </c>
      <c r="N302" s="6">
        <f t="shared" si="19"/>
        <v>85.337785234899329</v>
      </c>
      <c r="O302" t="b">
        <v>1</v>
      </c>
      <c r="P302" t="s">
        <v>8269</v>
      </c>
      <c r="Q302" t="s">
        <v>8310</v>
      </c>
      <c r="R302" t="s">
        <v>8315</v>
      </c>
      <c r="S302" s="11">
        <f t="shared" si="20"/>
        <v>40626.959930555553</v>
      </c>
      <c r="T302" s="11">
        <f t="shared" si="21"/>
        <v>40657.959930555553</v>
      </c>
    </row>
    <row r="303" spans="1:20" ht="43.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s="5">
        <f t="shared" si="18"/>
        <v>1.1873499999999999</v>
      </c>
      <c r="H303" t="s">
        <v>8224</v>
      </c>
      <c r="I303" t="s">
        <v>8246</v>
      </c>
      <c r="J303">
        <v>1363711335</v>
      </c>
      <c r="K303">
        <v>1360258935</v>
      </c>
      <c r="L303" t="b">
        <v>1</v>
      </c>
      <c r="M303">
        <v>251</v>
      </c>
      <c r="N303" s="6">
        <f t="shared" si="19"/>
        <v>61.496215139442228</v>
      </c>
      <c r="O303" t="b">
        <v>1</v>
      </c>
      <c r="P303" t="s">
        <v>8269</v>
      </c>
      <c r="Q303" t="s">
        <v>8310</v>
      </c>
      <c r="R303" t="s">
        <v>8315</v>
      </c>
      <c r="S303" s="11">
        <f t="shared" si="20"/>
        <v>41312.737673611111</v>
      </c>
      <c r="T303" s="11">
        <f t="shared" si="21"/>
        <v>41352.696006944447</v>
      </c>
    </row>
    <row r="304" spans="1:20" ht="58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s="5">
        <f t="shared" si="18"/>
        <v>1.0045999999999999</v>
      </c>
      <c r="H304" t="s">
        <v>8224</v>
      </c>
      <c r="I304" t="s">
        <v>8246</v>
      </c>
      <c r="J304">
        <v>1330115638</v>
      </c>
      <c r="K304">
        <v>1327523638</v>
      </c>
      <c r="L304" t="b">
        <v>1</v>
      </c>
      <c r="M304">
        <v>108</v>
      </c>
      <c r="N304" s="6">
        <f t="shared" si="19"/>
        <v>93.018518518518519</v>
      </c>
      <c r="O304" t="b">
        <v>1</v>
      </c>
      <c r="P304" t="s">
        <v>8269</v>
      </c>
      <c r="Q304" t="s">
        <v>8310</v>
      </c>
      <c r="R304" t="s">
        <v>8315</v>
      </c>
      <c r="S304" s="11">
        <f t="shared" si="20"/>
        <v>40933.856921296298</v>
      </c>
      <c r="T304" s="11">
        <f t="shared" si="21"/>
        <v>40963.856921296298</v>
      </c>
    </row>
    <row r="305" spans="1:20" ht="43.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s="5">
        <f t="shared" si="18"/>
        <v>1.3746666666666667</v>
      </c>
      <c r="H305" t="s">
        <v>8224</v>
      </c>
      <c r="I305" t="s">
        <v>8246</v>
      </c>
      <c r="J305">
        <v>1338601346</v>
      </c>
      <c r="K305">
        <v>1336009346</v>
      </c>
      <c r="L305" t="b">
        <v>1</v>
      </c>
      <c r="M305">
        <v>82</v>
      </c>
      <c r="N305" s="6">
        <f t="shared" si="19"/>
        <v>50.292682926829265</v>
      </c>
      <c r="O305" t="b">
        <v>1</v>
      </c>
      <c r="P305" t="s">
        <v>8269</v>
      </c>
      <c r="Q305" t="s">
        <v>8310</v>
      </c>
      <c r="R305" t="s">
        <v>8315</v>
      </c>
      <c r="S305" s="11">
        <f t="shared" si="20"/>
        <v>41032.071134259262</v>
      </c>
      <c r="T305" s="11">
        <f t="shared" si="21"/>
        <v>41062.071134259262</v>
      </c>
    </row>
    <row r="306" spans="1:20" ht="29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s="5">
        <f t="shared" si="18"/>
        <v>2.3164705882352941</v>
      </c>
      <c r="H306" t="s">
        <v>8224</v>
      </c>
      <c r="I306" t="s">
        <v>8246</v>
      </c>
      <c r="J306">
        <v>1346464800</v>
      </c>
      <c r="K306">
        <v>1343096197</v>
      </c>
      <c r="L306" t="b">
        <v>1</v>
      </c>
      <c r="M306">
        <v>74</v>
      </c>
      <c r="N306" s="6">
        <f t="shared" si="19"/>
        <v>106.43243243243244</v>
      </c>
      <c r="O306" t="b">
        <v>1</v>
      </c>
      <c r="P306" t="s">
        <v>8269</v>
      </c>
      <c r="Q306" t="s">
        <v>8310</v>
      </c>
      <c r="R306" t="s">
        <v>8315</v>
      </c>
      <c r="S306" s="11">
        <f t="shared" si="20"/>
        <v>41114.094872685186</v>
      </c>
      <c r="T306" s="11">
        <f t="shared" si="21"/>
        <v>41153.083333333336</v>
      </c>
    </row>
    <row r="307" spans="1:20" ht="29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s="5">
        <f t="shared" si="18"/>
        <v>1.3033333333333332</v>
      </c>
      <c r="H307" t="s">
        <v>8224</v>
      </c>
      <c r="I307" t="s">
        <v>8246</v>
      </c>
      <c r="J307">
        <v>1331392049</v>
      </c>
      <c r="K307">
        <v>1328800049</v>
      </c>
      <c r="L307" t="b">
        <v>1</v>
      </c>
      <c r="M307">
        <v>189</v>
      </c>
      <c r="N307" s="6">
        <f t="shared" si="19"/>
        <v>51.719576719576722</v>
      </c>
      <c r="O307" t="b">
        <v>1</v>
      </c>
      <c r="P307" t="s">
        <v>8269</v>
      </c>
      <c r="Q307" t="s">
        <v>8310</v>
      </c>
      <c r="R307" t="s">
        <v>8315</v>
      </c>
      <c r="S307" s="11">
        <f t="shared" si="20"/>
        <v>40948.630196759259</v>
      </c>
      <c r="T307" s="11">
        <f t="shared" si="21"/>
        <v>40978.630196759259</v>
      </c>
    </row>
    <row r="308" spans="1:20" ht="29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s="5">
        <f t="shared" si="18"/>
        <v>2.9289999999999998</v>
      </c>
      <c r="H308" t="s">
        <v>8224</v>
      </c>
      <c r="I308" t="s">
        <v>8246</v>
      </c>
      <c r="J308">
        <v>1363806333</v>
      </c>
      <c r="K308">
        <v>1362081933</v>
      </c>
      <c r="L308" t="b">
        <v>1</v>
      </c>
      <c r="M308">
        <v>80</v>
      </c>
      <c r="N308" s="6">
        <f t="shared" si="19"/>
        <v>36.612499999999997</v>
      </c>
      <c r="O308" t="b">
        <v>1</v>
      </c>
      <c r="P308" t="s">
        <v>8269</v>
      </c>
      <c r="Q308" t="s">
        <v>8310</v>
      </c>
      <c r="R308" t="s">
        <v>8315</v>
      </c>
      <c r="S308" s="11">
        <f t="shared" si="20"/>
        <v>41333.837187500001</v>
      </c>
      <c r="T308" s="11">
        <f t="shared" si="21"/>
        <v>41353.795520833337</v>
      </c>
    </row>
    <row r="309" spans="1:20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s="5">
        <f t="shared" si="18"/>
        <v>1.1131818181818183</v>
      </c>
      <c r="H309" t="s">
        <v>8224</v>
      </c>
      <c r="I309" t="s">
        <v>8246</v>
      </c>
      <c r="J309">
        <v>1360276801</v>
      </c>
      <c r="K309">
        <v>1357684801</v>
      </c>
      <c r="L309" t="b">
        <v>1</v>
      </c>
      <c r="M309">
        <v>576</v>
      </c>
      <c r="N309" s="6">
        <f t="shared" si="19"/>
        <v>42.517361111111114</v>
      </c>
      <c r="O309" t="b">
        <v>1</v>
      </c>
      <c r="P309" t="s">
        <v>8269</v>
      </c>
      <c r="Q309" t="s">
        <v>8310</v>
      </c>
      <c r="R309" t="s">
        <v>8315</v>
      </c>
      <c r="S309" s="11">
        <f t="shared" si="20"/>
        <v>41282.944456018515</v>
      </c>
      <c r="T309" s="11">
        <f t="shared" si="21"/>
        <v>41312.944456018515</v>
      </c>
    </row>
    <row r="310" spans="1:20" ht="43.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s="5">
        <f t="shared" si="18"/>
        <v>1.0556666666666668</v>
      </c>
      <c r="H310" t="s">
        <v>8224</v>
      </c>
      <c r="I310" t="s">
        <v>8246</v>
      </c>
      <c r="J310">
        <v>1299775210</v>
      </c>
      <c r="K310">
        <v>1295887210</v>
      </c>
      <c r="L310" t="b">
        <v>1</v>
      </c>
      <c r="M310">
        <v>202</v>
      </c>
      <c r="N310" s="6">
        <f t="shared" si="19"/>
        <v>62.712871287128714</v>
      </c>
      <c r="O310" t="b">
        <v>1</v>
      </c>
      <c r="P310" t="s">
        <v>8269</v>
      </c>
      <c r="Q310" t="s">
        <v>8310</v>
      </c>
      <c r="R310" t="s">
        <v>8315</v>
      </c>
      <c r="S310" s="11">
        <f t="shared" si="20"/>
        <v>40567.694560185184</v>
      </c>
      <c r="T310" s="11">
        <f t="shared" si="21"/>
        <v>40612.694560185184</v>
      </c>
    </row>
    <row r="311" spans="1:20" ht="43.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s="5">
        <f t="shared" si="18"/>
        <v>1.1894444444444445</v>
      </c>
      <c r="H311" t="s">
        <v>8224</v>
      </c>
      <c r="I311" t="s">
        <v>8246</v>
      </c>
      <c r="J311">
        <v>1346695334</v>
      </c>
      <c r="K311">
        <v>1344880934</v>
      </c>
      <c r="L311" t="b">
        <v>1</v>
      </c>
      <c r="M311">
        <v>238</v>
      </c>
      <c r="N311" s="6">
        <f t="shared" si="19"/>
        <v>89.957983193277315</v>
      </c>
      <c r="O311" t="b">
        <v>1</v>
      </c>
      <c r="P311" t="s">
        <v>8269</v>
      </c>
      <c r="Q311" t="s">
        <v>8310</v>
      </c>
      <c r="R311" t="s">
        <v>8315</v>
      </c>
      <c r="S311" s="11">
        <f t="shared" si="20"/>
        <v>41134.751550925925</v>
      </c>
      <c r="T311" s="11">
        <f t="shared" si="21"/>
        <v>41155.751550925925</v>
      </c>
    </row>
    <row r="312" spans="1:20" ht="43.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s="5">
        <f t="shared" si="18"/>
        <v>1.04129</v>
      </c>
      <c r="H312" t="s">
        <v>8224</v>
      </c>
      <c r="I312" t="s">
        <v>8246</v>
      </c>
      <c r="J312">
        <v>1319076000</v>
      </c>
      <c r="K312">
        <v>1317788623</v>
      </c>
      <c r="L312" t="b">
        <v>1</v>
      </c>
      <c r="M312">
        <v>36</v>
      </c>
      <c r="N312" s="6">
        <f t="shared" si="19"/>
        <v>28.924722222222222</v>
      </c>
      <c r="O312" t="b">
        <v>1</v>
      </c>
      <c r="P312" t="s">
        <v>8269</v>
      </c>
      <c r="Q312" t="s">
        <v>8310</v>
      </c>
      <c r="R312" t="s">
        <v>8315</v>
      </c>
      <c r="S312" s="11">
        <f t="shared" si="20"/>
        <v>40821.183136574073</v>
      </c>
      <c r="T312" s="11">
        <f t="shared" si="21"/>
        <v>40836.083333333336</v>
      </c>
    </row>
    <row r="313" spans="1:20" ht="43.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s="5">
        <f t="shared" si="18"/>
        <v>1.0410165</v>
      </c>
      <c r="H313" t="s">
        <v>8224</v>
      </c>
      <c r="I313" t="s">
        <v>8246</v>
      </c>
      <c r="J313">
        <v>1325404740</v>
      </c>
      <c r="K313">
        <v>1321852592</v>
      </c>
      <c r="L313" t="b">
        <v>1</v>
      </c>
      <c r="M313">
        <v>150</v>
      </c>
      <c r="N313" s="6">
        <f t="shared" si="19"/>
        <v>138.8022</v>
      </c>
      <c r="O313" t="b">
        <v>1</v>
      </c>
      <c r="P313" t="s">
        <v>8269</v>
      </c>
      <c r="Q313" t="s">
        <v>8310</v>
      </c>
      <c r="R313" t="s">
        <v>8315</v>
      </c>
      <c r="S313" s="11">
        <f t="shared" si="20"/>
        <v>40868.219814814816</v>
      </c>
      <c r="T313" s="11">
        <f t="shared" si="21"/>
        <v>40909.332638888889</v>
      </c>
    </row>
    <row r="314" spans="1:20" ht="43.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s="5">
        <f t="shared" si="18"/>
        <v>1.1187499999999999</v>
      </c>
      <c r="H314" t="s">
        <v>8224</v>
      </c>
      <c r="I314" t="s">
        <v>8246</v>
      </c>
      <c r="J314">
        <v>1365973432</v>
      </c>
      <c r="K314">
        <v>1363381432</v>
      </c>
      <c r="L314" t="b">
        <v>1</v>
      </c>
      <c r="M314">
        <v>146</v>
      </c>
      <c r="N314" s="6">
        <f t="shared" si="19"/>
        <v>61.301369863013697</v>
      </c>
      <c r="O314" t="b">
        <v>1</v>
      </c>
      <c r="P314" t="s">
        <v>8269</v>
      </c>
      <c r="Q314" t="s">
        <v>8310</v>
      </c>
      <c r="R314" t="s">
        <v>8315</v>
      </c>
      <c r="S314" s="11">
        <f t="shared" si="20"/>
        <v>41348.877685185187</v>
      </c>
      <c r="T314" s="11">
        <f t="shared" si="21"/>
        <v>41378.877685185187</v>
      </c>
    </row>
    <row r="315" spans="1:20" ht="43.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s="5">
        <f t="shared" si="18"/>
        <v>1.0473529411764706</v>
      </c>
      <c r="H315" t="s">
        <v>8224</v>
      </c>
      <c r="I315" t="s">
        <v>8246</v>
      </c>
      <c r="J315">
        <v>1281542340</v>
      </c>
      <c r="K315">
        <v>1277702894</v>
      </c>
      <c r="L315" t="b">
        <v>1</v>
      </c>
      <c r="M315">
        <v>222</v>
      </c>
      <c r="N315" s="6">
        <f t="shared" si="19"/>
        <v>80.202702702702709</v>
      </c>
      <c r="O315" t="b">
        <v>1</v>
      </c>
      <c r="P315" t="s">
        <v>8269</v>
      </c>
      <c r="Q315" t="s">
        <v>8310</v>
      </c>
      <c r="R315" t="s">
        <v>8315</v>
      </c>
      <c r="S315" s="11">
        <f t="shared" si="20"/>
        <v>40357.227939814817</v>
      </c>
      <c r="T315" s="11">
        <f t="shared" si="21"/>
        <v>40401.665972222225</v>
      </c>
    </row>
    <row r="316" spans="1:20" ht="43.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s="5">
        <f t="shared" si="18"/>
        <v>3.8515000000000001</v>
      </c>
      <c r="H316" t="s">
        <v>8224</v>
      </c>
      <c r="I316" t="s">
        <v>8246</v>
      </c>
      <c r="J316">
        <v>1362167988</v>
      </c>
      <c r="K316">
        <v>1359575988</v>
      </c>
      <c r="L316" t="b">
        <v>1</v>
      </c>
      <c r="M316">
        <v>120</v>
      </c>
      <c r="N316" s="6">
        <f t="shared" si="19"/>
        <v>32.095833333333331</v>
      </c>
      <c r="O316" t="b">
        <v>1</v>
      </c>
      <c r="P316" t="s">
        <v>8269</v>
      </c>
      <c r="Q316" t="s">
        <v>8310</v>
      </c>
      <c r="R316" t="s">
        <v>8315</v>
      </c>
      <c r="S316" s="11">
        <f t="shared" si="20"/>
        <v>41304.833194444444</v>
      </c>
      <c r="T316" s="11">
        <f t="shared" si="21"/>
        <v>41334.833194444444</v>
      </c>
    </row>
    <row r="317" spans="1:20" ht="43.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s="5">
        <f t="shared" si="18"/>
        <v>1.01248</v>
      </c>
      <c r="H317" t="s">
        <v>8224</v>
      </c>
      <c r="I317" t="s">
        <v>8246</v>
      </c>
      <c r="J317">
        <v>1345660334</v>
      </c>
      <c r="K317">
        <v>1343068334</v>
      </c>
      <c r="L317" t="b">
        <v>1</v>
      </c>
      <c r="M317">
        <v>126</v>
      </c>
      <c r="N317" s="6">
        <f t="shared" si="19"/>
        <v>200.88888888888889</v>
      </c>
      <c r="O317" t="b">
        <v>1</v>
      </c>
      <c r="P317" t="s">
        <v>8269</v>
      </c>
      <c r="Q317" t="s">
        <v>8310</v>
      </c>
      <c r="R317" t="s">
        <v>8315</v>
      </c>
      <c r="S317" s="11">
        <f t="shared" si="20"/>
        <v>41113.77238425926</v>
      </c>
      <c r="T317" s="11">
        <f t="shared" si="21"/>
        <v>41143.77238425926</v>
      </c>
    </row>
    <row r="318" spans="1:20" ht="29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s="5">
        <f t="shared" si="18"/>
        <v>1.1377333333333333</v>
      </c>
      <c r="H318" t="s">
        <v>8229</v>
      </c>
      <c r="I318" t="s">
        <v>8251</v>
      </c>
      <c r="J318">
        <v>1418273940</v>
      </c>
      <c r="K318">
        <v>1415398197</v>
      </c>
      <c r="L318" t="b">
        <v>1</v>
      </c>
      <c r="M318">
        <v>158</v>
      </c>
      <c r="N318" s="6">
        <f t="shared" si="19"/>
        <v>108.01265822784811</v>
      </c>
      <c r="O318" t="b">
        <v>1</v>
      </c>
      <c r="P318" t="s">
        <v>8269</v>
      </c>
      <c r="Q318" t="s">
        <v>8310</v>
      </c>
      <c r="R318" t="s">
        <v>8315</v>
      </c>
      <c r="S318" s="11">
        <f t="shared" si="20"/>
        <v>41950.923576388886</v>
      </c>
      <c r="T318" s="11">
        <f t="shared" si="21"/>
        <v>41984.207638888889</v>
      </c>
    </row>
    <row r="319" spans="1:20" ht="29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s="5">
        <f t="shared" si="18"/>
        <v>1.0080333333333333</v>
      </c>
      <c r="H319" t="s">
        <v>8224</v>
      </c>
      <c r="I319" t="s">
        <v>8246</v>
      </c>
      <c r="J319">
        <v>1386778483</v>
      </c>
      <c r="K319">
        <v>1384186483</v>
      </c>
      <c r="L319" t="b">
        <v>1</v>
      </c>
      <c r="M319">
        <v>316</v>
      </c>
      <c r="N319" s="6">
        <f t="shared" si="19"/>
        <v>95.699367088607602</v>
      </c>
      <c r="O319" t="b">
        <v>1</v>
      </c>
      <c r="P319" t="s">
        <v>8269</v>
      </c>
      <c r="Q319" t="s">
        <v>8310</v>
      </c>
      <c r="R319" t="s">
        <v>8315</v>
      </c>
      <c r="S319" s="11">
        <f t="shared" si="20"/>
        <v>41589.676886574074</v>
      </c>
      <c r="T319" s="11">
        <f t="shared" si="21"/>
        <v>41619.676886574074</v>
      </c>
    </row>
    <row r="320" spans="1:20" ht="43.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s="5">
        <f t="shared" si="18"/>
        <v>2.8332000000000002</v>
      </c>
      <c r="H320" t="s">
        <v>8224</v>
      </c>
      <c r="I320" t="s">
        <v>8246</v>
      </c>
      <c r="J320">
        <v>1364342151</v>
      </c>
      <c r="K320">
        <v>1361753751</v>
      </c>
      <c r="L320" t="b">
        <v>1</v>
      </c>
      <c r="M320">
        <v>284</v>
      </c>
      <c r="N320" s="6">
        <f t="shared" si="19"/>
        <v>49.880281690140848</v>
      </c>
      <c r="O320" t="b">
        <v>1</v>
      </c>
      <c r="P320" t="s">
        <v>8269</v>
      </c>
      <c r="Q320" t="s">
        <v>8310</v>
      </c>
      <c r="R320" t="s">
        <v>8315</v>
      </c>
      <c r="S320" s="11">
        <f t="shared" si="20"/>
        <v>41330.038784722223</v>
      </c>
      <c r="T320" s="11">
        <f t="shared" si="21"/>
        <v>41359.997118055559</v>
      </c>
    </row>
    <row r="321" spans="1:20" ht="58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s="5">
        <f t="shared" si="18"/>
        <v>1.1268</v>
      </c>
      <c r="H321" t="s">
        <v>8224</v>
      </c>
      <c r="I321" t="s">
        <v>8246</v>
      </c>
      <c r="J321">
        <v>1265097540</v>
      </c>
      <c r="K321">
        <v>1257538029</v>
      </c>
      <c r="L321" t="b">
        <v>1</v>
      </c>
      <c r="M321">
        <v>51</v>
      </c>
      <c r="N321" s="6">
        <f t="shared" si="19"/>
        <v>110.47058823529412</v>
      </c>
      <c r="O321" t="b">
        <v>1</v>
      </c>
      <c r="P321" t="s">
        <v>8269</v>
      </c>
      <c r="Q321" t="s">
        <v>8310</v>
      </c>
      <c r="R321" t="s">
        <v>8315</v>
      </c>
      <c r="S321" s="11">
        <f t="shared" si="20"/>
        <v>40123.83829861111</v>
      </c>
      <c r="T321" s="11">
        <f t="shared" si="21"/>
        <v>40211.332638888889</v>
      </c>
    </row>
    <row r="322" spans="1:20" ht="43.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s="5">
        <f t="shared" ref="G322:G385" si="22">E322/D322</f>
        <v>1.0658000000000001</v>
      </c>
      <c r="H322" t="s">
        <v>8225</v>
      </c>
      <c r="I322" t="s">
        <v>8247</v>
      </c>
      <c r="J322">
        <v>1450825200</v>
      </c>
      <c r="K322">
        <v>1448284433</v>
      </c>
      <c r="L322" t="b">
        <v>1</v>
      </c>
      <c r="M322">
        <v>158</v>
      </c>
      <c r="N322" s="6">
        <f t="shared" si="19"/>
        <v>134.91139240506328</v>
      </c>
      <c r="O322" t="b">
        <v>1</v>
      </c>
      <c r="P322" t="s">
        <v>8269</v>
      </c>
      <c r="Q322" t="s">
        <v>8310</v>
      </c>
      <c r="R322" t="s">
        <v>8315</v>
      </c>
      <c r="S322" s="11">
        <f t="shared" si="20"/>
        <v>42331.551307870366</v>
      </c>
      <c r="T322" s="11">
        <f t="shared" si="21"/>
        <v>42360.958333333328</v>
      </c>
    </row>
    <row r="323" spans="1:20" ht="43.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s="5">
        <f t="shared" si="22"/>
        <v>1.0266285714285714</v>
      </c>
      <c r="H323" t="s">
        <v>8236</v>
      </c>
      <c r="I323" t="s">
        <v>8249</v>
      </c>
      <c r="J323">
        <v>1478605386</v>
      </c>
      <c r="K323">
        <v>1475577786</v>
      </c>
      <c r="L323" t="b">
        <v>1</v>
      </c>
      <c r="M323">
        <v>337</v>
      </c>
      <c r="N323" s="6">
        <f t="shared" ref="N323:N386" si="23">IFERROR(E323/M323,0)</f>
        <v>106.62314540059347</v>
      </c>
      <c r="O323" t="b">
        <v>1</v>
      </c>
      <c r="P323" t="s">
        <v>8269</v>
      </c>
      <c r="Q323" t="s">
        <v>8310</v>
      </c>
      <c r="R323" t="s">
        <v>8315</v>
      </c>
      <c r="S323" s="11">
        <f t="shared" ref="S323:S386" si="24">((($K323/60)/60)/24)+DATE(1970,1,1)</f>
        <v>42647.446597222224</v>
      </c>
      <c r="T323" s="11">
        <f t="shared" ref="T323:T386" si="25">((($J323/60)/60)/24)+DATE(1970,1,1)</f>
        <v>42682.488263888896</v>
      </c>
    </row>
    <row r="324" spans="1:20" ht="43.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s="5">
        <f t="shared" si="22"/>
        <v>1.0791200000000001</v>
      </c>
      <c r="H324" t="s">
        <v>8224</v>
      </c>
      <c r="I324" t="s">
        <v>8246</v>
      </c>
      <c r="J324">
        <v>1463146848</v>
      </c>
      <c r="K324">
        <v>1460554848</v>
      </c>
      <c r="L324" t="b">
        <v>1</v>
      </c>
      <c r="M324">
        <v>186</v>
      </c>
      <c r="N324" s="6">
        <f t="shared" si="23"/>
        <v>145.04301075268816</v>
      </c>
      <c r="O324" t="b">
        <v>1</v>
      </c>
      <c r="P324" t="s">
        <v>8269</v>
      </c>
      <c r="Q324" t="s">
        <v>8310</v>
      </c>
      <c r="R324" t="s">
        <v>8315</v>
      </c>
      <c r="S324" s="11">
        <f t="shared" si="24"/>
        <v>42473.57</v>
      </c>
      <c r="T324" s="11">
        <f t="shared" si="25"/>
        <v>42503.57</v>
      </c>
    </row>
    <row r="325" spans="1:20" ht="43.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s="5">
        <f t="shared" si="22"/>
        <v>1.2307407407407407</v>
      </c>
      <c r="H325" t="s">
        <v>8224</v>
      </c>
      <c r="I325" t="s">
        <v>8246</v>
      </c>
      <c r="J325">
        <v>1482307140</v>
      </c>
      <c r="K325">
        <v>1479886966</v>
      </c>
      <c r="L325" t="b">
        <v>1</v>
      </c>
      <c r="M325">
        <v>58</v>
      </c>
      <c r="N325" s="6">
        <f t="shared" si="23"/>
        <v>114.58620689655173</v>
      </c>
      <c r="O325" t="b">
        <v>1</v>
      </c>
      <c r="P325" t="s">
        <v>8269</v>
      </c>
      <c r="Q325" t="s">
        <v>8310</v>
      </c>
      <c r="R325" t="s">
        <v>8315</v>
      </c>
      <c r="S325" s="11">
        <f t="shared" si="24"/>
        <v>42697.32136574074</v>
      </c>
      <c r="T325" s="11">
        <f t="shared" si="25"/>
        <v>42725.332638888889</v>
      </c>
    </row>
    <row r="326" spans="1:20" ht="43.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s="5">
        <f t="shared" si="22"/>
        <v>1.016</v>
      </c>
      <c r="H326" t="s">
        <v>8224</v>
      </c>
      <c r="I326" t="s">
        <v>8246</v>
      </c>
      <c r="J326">
        <v>1438441308</v>
      </c>
      <c r="K326">
        <v>1435590108</v>
      </c>
      <c r="L326" t="b">
        <v>1</v>
      </c>
      <c r="M326">
        <v>82</v>
      </c>
      <c r="N326" s="6">
        <f t="shared" si="23"/>
        <v>105.3170731707317</v>
      </c>
      <c r="O326" t="b">
        <v>1</v>
      </c>
      <c r="P326" t="s">
        <v>8269</v>
      </c>
      <c r="Q326" t="s">
        <v>8310</v>
      </c>
      <c r="R326" t="s">
        <v>8315</v>
      </c>
      <c r="S326" s="11">
        <f t="shared" si="24"/>
        <v>42184.626250000001</v>
      </c>
      <c r="T326" s="11">
        <f t="shared" si="25"/>
        <v>42217.626250000001</v>
      </c>
    </row>
    <row r="327" spans="1:20" ht="43.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s="5">
        <f t="shared" si="22"/>
        <v>1.04396</v>
      </c>
      <c r="H327" t="s">
        <v>8224</v>
      </c>
      <c r="I327" t="s">
        <v>8246</v>
      </c>
      <c r="J327">
        <v>1482208233</v>
      </c>
      <c r="K327">
        <v>1479184233</v>
      </c>
      <c r="L327" t="b">
        <v>1</v>
      </c>
      <c r="M327">
        <v>736</v>
      </c>
      <c r="N327" s="6">
        <f t="shared" si="23"/>
        <v>70.921195652173907</v>
      </c>
      <c r="O327" t="b">
        <v>1</v>
      </c>
      <c r="P327" t="s">
        <v>8269</v>
      </c>
      <c r="Q327" t="s">
        <v>8310</v>
      </c>
      <c r="R327" t="s">
        <v>8315</v>
      </c>
      <c r="S327" s="11">
        <f t="shared" si="24"/>
        <v>42689.187881944439</v>
      </c>
      <c r="T327" s="11">
        <f t="shared" si="25"/>
        <v>42724.187881944439</v>
      </c>
    </row>
    <row r="328" spans="1:20" ht="43.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s="5">
        <f t="shared" si="22"/>
        <v>1.1292973333333334</v>
      </c>
      <c r="H328" t="s">
        <v>8224</v>
      </c>
      <c r="I328" t="s">
        <v>8246</v>
      </c>
      <c r="J328">
        <v>1489532220</v>
      </c>
      <c r="K328">
        <v>1486625606</v>
      </c>
      <c r="L328" t="b">
        <v>1</v>
      </c>
      <c r="M328">
        <v>1151</v>
      </c>
      <c r="N328" s="6">
        <f t="shared" si="23"/>
        <v>147.17167680278018</v>
      </c>
      <c r="O328" t="b">
        <v>1</v>
      </c>
      <c r="P328" t="s">
        <v>8269</v>
      </c>
      <c r="Q328" t="s">
        <v>8310</v>
      </c>
      <c r="R328" t="s">
        <v>8315</v>
      </c>
      <c r="S328" s="11">
        <f t="shared" si="24"/>
        <v>42775.314884259264</v>
      </c>
      <c r="T328" s="11">
        <f t="shared" si="25"/>
        <v>42808.956250000003</v>
      </c>
    </row>
    <row r="329" spans="1:20" ht="43.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s="5">
        <f t="shared" si="22"/>
        <v>1.3640000000000001</v>
      </c>
      <c r="H329" t="s">
        <v>8224</v>
      </c>
      <c r="I329" t="s">
        <v>8246</v>
      </c>
      <c r="J329">
        <v>1427011200</v>
      </c>
      <c r="K329">
        <v>1424669929</v>
      </c>
      <c r="L329" t="b">
        <v>1</v>
      </c>
      <c r="M329">
        <v>34</v>
      </c>
      <c r="N329" s="6">
        <f t="shared" si="23"/>
        <v>160.47058823529412</v>
      </c>
      <c r="O329" t="b">
        <v>1</v>
      </c>
      <c r="P329" t="s">
        <v>8269</v>
      </c>
      <c r="Q329" t="s">
        <v>8310</v>
      </c>
      <c r="R329" t="s">
        <v>8315</v>
      </c>
      <c r="S329" s="11">
        <f t="shared" si="24"/>
        <v>42058.235289351855</v>
      </c>
      <c r="T329" s="11">
        <f t="shared" si="25"/>
        <v>42085.333333333328</v>
      </c>
    </row>
    <row r="330" spans="1:20" ht="43.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s="5">
        <f t="shared" si="22"/>
        <v>1.036144</v>
      </c>
      <c r="H330" t="s">
        <v>8224</v>
      </c>
      <c r="I330" t="s">
        <v>8246</v>
      </c>
      <c r="J330">
        <v>1446350400</v>
      </c>
      <c r="K330">
        <v>1443739388</v>
      </c>
      <c r="L330" t="b">
        <v>1</v>
      </c>
      <c r="M330">
        <v>498</v>
      </c>
      <c r="N330" s="6">
        <f t="shared" si="23"/>
        <v>156.04578313253012</v>
      </c>
      <c r="O330" t="b">
        <v>1</v>
      </c>
      <c r="P330" t="s">
        <v>8269</v>
      </c>
      <c r="Q330" t="s">
        <v>8310</v>
      </c>
      <c r="R330" t="s">
        <v>8315</v>
      </c>
      <c r="S330" s="11">
        <f t="shared" si="24"/>
        <v>42278.946620370371</v>
      </c>
      <c r="T330" s="11">
        <f t="shared" si="25"/>
        <v>42309.166666666672</v>
      </c>
    </row>
    <row r="331" spans="1:20" ht="43.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s="5">
        <f t="shared" si="22"/>
        <v>1.0549999999999999</v>
      </c>
      <c r="H331" t="s">
        <v>8224</v>
      </c>
      <c r="I331" t="s">
        <v>8246</v>
      </c>
      <c r="J331">
        <v>1446868800</v>
      </c>
      <c r="K331">
        <v>1444821127</v>
      </c>
      <c r="L331" t="b">
        <v>1</v>
      </c>
      <c r="M331">
        <v>167</v>
      </c>
      <c r="N331" s="6">
        <f t="shared" si="23"/>
        <v>63.17365269461078</v>
      </c>
      <c r="O331" t="b">
        <v>1</v>
      </c>
      <c r="P331" t="s">
        <v>8269</v>
      </c>
      <c r="Q331" t="s">
        <v>8310</v>
      </c>
      <c r="R331" t="s">
        <v>8315</v>
      </c>
      <c r="S331" s="11">
        <f t="shared" si="24"/>
        <v>42291.46674768519</v>
      </c>
      <c r="T331" s="11">
        <f t="shared" si="25"/>
        <v>42315.166666666672</v>
      </c>
    </row>
    <row r="332" spans="1:20" ht="43.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s="5">
        <f t="shared" si="22"/>
        <v>1.0182857142857142</v>
      </c>
      <c r="H332" t="s">
        <v>8224</v>
      </c>
      <c r="I332" t="s">
        <v>8246</v>
      </c>
      <c r="J332">
        <v>1368763140</v>
      </c>
      <c r="K332">
        <v>1366028563</v>
      </c>
      <c r="L332" t="b">
        <v>1</v>
      </c>
      <c r="M332">
        <v>340</v>
      </c>
      <c r="N332" s="6">
        <f t="shared" si="23"/>
        <v>104.82352941176471</v>
      </c>
      <c r="O332" t="b">
        <v>1</v>
      </c>
      <c r="P332" t="s">
        <v>8269</v>
      </c>
      <c r="Q332" t="s">
        <v>8310</v>
      </c>
      <c r="R332" t="s">
        <v>8315</v>
      </c>
      <c r="S332" s="11">
        <f t="shared" si="24"/>
        <v>41379.515775462962</v>
      </c>
      <c r="T332" s="11">
        <f t="shared" si="25"/>
        <v>41411.165972222225</v>
      </c>
    </row>
    <row r="333" spans="1:20" ht="43.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s="5">
        <f t="shared" si="22"/>
        <v>1.0660499999999999</v>
      </c>
      <c r="H333" t="s">
        <v>8224</v>
      </c>
      <c r="I333" t="s">
        <v>8246</v>
      </c>
      <c r="J333">
        <v>1466171834</v>
      </c>
      <c r="K333">
        <v>1463493434</v>
      </c>
      <c r="L333" t="b">
        <v>1</v>
      </c>
      <c r="M333">
        <v>438</v>
      </c>
      <c r="N333" s="6">
        <f t="shared" si="23"/>
        <v>97.356164383561648</v>
      </c>
      <c r="O333" t="b">
        <v>1</v>
      </c>
      <c r="P333" t="s">
        <v>8269</v>
      </c>
      <c r="Q333" t="s">
        <v>8310</v>
      </c>
      <c r="R333" t="s">
        <v>8315</v>
      </c>
      <c r="S333" s="11">
        <f t="shared" si="24"/>
        <v>42507.581412037034</v>
      </c>
      <c r="T333" s="11">
        <f t="shared" si="25"/>
        <v>42538.581412037034</v>
      </c>
    </row>
    <row r="334" spans="1:20" ht="43.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s="5">
        <f t="shared" si="22"/>
        <v>1.13015</v>
      </c>
      <c r="H334" t="s">
        <v>8224</v>
      </c>
      <c r="I334" t="s">
        <v>8246</v>
      </c>
      <c r="J334">
        <v>1446019200</v>
      </c>
      <c r="K334">
        <v>1442420377</v>
      </c>
      <c r="L334" t="b">
        <v>1</v>
      </c>
      <c r="M334">
        <v>555</v>
      </c>
      <c r="N334" s="6">
        <f t="shared" si="23"/>
        <v>203.63063063063063</v>
      </c>
      <c r="O334" t="b">
        <v>1</v>
      </c>
      <c r="P334" t="s">
        <v>8269</v>
      </c>
      <c r="Q334" t="s">
        <v>8310</v>
      </c>
      <c r="R334" t="s">
        <v>8315</v>
      </c>
      <c r="S334" s="11">
        <f t="shared" si="24"/>
        <v>42263.680289351847</v>
      </c>
      <c r="T334" s="11">
        <f t="shared" si="25"/>
        <v>42305.333333333328</v>
      </c>
    </row>
    <row r="335" spans="1:20" ht="43.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s="5">
        <f t="shared" si="22"/>
        <v>1.252275</v>
      </c>
      <c r="H335" t="s">
        <v>8224</v>
      </c>
      <c r="I335" t="s">
        <v>8246</v>
      </c>
      <c r="J335">
        <v>1460038591</v>
      </c>
      <c r="K335">
        <v>1457450191</v>
      </c>
      <c r="L335" t="b">
        <v>1</v>
      </c>
      <c r="M335">
        <v>266</v>
      </c>
      <c r="N335" s="6">
        <f t="shared" si="23"/>
        <v>188.31203007518798</v>
      </c>
      <c r="O335" t="b">
        <v>1</v>
      </c>
      <c r="P335" t="s">
        <v>8269</v>
      </c>
      <c r="Q335" t="s">
        <v>8310</v>
      </c>
      <c r="R335" t="s">
        <v>8315</v>
      </c>
      <c r="S335" s="11">
        <f t="shared" si="24"/>
        <v>42437.636469907404</v>
      </c>
      <c r="T335" s="11">
        <f t="shared" si="25"/>
        <v>42467.59480324074</v>
      </c>
    </row>
    <row r="336" spans="1:20" ht="43.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s="5">
        <f t="shared" si="22"/>
        <v>1.0119</v>
      </c>
      <c r="H336" t="s">
        <v>8224</v>
      </c>
      <c r="I336" t="s">
        <v>8246</v>
      </c>
      <c r="J336">
        <v>1431716400</v>
      </c>
      <c r="K336">
        <v>1428423757</v>
      </c>
      <c r="L336" t="b">
        <v>1</v>
      </c>
      <c r="M336">
        <v>69</v>
      </c>
      <c r="N336" s="6">
        <f t="shared" si="23"/>
        <v>146.65217391304347</v>
      </c>
      <c r="O336" t="b">
        <v>1</v>
      </c>
      <c r="P336" t="s">
        <v>8269</v>
      </c>
      <c r="Q336" t="s">
        <v>8310</v>
      </c>
      <c r="R336" t="s">
        <v>8315</v>
      </c>
      <c r="S336" s="11">
        <f t="shared" si="24"/>
        <v>42101.682372685187</v>
      </c>
      <c r="T336" s="11">
        <f t="shared" si="25"/>
        <v>42139.791666666672</v>
      </c>
    </row>
    <row r="337" spans="1:20" ht="43.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s="5">
        <f t="shared" si="22"/>
        <v>1.0276470588235294</v>
      </c>
      <c r="H337" t="s">
        <v>8224</v>
      </c>
      <c r="I337" t="s">
        <v>8246</v>
      </c>
      <c r="J337">
        <v>1431122400</v>
      </c>
      <c r="K337">
        <v>1428428515</v>
      </c>
      <c r="L337" t="b">
        <v>1</v>
      </c>
      <c r="M337">
        <v>80</v>
      </c>
      <c r="N337" s="6">
        <f t="shared" si="23"/>
        <v>109.1875</v>
      </c>
      <c r="O337" t="b">
        <v>1</v>
      </c>
      <c r="P337" t="s">
        <v>8269</v>
      </c>
      <c r="Q337" t="s">
        <v>8310</v>
      </c>
      <c r="R337" t="s">
        <v>8315</v>
      </c>
      <c r="S337" s="11">
        <f t="shared" si="24"/>
        <v>42101.737442129626</v>
      </c>
      <c r="T337" s="11">
        <f t="shared" si="25"/>
        <v>42132.916666666672</v>
      </c>
    </row>
    <row r="338" spans="1:20" ht="43.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s="5">
        <f t="shared" si="22"/>
        <v>1.1683911999999999</v>
      </c>
      <c r="H338" t="s">
        <v>8224</v>
      </c>
      <c r="I338" t="s">
        <v>8246</v>
      </c>
      <c r="J338">
        <v>1447427918</v>
      </c>
      <c r="K338">
        <v>1444832318</v>
      </c>
      <c r="L338" t="b">
        <v>1</v>
      </c>
      <c r="M338">
        <v>493</v>
      </c>
      <c r="N338" s="6">
        <f t="shared" si="23"/>
        <v>59.249046653144013</v>
      </c>
      <c r="O338" t="b">
        <v>1</v>
      </c>
      <c r="P338" t="s">
        <v>8269</v>
      </c>
      <c r="Q338" t="s">
        <v>8310</v>
      </c>
      <c r="R338" t="s">
        <v>8315</v>
      </c>
      <c r="S338" s="11">
        <f t="shared" si="24"/>
        <v>42291.596273148149</v>
      </c>
      <c r="T338" s="11">
        <f t="shared" si="25"/>
        <v>42321.637939814813</v>
      </c>
    </row>
    <row r="339" spans="1:20" ht="43.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s="5">
        <f t="shared" si="22"/>
        <v>1.0116833333333335</v>
      </c>
      <c r="H339" t="s">
        <v>8224</v>
      </c>
      <c r="I339" t="s">
        <v>8246</v>
      </c>
      <c r="J339">
        <v>1426298708</v>
      </c>
      <c r="K339">
        <v>1423710308</v>
      </c>
      <c r="L339" t="b">
        <v>1</v>
      </c>
      <c r="M339">
        <v>31</v>
      </c>
      <c r="N339" s="6">
        <f t="shared" si="23"/>
        <v>97.904838709677421</v>
      </c>
      <c r="O339" t="b">
        <v>1</v>
      </c>
      <c r="P339" t="s">
        <v>8269</v>
      </c>
      <c r="Q339" t="s">
        <v>8310</v>
      </c>
      <c r="R339" t="s">
        <v>8315</v>
      </c>
      <c r="S339" s="11">
        <f t="shared" si="24"/>
        <v>42047.128564814819</v>
      </c>
      <c r="T339" s="11">
        <f t="shared" si="25"/>
        <v>42077.086898148147</v>
      </c>
    </row>
    <row r="340" spans="1:20" ht="43.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s="5">
        <f t="shared" si="22"/>
        <v>1.1013360000000001</v>
      </c>
      <c r="H340" t="s">
        <v>8224</v>
      </c>
      <c r="I340" t="s">
        <v>8246</v>
      </c>
      <c r="J340">
        <v>1472864400</v>
      </c>
      <c r="K340">
        <v>1468001290</v>
      </c>
      <c r="L340" t="b">
        <v>1</v>
      </c>
      <c r="M340">
        <v>236</v>
      </c>
      <c r="N340" s="6">
        <f t="shared" si="23"/>
        <v>70.000169491525426</v>
      </c>
      <c r="O340" t="b">
        <v>1</v>
      </c>
      <c r="P340" t="s">
        <v>8269</v>
      </c>
      <c r="Q340" t="s">
        <v>8310</v>
      </c>
      <c r="R340" t="s">
        <v>8315</v>
      </c>
      <c r="S340" s="11">
        <f t="shared" si="24"/>
        <v>42559.755671296298</v>
      </c>
      <c r="T340" s="11">
        <f t="shared" si="25"/>
        <v>42616.041666666672</v>
      </c>
    </row>
    <row r="341" spans="1:20" ht="43.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s="5">
        <f t="shared" si="22"/>
        <v>1.0808333333333333</v>
      </c>
      <c r="H341" t="s">
        <v>8224</v>
      </c>
      <c r="I341" t="s">
        <v>8246</v>
      </c>
      <c r="J341">
        <v>1430331268</v>
      </c>
      <c r="K341">
        <v>1427739268</v>
      </c>
      <c r="L341" t="b">
        <v>1</v>
      </c>
      <c r="M341">
        <v>89</v>
      </c>
      <c r="N341" s="6">
        <f t="shared" si="23"/>
        <v>72.865168539325836</v>
      </c>
      <c r="O341" t="b">
        <v>1</v>
      </c>
      <c r="P341" t="s">
        <v>8269</v>
      </c>
      <c r="Q341" t="s">
        <v>8310</v>
      </c>
      <c r="R341" t="s">
        <v>8315</v>
      </c>
      <c r="S341" s="11">
        <f t="shared" si="24"/>
        <v>42093.760046296295</v>
      </c>
      <c r="T341" s="11">
        <f t="shared" si="25"/>
        <v>42123.760046296295</v>
      </c>
    </row>
    <row r="342" spans="1:20" ht="43.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s="5">
        <f t="shared" si="22"/>
        <v>1.2502285714285715</v>
      </c>
      <c r="H342" t="s">
        <v>8224</v>
      </c>
      <c r="I342" t="s">
        <v>8246</v>
      </c>
      <c r="J342">
        <v>1489006800</v>
      </c>
      <c r="K342">
        <v>1486397007</v>
      </c>
      <c r="L342" t="b">
        <v>1</v>
      </c>
      <c r="M342">
        <v>299</v>
      </c>
      <c r="N342" s="6">
        <f t="shared" si="23"/>
        <v>146.34782608695653</v>
      </c>
      <c r="O342" t="b">
        <v>1</v>
      </c>
      <c r="P342" t="s">
        <v>8269</v>
      </c>
      <c r="Q342" t="s">
        <v>8310</v>
      </c>
      <c r="R342" t="s">
        <v>8315</v>
      </c>
      <c r="S342" s="11">
        <f t="shared" si="24"/>
        <v>42772.669062500005</v>
      </c>
      <c r="T342" s="11">
        <f t="shared" si="25"/>
        <v>42802.875</v>
      </c>
    </row>
    <row r="343" spans="1:20" ht="43.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s="5">
        <f t="shared" si="22"/>
        <v>1.0671428571428572</v>
      </c>
      <c r="H343" t="s">
        <v>8224</v>
      </c>
      <c r="I343" t="s">
        <v>8246</v>
      </c>
      <c r="J343">
        <v>1412135940</v>
      </c>
      <c r="K343">
        <v>1410555998</v>
      </c>
      <c r="L343" t="b">
        <v>1</v>
      </c>
      <c r="M343">
        <v>55</v>
      </c>
      <c r="N343" s="6">
        <f t="shared" si="23"/>
        <v>67.909090909090907</v>
      </c>
      <c r="O343" t="b">
        <v>1</v>
      </c>
      <c r="P343" t="s">
        <v>8269</v>
      </c>
      <c r="Q343" t="s">
        <v>8310</v>
      </c>
      <c r="R343" t="s">
        <v>8315</v>
      </c>
      <c r="S343" s="11">
        <f t="shared" si="24"/>
        <v>41894.879606481481</v>
      </c>
      <c r="T343" s="11">
        <f t="shared" si="25"/>
        <v>41913.165972222225</v>
      </c>
    </row>
    <row r="344" spans="1:20" ht="29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s="5">
        <f t="shared" si="22"/>
        <v>1.0036639999999999</v>
      </c>
      <c r="H344" t="s">
        <v>8224</v>
      </c>
      <c r="I344" t="s">
        <v>8246</v>
      </c>
      <c r="J344">
        <v>1461955465</v>
      </c>
      <c r="K344">
        <v>1459363465</v>
      </c>
      <c r="L344" t="b">
        <v>1</v>
      </c>
      <c r="M344">
        <v>325</v>
      </c>
      <c r="N344" s="6">
        <f t="shared" si="23"/>
        <v>169.85083076923075</v>
      </c>
      <c r="O344" t="b">
        <v>1</v>
      </c>
      <c r="P344" t="s">
        <v>8269</v>
      </c>
      <c r="Q344" t="s">
        <v>8310</v>
      </c>
      <c r="R344" t="s">
        <v>8315</v>
      </c>
      <c r="S344" s="11">
        <f t="shared" si="24"/>
        <v>42459.780844907407</v>
      </c>
      <c r="T344" s="11">
        <f t="shared" si="25"/>
        <v>42489.780844907407</v>
      </c>
    </row>
    <row r="345" spans="1:20" ht="43.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s="5">
        <f t="shared" si="22"/>
        <v>1.0202863333333334</v>
      </c>
      <c r="H345" t="s">
        <v>8224</v>
      </c>
      <c r="I345" t="s">
        <v>8246</v>
      </c>
      <c r="J345">
        <v>1415934000</v>
      </c>
      <c r="K345">
        <v>1413308545</v>
      </c>
      <c r="L345" t="b">
        <v>1</v>
      </c>
      <c r="M345">
        <v>524</v>
      </c>
      <c r="N345" s="6">
        <f t="shared" si="23"/>
        <v>58.413339694656486</v>
      </c>
      <c r="O345" t="b">
        <v>1</v>
      </c>
      <c r="P345" t="s">
        <v>8269</v>
      </c>
      <c r="Q345" t="s">
        <v>8310</v>
      </c>
      <c r="R345" t="s">
        <v>8315</v>
      </c>
      <c r="S345" s="11">
        <f t="shared" si="24"/>
        <v>41926.73778935185</v>
      </c>
      <c r="T345" s="11">
        <f t="shared" si="25"/>
        <v>41957.125</v>
      </c>
    </row>
    <row r="346" spans="1:20" ht="43.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s="5">
        <f t="shared" si="22"/>
        <v>1.0208358208955224</v>
      </c>
      <c r="H346" t="s">
        <v>8224</v>
      </c>
      <c r="I346" t="s">
        <v>8246</v>
      </c>
      <c r="J346">
        <v>1433125200</v>
      </c>
      <c r="K346">
        <v>1429312694</v>
      </c>
      <c r="L346" t="b">
        <v>1</v>
      </c>
      <c r="M346">
        <v>285</v>
      </c>
      <c r="N346" s="6">
        <f t="shared" si="23"/>
        <v>119.99298245614035</v>
      </c>
      <c r="O346" t="b">
        <v>1</v>
      </c>
      <c r="P346" t="s">
        <v>8269</v>
      </c>
      <c r="Q346" t="s">
        <v>8310</v>
      </c>
      <c r="R346" t="s">
        <v>8315</v>
      </c>
      <c r="S346" s="11">
        <f t="shared" si="24"/>
        <v>42111.970995370371</v>
      </c>
      <c r="T346" s="11">
        <f t="shared" si="25"/>
        <v>42156.097222222219</v>
      </c>
    </row>
    <row r="347" spans="1:20" ht="43.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s="5">
        <f t="shared" si="22"/>
        <v>1.2327586206896552</v>
      </c>
      <c r="H347" t="s">
        <v>8224</v>
      </c>
      <c r="I347" t="s">
        <v>8246</v>
      </c>
      <c r="J347">
        <v>1432161590</v>
      </c>
      <c r="K347">
        <v>1429569590</v>
      </c>
      <c r="L347" t="b">
        <v>1</v>
      </c>
      <c r="M347">
        <v>179</v>
      </c>
      <c r="N347" s="6">
        <f t="shared" si="23"/>
        <v>99.860335195530723</v>
      </c>
      <c r="O347" t="b">
        <v>1</v>
      </c>
      <c r="P347" t="s">
        <v>8269</v>
      </c>
      <c r="Q347" t="s">
        <v>8310</v>
      </c>
      <c r="R347" t="s">
        <v>8315</v>
      </c>
      <c r="S347" s="11">
        <f t="shared" si="24"/>
        <v>42114.944328703699</v>
      </c>
      <c r="T347" s="11">
        <f t="shared" si="25"/>
        <v>42144.944328703699</v>
      </c>
    </row>
    <row r="348" spans="1:20" ht="43.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s="5">
        <f t="shared" si="22"/>
        <v>1.7028880000000002</v>
      </c>
      <c r="H348" t="s">
        <v>8224</v>
      </c>
      <c r="I348" t="s">
        <v>8246</v>
      </c>
      <c r="J348">
        <v>1444824021</v>
      </c>
      <c r="K348">
        <v>1442232021</v>
      </c>
      <c r="L348" t="b">
        <v>1</v>
      </c>
      <c r="M348">
        <v>188</v>
      </c>
      <c r="N348" s="6">
        <f t="shared" si="23"/>
        <v>90.579148936170213</v>
      </c>
      <c r="O348" t="b">
        <v>1</v>
      </c>
      <c r="P348" t="s">
        <v>8269</v>
      </c>
      <c r="Q348" t="s">
        <v>8310</v>
      </c>
      <c r="R348" t="s">
        <v>8315</v>
      </c>
      <c r="S348" s="11">
        <f t="shared" si="24"/>
        <v>42261.500243055561</v>
      </c>
      <c r="T348" s="11">
        <f t="shared" si="25"/>
        <v>42291.500243055561</v>
      </c>
    </row>
    <row r="349" spans="1:20" ht="43.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s="5">
        <f t="shared" si="22"/>
        <v>1.1159049999999999</v>
      </c>
      <c r="H349" t="s">
        <v>8224</v>
      </c>
      <c r="I349" t="s">
        <v>8246</v>
      </c>
      <c r="J349">
        <v>1447505609</v>
      </c>
      <c r="K349">
        <v>1444910009</v>
      </c>
      <c r="L349" t="b">
        <v>1</v>
      </c>
      <c r="M349">
        <v>379</v>
      </c>
      <c r="N349" s="6">
        <f t="shared" si="23"/>
        <v>117.77361477572559</v>
      </c>
      <c r="O349" t="b">
        <v>1</v>
      </c>
      <c r="P349" t="s">
        <v>8269</v>
      </c>
      <c r="Q349" t="s">
        <v>8310</v>
      </c>
      <c r="R349" t="s">
        <v>8315</v>
      </c>
      <c r="S349" s="11">
        <f t="shared" si="24"/>
        <v>42292.495474537034</v>
      </c>
      <c r="T349" s="11">
        <f t="shared" si="25"/>
        <v>42322.537141203706</v>
      </c>
    </row>
    <row r="350" spans="1:20" ht="43.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s="5">
        <f t="shared" si="22"/>
        <v>1.03</v>
      </c>
      <c r="H350" t="s">
        <v>8224</v>
      </c>
      <c r="I350" t="s">
        <v>8246</v>
      </c>
      <c r="J350">
        <v>1440165916</v>
      </c>
      <c r="K350">
        <v>1437573916</v>
      </c>
      <c r="L350" t="b">
        <v>1</v>
      </c>
      <c r="M350">
        <v>119</v>
      </c>
      <c r="N350" s="6">
        <f t="shared" si="23"/>
        <v>86.554621848739501</v>
      </c>
      <c r="O350" t="b">
        <v>1</v>
      </c>
      <c r="P350" t="s">
        <v>8269</v>
      </c>
      <c r="Q350" t="s">
        <v>8310</v>
      </c>
      <c r="R350" t="s">
        <v>8315</v>
      </c>
      <c r="S350" s="11">
        <f t="shared" si="24"/>
        <v>42207.58699074074</v>
      </c>
      <c r="T350" s="11">
        <f t="shared" si="25"/>
        <v>42237.58699074074</v>
      </c>
    </row>
    <row r="351" spans="1:20" ht="29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s="5">
        <f t="shared" si="22"/>
        <v>1.0663570159857905</v>
      </c>
      <c r="H351" t="s">
        <v>8224</v>
      </c>
      <c r="I351" t="s">
        <v>8246</v>
      </c>
      <c r="J351">
        <v>1487937508</v>
      </c>
      <c r="K351">
        <v>1485345508</v>
      </c>
      <c r="L351" t="b">
        <v>1</v>
      </c>
      <c r="M351">
        <v>167</v>
      </c>
      <c r="N351" s="6">
        <f t="shared" si="23"/>
        <v>71.899281437125751</v>
      </c>
      <c r="O351" t="b">
        <v>1</v>
      </c>
      <c r="P351" t="s">
        <v>8269</v>
      </c>
      <c r="Q351" t="s">
        <v>8310</v>
      </c>
      <c r="R351" t="s">
        <v>8315</v>
      </c>
      <c r="S351" s="11">
        <f t="shared" si="24"/>
        <v>42760.498935185184</v>
      </c>
      <c r="T351" s="11">
        <f t="shared" si="25"/>
        <v>42790.498935185184</v>
      </c>
    </row>
    <row r="352" spans="1:20" ht="43.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s="5">
        <f t="shared" si="22"/>
        <v>1.1476</v>
      </c>
      <c r="H352" t="s">
        <v>8224</v>
      </c>
      <c r="I352" t="s">
        <v>8246</v>
      </c>
      <c r="J352">
        <v>1473566340</v>
      </c>
      <c r="K352">
        <v>1470274509</v>
      </c>
      <c r="L352" t="b">
        <v>1</v>
      </c>
      <c r="M352">
        <v>221</v>
      </c>
      <c r="N352" s="6">
        <f t="shared" si="23"/>
        <v>129.81900452488688</v>
      </c>
      <c r="O352" t="b">
        <v>1</v>
      </c>
      <c r="P352" t="s">
        <v>8269</v>
      </c>
      <c r="Q352" t="s">
        <v>8310</v>
      </c>
      <c r="R352" t="s">
        <v>8315</v>
      </c>
      <c r="S352" s="11">
        <f t="shared" si="24"/>
        <v>42586.066076388888</v>
      </c>
      <c r="T352" s="11">
        <f t="shared" si="25"/>
        <v>42624.165972222225</v>
      </c>
    </row>
    <row r="353" spans="1:20" ht="43.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s="5">
        <f t="shared" si="22"/>
        <v>1.2734117647058822</v>
      </c>
      <c r="H353" t="s">
        <v>8227</v>
      </c>
      <c r="I353" t="s">
        <v>8249</v>
      </c>
      <c r="J353">
        <v>1460066954</v>
      </c>
      <c r="K353">
        <v>1456614554</v>
      </c>
      <c r="L353" t="b">
        <v>1</v>
      </c>
      <c r="M353">
        <v>964</v>
      </c>
      <c r="N353" s="6">
        <f t="shared" si="23"/>
        <v>44.912863070539416</v>
      </c>
      <c r="O353" t="b">
        <v>1</v>
      </c>
      <c r="P353" t="s">
        <v>8269</v>
      </c>
      <c r="Q353" t="s">
        <v>8310</v>
      </c>
      <c r="R353" t="s">
        <v>8315</v>
      </c>
      <c r="S353" s="11">
        <f t="shared" si="24"/>
        <v>42427.964745370366</v>
      </c>
      <c r="T353" s="11">
        <f t="shared" si="25"/>
        <v>42467.923078703709</v>
      </c>
    </row>
    <row r="354" spans="1:20" ht="43.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s="5">
        <f t="shared" si="22"/>
        <v>1.1656</v>
      </c>
      <c r="H354" t="s">
        <v>8224</v>
      </c>
      <c r="I354" t="s">
        <v>8246</v>
      </c>
      <c r="J354">
        <v>1412740868</v>
      </c>
      <c r="K354">
        <v>1410148868</v>
      </c>
      <c r="L354" t="b">
        <v>1</v>
      </c>
      <c r="M354">
        <v>286</v>
      </c>
      <c r="N354" s="6">
        <f t="shared" si="23"/>
        <v>40.755244755244753</v>
      </c>
      <c r="O354" t="b">
        <v>1</v>
      </c>
      <c r="P354" t="s">
        <v>8269</v>
      </c>
      <c r="Q354" t="s">
        <v>8310</v>
      </c>
      <c r="R354" t="s">
        <v>8315</v>
      </c>
      <c r="S354" s="11">
        <f t="shared" si="24"/>
        <v>41890.167453703703</v>
      </c>
      <c r="T354" s="11">
        <f t="shared" si="25"/>
        <v>41920.167453703703</v>
      </c>
    </row>
    <row r="355" spans="1:20" ht="43.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s="5">
        <f t="shared" si="22"/>
        <v>1.0861819426615318</v>
      </c>
      <c r="H355" t="s">
        <v>8224</v>
      </c>
      <c r="I355" t="s">
        <v>8246</v>
      </c>
      <c r="J355">
        <v>1447963219</v>
      </c>
      <c r="K355">
        <v>1445367619</v>
      </c>
      <c r="L355" t="b">
        <v>1</v>
      </c>
      <c r="M355">
        <v>613</v>
      </c>
      <c r="N355" s="6">
        <f t="shared" si="23"/>
        <v>103.52394779771615</v>
      </c>
      <c r="O355" t="b">
        <v>1</v>
      </c>
      <c r="P355" t="s">
        <v>8269</v>
      </c>
      <c r="Q355" t="s">
        <v>8310</v>
      </c>
      <c r="R355" t="s">
        <v>8315</v>
      </c>
      <c r="S355" s="11">
        <f t="shared" si="24"/>
        <v>42297.791886574079</v>
      </c>
      <c r="T355" s="11">
        <f t="shared" si="25"/>
        <v>42327.833553240736</v>
      </c>
    </row>
    <row r="356" spans="1:20" ht="43.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s="5">
        <f t="shared" si="22"/>
        <v>1.0394285714285714</v>
      </c>
      <c r="H356" t="s">
        <v>8224</v>
      </c>
      <c r="I356" t="s">
        <v>8246</v>
      </c>
      <c r="J356">
        <v>1460141521</v>
      </c>
      <c r="K356">
        <v>1457553121</v>
      </c>
      <c r="L356" t="b">
        <v>1</v>
      </c>
      <c r="M356">
        <v>29</v>
      </c>
      <c r="N356" s="6">
        <f t="shared" si="23"/>
        <v>125.44827586206897</v>
      </c>
      <c r="O356" t="b">
        <v>1</v>
      </c>
      <c r="P356" t="s">
        <v>8269</v>
      </c>
      <c r="Q356" t="s">
        <v>8310</v>
      </c>
      <c r="R356" t="s">
        <v>8315</v>
      </c>
      <c r="S356" s="11">
        <f t="shared" si="24"/>
        <v>42438.827789351853</v>
      </c>
      <c r="T356" s="11">
        <f t="shared" si="25"/>
        <v>42468.786122685182</v>
      </c>
    </row>
    <row r="357" spans="1:20" ht="29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s="5">
        <f t="shared" si="22"/>
        <v>1.1625714285714286</v>
      </c>
      <c r="H357" t="s">
        <v>8224</v>
      </c>
      <c r="I357" t="s">
        <v>8246</v>
      </c>
      <c r="J357">
        <v>1417420994</v>
      </c>
      <c r="K357">
        <v>1414738994</v>
      </c>
      <c r="L357" t="b">
        <v>1</v>
      </c>
      <c r="M357">
        <v>165</v>
      </c>
      <c r="N357" s="6">
        <f t="shared" si="23"/>
        <v>246.60606060606059</v>
      </c>
      <c r="O357" t="b">
        <v>1</v>
      </c>
      <c r="P357" t="s">
        <v>8269</v>
      </c>
      <c r="Q357" t="s">
        <v>8310</v>
      </c>
      <c r="R357" t="s">
        <v>8315</v>
      </c>
      <c r="S357" s="11">
        <f t="shared" si="24"/>
        <v>41943.293912037036</v>
      </c>
      <c r="T357" s="11">
        <f t="shared" si="25"/>
        <v>41974.3355787037</v>
      </c>
    </row>
    <row r="358" spans="1:20" ht="29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s="5">
        <f t="shared" si="22"/>
        <v>1.0269239999999999</v>
      </c>
      <c r="H358" t="s">
        <v>8224</v>
      </c>
      <c r="I358" t="s">
        <v>8246</v>
      </c>
      <c r="J358">
        <v>1458152193</v>
      </c>
      <c r="K358">
        <v>1455563793</v>
      </c>
      <c r="L358" t="b">
        <v>1</v>
      </c>
      <c r="M358">
        <v>97</v>
      </c>
      <c r="N358" s="6">
        <f t="shared" si="23"/>
        <v>79.401340206185566</v>
      </c>
      <c r="O358" t="b">
        <v>1</v>
      </c>
      <c r="P358" t="s">
        <v>8269</v>
      </c>
      <c r="Q358" t="s">
        <v>8310</v>
      </c>
      <c r="R358" t="s">
        <v>8315</v>
      </c>
      <c r="S358" s="11">
        <f t="shared" si="24"/>
        <v>42415.803159722222</v>
      </c>
      <c r="T358" s="11">
        <f t="shared" si="25"/>
        <v>42445.761493055557</v>
      </c>
    </row>
    <row r="359" spans="1:20" ht="43.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s="5">
        <f t="shared" si="22"/>
        <v>1.74</v>
      </c>
      <c r="H359" t="s">
        <v>8224</v>
      </c>
      <c r="I359" t="s">
        <v>8246</v>
      </c>
      <c r="J359">
        <v>1429852797</v>
      </c>
      <c r="K359">
        <v>1426396797</v>
      </c>
      <c r="L359" t="b">
        <v>1</v>
      </c>
      <c r="M359">
        <v>303</v>
      </c>
      <c r="N359" s="6">
        <f t="shared" si="23"/>
        <v>86.138613861386133</v>
      </c>
      <c r="O359" t="b">
        <v>1</v>
      </c>
      <c r="P359" t="s">
        <v>8269</v>
      </c>
      <c r="Q359" t="s">
        <v>8310</v>
      </c>
      <c r="R359" t="s">
        <v>8315</v>
      </c>
      <c r="S359" s="11">
        <f t="shared" si="24"/>
        <v>42078.222187499996</v>
      </c>
      <c r="T359" s="11">
        <f t="shared" si="25"/>
        <v>42118.222187499996</v>
      </c>
    </row>
    <row r="360" spans="1:20" ht="43.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s="5">
        <f t="shared" si="22"/>
        <v>1.03088</v>
      </c>
      <c r="H360" t="s">
        <v>8224</v>
      </c>
      <c r="I360" t="s">
        <v>8246</v>
      </c>
      <c r="J360">
        <v>1466002800</v>
      </c>
      <c r="K360">
        <v>1463517521</v>
      </c>
      <c r="L360" t="b">
        <v>1</v>
      </c>
      <c r="M360">
        <v>267</v>
      </c>
      <c r="N360" s="6">
        <f t="shared" si="23"/>
        <v>193.04868913857678</v>
      </c>
      <c r="O360" t="b">
        <v>1</v>
      </c>
      <c r="P360" t="s">
        <v>8269</v>
      </c>
      <c r="Q360" t="s">
        <v>8310</v>
      </c>
      <c r="R360" t="s">
        <v>8315</v>
      </c>
      <c r="S360" s="11">
        <f t="shared" si="24"/>
        <v>42507.860196759255</v>
      </c>
      <c r="T360" s="11">
        <f t="shared" si="25"/>
        <v>42536.625</v>
      </c>
    </row>
    <row r="361" spans="1:20" ht="43.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s="5">
        <f t="shared" si="22"/>
        <v>1.0485537190082646</v>
      </c>
      <c r="H361" t="s">
        <v>8224</v>
      </c>
      <c r="I361" t="s">
        <v>8246</v>
      </c>
      <c r="J361">
        <v>1415941920</v>
      </c>
      <c r="K361">
        <v>1414028490</v>
      </c>
      <c r="L361" t="b">
        <v>1</v>
      </c>
      <c r="M361">
        <v>302</v>
      </c>
      <c r="N361" s="6">
        <f t="shared" si="23"/>
        <v>84.023178807947019</v>
      </c>
      <c r="O361" t="b">
        <v>1</v>
      </c>
      <c r="P361" t="s">
        <v>8269</v>
      </c>
      <c r="Q361" t="s">
        <v>8310</v>
      </c>
      <c r="R361" t="s">
        <v>8315</v>
      </c>
      <c r="S361" s="11">
        <f t="shared" si="24"/>
        <v>41935.070486111108</v>
      </c>
      <c r="T361" s="11">
        <f t="shared" si="25"/>
        <v>41957.216666666667</v>
      </c>
    </row>
    <row r="362" spans="1:20" ht="43.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s="5">
        <f t="shared" si="22"/>
        <v>1.0137499999999999</v>
      </c>
      <c r="H362" t="s">
        <v>8224</v>
      </c>
      <c r="I362" t="s">
        <v>8246</v>
      </c>
      <c r="J362">
        <v>1437621060</v>
      </c>
      <c r="K362">
        <v>1433799180</v>
      </c>
      <c r="L362" t="b">
        <v>0</v>
      </c>
      <c r="M362">
        <v>87</v>
      </c>
      <c r="N362" s="6">
        <f t="shared" si="23"/>
        <v>139.82758620689654</v>
      </c>
      <c r="O362" t="b">
        <v>1</v>
      </c>
      <c r="P362" t="s">
        <v>8269</v>
      </c>
      <c r="Q362" t="s">
        <v>8310</v>
      </c>
      <c r="R362" t="s">
        <v>8315</v>
      </c>
      <c r="S362" s="11">
        <f t="shared" si="24"/>
        <v>42163.897916666669</v>
      </c>
      <c r="T362" s="11">
        <f t="shared" si="25"/>
        <v>42208.132638888885</v>
      </c>
    </row>
    <row r="363" spans="1:20" ht="43.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s="5">
        <f t="shared" si="22"/>
        <v>1.1107699999999998</v>
      </c>
      <c r="H363" t="s">
        <v>8224</v>
      </c>
      <c r="I363" t="s">
        <v>8246</v>
      </c>
      <c r="J363">
        <v>1416704506</v>
      </c>
      <c r="K363">
        <v>1414108906</v>
      </c>
      <c r="L363" t="b">
        <v>0</v>
      </c>
      <c r="M363">
        <v>354</v>
      </c>
      <c r="N363" s="6">
        <f t="shared" si="23"/>
        <v>109.82189265536722</v>
      </c>
      <c r="O363" t="b">
        <v>1</v>
      </c>
      <c r="P363" t="s">
        <v>8269</v>
      </c>
      <c r="Q363" t="s">
        <v>8310</v>
      </c>
      <c r="R363" t="s">
        <v>8315</v>
      </c>
      <c r="S363" s="11">
        <f t="shared" si="24"/>
        <v>41936.001226851848</v>
      </c>
      <c r="T363" s="11">
        <f t="shared" si="25"/>
        <v>41966.042893518519</v>
      </c>
    </row>
    <row r="364" spans="1:20" ht="43.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s="5">
        <f t="shared" si="22"/>
        <v>1.2415933781686497</v>
      </c>
      <c r="H364" t="s">
        <v>8224</v>
      </c>
      <c r="I364" t="s">
        <v>8246</v>
      </c>
      <c r="J364">
        <v>1407456000</v>
      </c>
      <c r="K364">
        <v>1405573391</v>
      </c>
      <c r="L364" t="b">
        <v>0</v>
      </c>
      <c r="M364">
        <v>86</v>
      </c>
      <c r="N364" s="6">
        <f t="shared" si="23"/>
        <v>139.53488372093022</v>
      </c>
      <c r="O364" t="b">
        <v>1</v>
      </c>
      <c r="P364" t="s">
        <v>8269</v>
      </c>
      <c r="Q364" t="s">
        <v>8310</v>
      </c>
      <c r="R364" t="s">
        <v>8315</v>
      </c>
      <c r="S364" s="11">
        <f t="shared" si="24"/>
        <v>41837.210543981484</v>
      </c>
      <c r="T364" s="11">
        <f t="shared" si="25"/>
        <v>41859</v>
      </c>
    </row>
    <row r="365" spans="1:20" ht="43.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s="5">
        <f t="shared" si="22"/>
        <v>1.0133333333333334</v>
      </c>
      <c r="H365" t="s">
        <v>8224</v>
      </c>
      <c r="I365" t="s">
        <v>8246</v>
      </c>
      <c r="J365">
        <v>1272828120</v>
      </c>
      <c r="K365">
        <v>1268934736</v>
      </c>
      <c r="L365" t="b">
        <v>0</v>
      </c>
      <c r="M365">
        <v>26</v>
      </c>
      <c r="N365" s="6">
        <f t="shared" si="23"/>
        <v>347.84615384615387</v>
      </c>
      <c r="O365" t="b">
        <v>1</v>
      </c>
      <c r="P365" t="s">
        <v>8269</v>
      </c>
      <c r="Q365" t="s">
        <v>8310</v>
      </c>
      <c r="R365" t="s">
        <v>8315</v>
      </c>
      <c r="S365" s="11">
        <f t="shared" si="24"/>
        <v>40255.744629629626</v>
      </c>
      <c r="T365" s="11">
        <f t="shared" si="25"/>
        <v>40300.806944444441</v>
      </c>
    </row>
    <row r="366" spans="1:20" ht="43.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s="5">
        <f t="shared" si="22"/>
        <v>1.1016142857142857</v>
      </c>
      <c r="H366" t="s">
        <v>8224</v>
      </c>
      <c r="I366" t="s">
        <v>8246</v>
      </c>
      <c r="J366">
        <v>1403323140</v>
      </c>
      <c r="K366">
        <v>1400704672</v>
      </c>
      <c r="L366" t="b">
        <v>0</v>
      </c>
      <c r="M366">
        <v>113</v>
      </c>
      <c r="N366" s="6">
        <f t="shared" si="23"/>
        <v>68.24159292035398</v>
      </c>
      <c r="O366" t="b">
        <v>1</v>
      </c>
      <c r="P366" t="s">
        <v>8269</v>
      </c>
      <c r="Q366" t="s">
        <v>8310</v>
      </c>
      <c r="R366" t="s">
        <v>8315</v>
      </c>
      <c r="S366" s="11">
        <f t="shared" si="24"/>
        <v>41780.859629629631</v>
      </c>
      <c r="T366" s="11">
        <f t="shared" si="25"/>
        <v>41811.165972222225</v>
      </c>
    </row>
    <row r="367" spans="1:20" ht="43.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s="5">
        <f t="shared" si="22"/>
        <v>1.0397333333333334</v>
      </c>
      <c r="H367" t="s">
        <v>8225</v>
      </c>
      <c r="I367" t="s">
        <v>8247</v>
      </c>
      <c r="J367">
        <v>1393597999</v>
      </c>
      <c r="K367">
        <v>1391005999</v>
      </c>
      <c r="L367" t="b">
        <v>0</v>
      </c>
      <c r="M367">
        <v>65</v>
      </c>
      <c r="N367" s="6">
        <f t="shared" si="23"/>
        <v>239.93846153846152</v>
      </c>
      <c r="O367" t="b">
        <v>1</v>
      </c>
      <c r="P367" t="s">
        <v>8269</v>
      </c>
      <c r="Q367" t="s">
        <v>8310</v>
      </c>
      <c r="R367" t="s">
        <v>8315</v>
      </c>
      <c r="S367" s="11">
        <f t="shared" si="24"/>
        <v>41668.606469907405</v>
      </c>
      <c r="T367" s="11">
        <f t="shared" si="25"/>
        <v>41698.606469907405</v>
      </c>
    </row>
    <row r="368" spans="1:20" ht="43.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s="5">
        <f t="shared" si="22"/>
        <v>1.013157894736842</v>
      </c>
      <c r="H368" t="s">
        <v>8224</v>
      </c>
      <c r="I368" t="s">
        <v>8246</v>
      </c>
      <c r="J368">
        <v>1337540518</v>
      </c>
      <c r="K368">
        <v>1334948518</v>
      </c>
      <c r="L368" t="b">
        <v>0</v>
      </c>
      <c r="M368">
        <v>134</v>
      </c>
      <c r="N368" s="6">
        <f t="shared" si="23"/>
        <v>287.31343283582089</v>
      </c>
      <c r="O368" t="b">
        <v>1</v>
      </c>
      <c r="P368" t="s">
        <v>8269</v>
      </c>
      <c r="Q368" t="s">
        <v>8310</v>
      </c>
      <c r="R368" t="s">
        <v>8315</v>
      </c>
      <c r="S368" s="11">
        <f t="shared" si="24"/>
        <v>41019.793032407404</v>
      </c>
      <c r="T368" s="11">
        <f t="shared" si="25"/>
        <v>41049.793032407404</v>
      </c>
    </row>
    <row r="369" spans="1:20" ht="43.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s="5">
        <f t="shared" si="22"/>
        <v>1.033501</v>
      </c>
      <c r="H369" t="s">
        <v>8224</v>
      </c>
      <c r="I369" t="s">
        <v>8246</v>
      </c>
      <c r="J369">
        <v>1367384340</v>
      </c>
      <c r="K369">
        <v>1363960278</v>
      </c>
      <c r="L369" t="b">
        <v>0</v>
      </c>
      <c r="M369">
        <v>119</v>
      </c>
      <c r="N369" s="6">
        <f t="shared" si="23"/>
        <v>86.84882352941176</v>
      </c>
      <c r="O369" t="b">
        <v>1</v>
      </c>
      <c r="P369" t="s">
        <v>8269</v>
      </c>
      <c r="Q369" t="s">
        <v>8310</v>
      </c>
      <c r="R369" t="s">
        <v>8315</v>
      </c>
      <c r="S369" s="11">
        <f t="shared" si="24"/>
        <v>41355.577291666668</v>
      </c>
      <c r="T369" s="11">
        <f t="shared" si="25"/>
        <v>41395.207638888889</v>
      </c>
    </row>
    <row r="370" spans="1:20" ht="43.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s="5">
        <f t="shared" si="22"/>
        <v>1.04112</v>
      </c>
      <c r="H370" t="s">
        <v>8224</v>
      </c>
      <c r="I370" t="s">
        <v>8246</v>
      </c>
      <c r="J370">
        <v>1426426322</v>
      </c>
      <c r="K370">
        <v>1423405922</v>
      </c>
      <c r="L370" t="b">
        <v>0</v>
      </c>
      <c r="M370">
        <v>159</v>
      </c>
      <c r="N370" s="6">
        <f t="shared" si="23"/>
        <v>81.84905660377359</v>
      </c>
      <c r="O370" t="b">
        <v>1</v>
      </c>
      <c r="P370" t="s">
        <v>8269</v>
      </c>
      <c r="Q370" t="s">
        <v>8310</v>
      </c>
      <c r="R370" t="s">
        <v>8315</v>
      </c>
      <c r="S370" s="11">
        <f t="shared" si="24"/>
        <v>42043.605578703704</v>
      </c>
      <c r="T370" s="11">
        <f t="shared" si="25"/>
        <v>42078.563912037032</v>
      </c>
    </row>
    <row r="371" spans="1:20" ht="43.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s="5">
        <f t="shared" si="22"/>
        <v>1.1015569230769231</v>
      </c>
      <c r="H371" t="s">
        <v>8224</v>
      </c>
      <c r="I371" t="s">
        <v>8246</v>
      </c>
      <c r="J371">
        <v>1326633269</v>
      </c>
      <c r="K371">
        <v>1324041269</v>
      </c>
      <c r="L371" t="b">
        <v>0</v>
      </c>
      <c r="M371">
        <v>167</v>
      </c>
      <c r="N371" s="6">
        <f t="shared" si="23"/>
        <v>42.874970059880241</v>
      </c>
      <c r="O371" t="b">
        <v>1</v>
      </c>
      <c r="P371" t="s">
        <v>8269</v>
      </c>
      <c r="Q371" t="s">
        <v>8310</v>
      </c>
      <c r="R371" t="s">
        <v>8315</v>
      </c>
      <c r="S371" s="11">
        <f t="shared" si="24"/>
        <v>40893.551724537036</v>
      </c>
      <c r="T371" s="11">
        <f t="shared" si="25"/>
        <v>40923.551724537036</v>
      </c>
    </row>
    <row r="372" spans="1:20" ht="43.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s="5">
        <f t="shared" si="22"/>
        <v>1.2202</v>
      </c>
      <c r="H372" t="s">
        <v>8224</v>
      </c>
      <c r="I372" t="s">
        <v>8246</v>
      </c>
      <c r="J372">
        <v>1483729500</v>
      </c>
      <c r="K372">
        <v>1481137500</v>
      </c>
      <c r="L372" t="b">
        <v>0</v>
      </c>
      <c r="M372">
        <v>43</v>
      </c>
      <c r="N372" s="6">
        <f t="shared" si="23"/>
        <v>709.41860465116281</v>
      </c>
      <c r="O372" t="b">
        <v>1</v>
      </c>
      <c r="P372" t="s">
        <v>8269</v>
      </c>
      <c r="Q372" t="s">
        <v>8310</v>
      </c>
      <c r="R372" t="s">
        <v>8315</v>
      </c>
      <c r="S372" s="11">
        <f t="shared" si="24"/>
        <v>42711.795138888891</v>
      </c>
      <c r="T372" s="11">
        <f t="shared" si="25"/>
        <v>42741.795138888891</v>
      </c>
    </row>
    <row r="373" spans="1:20" ht="43.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s="5">
        <f t="shared" si="22"/>
        <v>1.1416866666666667</v>
      </c>
      <c r="H373" t="s">
        <v>8224</v>
      </c>
      <c r="I373" t="s">
        <v>8246</v>
      </c>
      <c r="J373">
        <v>1359743139</v>
      </c>
      <c r="K373">
        <v>1355855139</v>
      </c>
      <c r="L373" t="b">
        <v>0</v>
      </c>
      <c r="M373">
        <v>1062</v>
      </c>
      <c r="N373" s="6">
        <f t="shared" si="23"/>
        <v>161.25517890772127</v>
      </c>
      <c r="O373" t="b">
        <v>1</v>
      </c>
      <c r="P373" t="s">
        <v>8269</v>
      </c>
      <c r="Q373" t="s">
        <v>8310</v>
      </c>
      <c r="R373" t="s">
        <v>8315</v>
      </c>
      <c r="S373" s="11">
        <f t="shared" si="24"/>
        <v>41261.767812500002</v>
      </c>
      <c r="T373" s="11">
        <f t="shared" si="25"/>
        <v>41306.767812500002</v>
      </c>
    </row>
    <row r="374" spans="1:20" ht="29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s="5">
        <f t="shared" si="22"/>
        <v>1.2533333333333334</v>
      </c>
      <c r="H374" t="s">
        <v>8225</v>
      </c>
      <c r="I374" t="s">
        <v>8247</v>
      </c>
      <c r="J374">
        <v>1459872000</v>
      </c>
      <c r="K374">
        <v>1456408244</v>
      </c>
      <c r="L374" t="b">
        <v>0</v>
      </c>
      <c r="M374">
        <v>9</v>
      </c>
      <c r="N374" s="6">
        <f t="shared" si="23"/>
        <v>41.777777777777779</v>
      </c>
      <c r="O374" t="b">
        <v>1</v>
      </c>
      <c r="P374" t="s">
        <v>8269</v>
      </c>
      <c r="Q374" t="s">
        <v>8310</v>
      </c>
      <c r="R374" t="s">
        <v>8315</v>
      </c>
      <c r="S374" s="11">
        <f t="shared" si="24"/>
        <v>42425.576898148152</v>
      </c>
      <c r="T374" s="11">
        <f t="shared" si="25"/>
        <v>42465.666666666672</v>
      </c>
    </row>
    <row r="375" spans="1:20" ht="43.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s="5">
        <f t="shared" si="22"/>
        <v>1.0666666666666667</v>
      </c>
      <c r="H375" t="s">
        <v>8224</v>
      </c>
      <c r="I375" t="s">
        <v>8246</v>
      </c>
      <c r="J375">
        <v>1342648398</v>
      </c>
      <c r="K375">
        <v>1340056398</v>
      </c>
      <c r="L375" t="b">
        <v>0</v>
      </c>
      <c r="M375">
        <v>89</v>
      </c>
      <c r="N375" s="6">
        <f t="shared" si="23"/>
        <v>89.887640449438209</v>
      </c>
      <c r="O375" t="b">
        <v>1</v>
      </c>
      <c r="P375" t="s">
        <v>8269</v>
      </c>
      <c r="Q375" t="s">
        <v>8310</v>
      </c>
      <c r="R375" t="s">
        <v>8315</v>
      </c>
      <c r="S375" s="11">
        <f t="shared" si="24"/>
        <v>41078.91201388889</v>
      </c>
      <c r="T375" s="11">
        <f t="shared" si="25"/>
        <v>41108.91201388889</v>
      </c>
    </row>
    <row r="376" spans="1:20" ht="43.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s="5">
        <f t="shared" si="22"/>
        <v>1.3065</v>
      </c>
      <c r="H376" t="s">
        <v>8224</v>
      </c>
      <c r="I376" t="s">
        <v>8246</v>
      </c>
      <c r="J376">
        <v>1316208031</v>
      </c>
      <c r="K376">
        <v>1312320031</v>
      </c>
      <c r="L376" t="b">
        <v>0</v>
      </c>
      <c r="M376">
        <v>174</v>
      </c>
      <c r="N376" s="6">
        <f t="shared" si="23"/>
        <v>45.051724137931032</v>
      </c>
      <c r="O376" t="b">
        <v>1</v>
      </c>
      <c r="P376" t="s">
        <v>8269</v>
      </c>
      <c r="Q376" t="s">
        <v>8310</v>
      </c>
      <c r="R376" t="s">
        <v>8315</v>
      </c>
      <c r="S376" s="11">
        <f t="shared" si="24"/>
        <v>40757.889247685183</v>
      </c>
      <c r="T376" s="11">
        <f t="shared" si="25"/>
        <v>40802.889247685183</v>
      </c>
    </row>
    <row r="377" spans="1:20" ht="43.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s="5">
        <f t="shared" si="22"/>
        <v>1.2</v>
      </c>
      <c r="H377" t="s">
        <v>8224</v>
      </c>
      <c r="I377" t="s">
        <v>8246</v>
      </c>
      <c r="J377">
        <v>1393694280</v>
      </c>
      <c r="K377">
        <v>1390088311</v>
      </c>
      <c r="L377" t="b">
        <v>0</v>
      </c>
      <c r="M377">
        <v>14</v>
      </c>
      <c r="N377" s="6">
        <f t="shared" si="23"/>
        <v>42.857142857142854</v>
      </c>
      <c r="O377" t="b">
        <v>1</v>
      </c>
      <c r="P377" t="s">
        <v>8269</v>
      </c>
      <c r="Q377" t="s">
        <v>8310</v>
      </c>
      <c r="R377" t="s">
        <v>8315</v>
      </c>
      <c r="S377" s="11">
        <f t="shared" si="24"/>
        <v>41657.985081018516</v>
      </c>
      <c r="T377" s="11">
        <f t="shared" si="25"/>
        <v>41699.720833333333</v>
      </c>
    </row>
    <row r="378" spans="1:20" ht="43.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s="5">
        <f t="shared" si="22"/>
        <v>1.0595918367346939</v>
      </c>
      <c r="H378" t="s">
        <v>8225</v>
      </c>
      <c r="I378" t="s">
        <v>8247</v>
      </c>
      <c r="J378">
        <v>1472122316</v>
      </c>
      <c r="K378">
        <v>1469443916</v>
      </c>
      <c r="L378" t="b">
        <v>0</v>
      </c>
      <c r="M378">
        <v>48</v>
      </c>
      <c r="N378" s="6">
        <f t="shared" si="23"/>
        <v>54.083333333333336</v>
      </c>
      <c r="O378" t="b">
        <v>1</v>
      </c>
      <c r="P378" t="s">
        <v>8269</v>
      </c>
      <c r="Q378" t="s">
        <v>8310</v>
      </c>
      <c r="R378" t="s">
        <v>8315</v>
      </c>
      <c r="S378" s="11">
        <f t="shared" si="24"/>
        <v>42576.452731481477</v>
      </c>
      <c r="T378" s="11">
        <f t="shared" si="25"/>
        <v>42607.452731481477</v>
      </c>
    </row>
    <row r="379" spans="1:20" ht="43.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s="5">
        <f t="shared" si="22"/>
        <v>1.1439999999999999</v>
      </c>
      <c r="H379" t="s">
        <v>8224</v>
      </c>
      <c r="I379" t="s">
        <v>8246</v>
      </c>
      <c r="J379">
        <v>1447484460</v>
      </c>
      <c r="K379">
        <v>1444888868</v>
      </c>
      <c r="L379" t="b">
        <v>0</v>
      </c>
      <c r="M379">
        <v>133</v>
      </c>
      <c r="N379" s="6">
        <f t="shared" si="23"/>
        <v>103.21804511278195</v>
      </c>
      <c r="O379" t="b">
        <v>1</v>
      </c>
      <c r="P379" t="s">
        <v>8269</v>
      </c>
      <c r="Q379" t="s">
        <v>8310</v>
      </c>
      <c r="R379" t="s">
        <v>8315</v>
      </c>
      <c r="S379" s="11">
        <f t="shared" si="24"/>
        <v>42292.250787037032</v>
      </c>
      <c r="T379" s="11">
        <f t="shared" si="25"/>
        <v>42322.292361111111</v>
      </c>
    </row>
    <row r="380" spans="1:20" ht="43.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s="5">
        <f t="shared" si="22"/>
        <v>1.1176666666666666</v>
      </c>
      <c r="H380" t="s">
        <v>8229</v>
      </c>
      <c r="I380" t="s">
        <v>8251</v>
      </c>
      <c r="J380">
        <v>1453765920</v>
      </c>
      <c r="K380">
        <v>1451655808</v>
      </c>
      <c r="L380" t="b">
        <v>0</v>
      </c>
      <c r="M380">
        <v>83</v>
      </c>
      <c r="N380" s="6">
        <f t="shared" si="23"/>
        <v>40.397590361445786</v>
      </c>
      <c r="O380" t="b">
        <v>1</v>
      </c>
      <c r="P380" t="s">
        <v>8269</v>
      </c>
      <c r="Q380" t="s">
        <v>8310</v>
      </c>
      <c r="R380" t="s">
        <v>8315</v>
      </c>
      <c r="S380" s="11">
        <f t="shared" si="24"/>
        <v>42370.571851851855</v>
      </c>
      <c r="T380" s="11">
        <f t="shared" si="25"/>
        <v>42394.994444444441</v>
      </c>
    </row>
    <row r="381" spans="1:20" ht="43.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s="5">
        <f t="shared" si="22"/>
        <v>1.1608000000000001</v>
      </c>
      <c r="H381" t="s">
        <v>8224</v>
      </c>
      <c r="I381" t="s">
        <v>8246</v>
      </c>
      <c r="J381">
        <v>1336062672</v>
      </c>
      <c r="K381">
        <v>1332174672</v>
      </c>
      <c r="L381" t="b">
        <v>0</v>
      </c>
      <c r="M381">
        <v>149</v>
      </c>
      <c r="N381" s="6">
        <f t="shared" si="23"/>
        <v>116.85906040268456</v>
      </c>
      <c r="O381" t="b">
        <v>1</v>
      </c>
      <c r="P381" t="s">
        <v>8269</v>
      </c>
      <c r="Q381" t="s">
        <v>8310</v>
      </c>
      <c r="R381" t="s">
        <v>8315</v>
      </c>
      <c r="S381" s="11">
        <f t="shared" si="24"/>
        <v>40987.688333333332</v>
      </c>
      <c r="T381" s="11">
        <f t="shared" si="25"/>
        <v>41032.688333333332</v>
      </c>
    </row>
    <row r="382" spans="1:20" ht="43.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s="5">
        <f t="shared" si="22"/>
        <v>1.415</v>
      </c>
      <c r="H382" t="s">
        <v>8224</v>
      </c>
      <c r="I382" t="s">
        <v>8246</v>
      </c>
      <c r="J382">
        <v>1453569392</v>
      </c>
      <c r="K382">
        <v>1451409392</v>
      </c>
      <c r="L382" t="b">
        <v>0</v>
      </c>
      <c r="M382">
        <v>49</v>
      </c>
      <c r="N382" s="6">
        <f t="shared" si="23"/>
        <v>115.51020408163265</v>
      </c>
      <c r="O382" t="b">
        <v>1</v>
      </c>
      <c r="P382" t="s">
        <v>8269</v>
      </c>
      <c r="Q382" t="s">
        <v>8310</v>
      </c>
      <c r="R382" t="s">
        <v>8315</v>
      </c>
      <c r="S382" s="11">
        <f t="shared" si="24"/>
        <v>42367.719814814816</v>
      </c>
      <c r="T382" s="11">
        <f t="shared" si="25"/>
        <v>42392.719814814816</v>
      </c>
    </row>
    <row r="383" spans="1:20" ht="43.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s="5">
        <f t="shared" si="22"/>
        <v>1.0472999999999999</v>
      </c>
      <c r="H383" t="s">
        <v>8224</v>
      </c>
      <c r="I383" t="s">
        <v>8246</v>
      </c>
      <c r="J383">
        <v>1343624400</v>
      </c>
      <c r="K383">
        <v>1340642717</v>
      </c>
      <c r="L383" t="b">
        <v>0</v>
      </c>
      <c r="M383">
        <v>251</v>
      </c>
      <c r="N383" s="6">
        <f t="shared" si="23"/>
        <v>104.31274900398407</v>
      </c>
      <c r="O383" t="b">
        <v>1</v>
      </c>
      <c r="P383" t="s">
        <v>8269</v>
      </c>
      <c r="Q383" t="s">
        <v>8310</v>
      </c>
      <c r="R383" t="s">
        <v>8315</v>
      </c>
      <c r="S383" s="11">
        <f t="shared" si="24"/>
        <v>41085.698113425926</v>
      </c>
      <c r="T383" s="11">
        <f t="shared" si="25"/>
        <v>41120.208333333336</v>
      </c>
    </row>
    <row r="384" spans="1:20" ht="43.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s="5">
        <f t="shared" si="22"/>
        <v>2.5583333333333331</v>
      </c>
      <c r="H384" t="s">
        <v>8224</v>
      </c>
      <c r="I384" t="s">
        <v>8246</v>
      </c>
      <c r="J384">
        <v>1346950900</v>
      </c>
      <c r="K384">
        <v>1345741300</v>
      </c>
      <c r="L384" t="b">
        <v>0</v>
      </c>
      <c r="M384">
        <v>22</v>
      </c>
      <c r="N384" s="6">
        <f t="shared" si="23"/>
        <v>69.772727272727266</v>
      </c>
      <c r="O384" t="b">
        <v>1</v>
      </c>
      <c r="P384" t="s">
        <v>8269</v>
      </c>
      <c r="Q384" t="s">
        <v>8310</v>
      </c>
      <c r="R384" t="s">
        <v>8315</v>
      </c>
      <c r="S384" s="11">
        <f t="shared" si="24"/>
        <v>41144.709490740745</v>
      </c>
      <c r="T384" s="11">
        <f t="shared" si="25"/>
        <v>41158.709490740745</v>
      </c>
    </row>
    <row r="385" spans="1:20" ht="43.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s="5">
        <f t="shared" si="22"/>
        <v>2.0670670670670672</v>
      </c>
      <c r="H385" t="s">
        <v>8224</v>
      </c>
      <c r="I385" t="s">
        <v>8246</v>
      </c>
      <c r="J385">
        <v>1400467759</v>
      </c>
      <c r="K385">
        <v>1398480559</v>
      </c>
      <c r="L385" t="b">
        <v>0</v>
      </c>
      <c r="M385">
        <v>48</v>
      </c>
      <c r="N385" s="6">
        <f t="shared" si="23"/>
        <v>43.020833333333336</v>
      </c>
      <c r="O385" t="b">
        <v>1</v>
      </c>
      <c r="P385" t="s">
        <v>8269</v>
      </c>
      <c r="Q385" t="s">
        <v>8310</v>
      </c>
      <c r="R385" t="s">
        <v>8315</v>
      </c>
      <c r="S385" s="11">
        <f t="shared" si="24"/>
        <v>41755.117581018516</v>
      </c>
      <c r="T385" s="11">
        <f t="shared" si="25"/>
        <v>41778.117581018516</v>
      </c>
    </row>
    <row r="386" spans="1:20" ht="43.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s="5">
        <f t="shared" ref="G386:G449" si="26">E386/D386</f>
        <v>1.1210500000000001</v>
      </c>
      <c r="H386" t="s">
        <v>8224</v>
      </c>
      <c r="I386" t="s">
        <v>8246</v>
      </c>
      <c r="J386">
        <v>1420569947</v>
      </c>
      <c r="K386">
        <v>1417977947</v>
      </c>
      <c r="L386" t="b">
        <v>0</v>
      </c>
      <c r="M386">
        <v>383</v>
      </c>
      <c r="N386" s="6">
        <f t="shared" si="23"/>
        <v>58.540469973890339</v>
      </c>
      <c r="O386" t="b">
        <v>1</v>
      </c>
      <c r="P386" t="s">
        <v>8269</v>
      </c>
      <c r="Q386" t="s">
        <v>8310</v>
      </c>
      <c r="R386" t="s">
        <v>8315</v>
      </c>
      <c r="S386" s="11">
        <f t="shared" si="24"/>
        <v>41980.781793981485</v>
      </c>
      <c r="T386" s="11">
        <f t="shared" si="25"/>
        <v>42010.781793981485</v>
      </c>
    </row>
    <row r="387" spans="1:20" ht="43.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s="5">
        <f t="shared" si="26"/>
        <v>1.05982</v>
      </c>
      <c r="H387" t="s">
        <v>8224</v>
      </c>
      <c r="I387" t="s">
        <v>8246</v>
      </c>
      <c r="J387">
        <v>1416582101</v>
      </c>
      <c r="K387">
        <v>1413986501</v>
      </c>
      <c r="L387" t="b">
        <v>0</v>
      </c>
      <c r="M387">
        <v>237</v>
      </c>
      <c r="N387" s="6">
        <f t="shared" ref="N387:N450" si="27">IFERROR(E387/M387,0)</f>
        <v>111.79535864978902</v>
      </c>
      <c r="O387" t="b">
        <v>1</v>
      </c>
      <c r="P387" t="s">
        <v>8269</v>
      </c>
      <c r="Q387" t="s">
        <v>8310</v>
      </c>
      <c r="R387" t="s">
        <v>8315</v>
      </c>
      <c r="S387" s="11">
        <f t="shared" ref="S387:S450" si="28">((($K387/60)/60)/24)+DATE(1970,1,1)</f>
        <v>41934.584502314814</v>
      </c>
      <c r="T387" s="11">
        <f t="shared" ref="T387:T450" si="29">((($J387/60)/60)/24)+DATE(1970,1,1)</f>
        <v>41964.626168981486</v>
      </c>
    </row>
    <row r="388" spans="1:20" ht="43.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s="5">
        <f t="shared" si="26"/>
        <v>1.0016666666666667</v>
      </c>
      <c r="H388" t="s">
        <v>8224</v>
      </c>
      <c r="I388" t="s">
        <v>8246</v>
      </c>
      <c r="J388">
        <v>1439246991</v>
      </c>
      <c r="K388">
        <v>1437950991</v>
      </c>
      <c r="L388" t="b">
        <v>0</v>
      </c>
      <c r="M388">
        <v>13</v>
      </c>
      <c r="N388" s="6">
        <f t="shared" si="27"/>
        <v>46.230769230769234</v>
      </c>
      <c r="O388" t="b">
        <v>1</v>
      </c>
      <c r="P388" t="s">
        <v>8269</v>
      </c>
      <c r="Q388" t="s">
        <v>8310</v>
      </c>
      <c r="R388" t="s">
        <v>8315</v>
      </c>
      <c r="S388" s="11">
        <f t="shared" si="28"/>
        <v>42211.951284722221</v>
      </c>
      <c r="T388" s="11">
        <f t="shared" si="29"/>
        <v>42226.951284722221</v>
      </c>
    </row>
    <row r="389" spans="1:20" ht="43.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s="5">
        <f t="shared" si="26"/>
        <v>2.1398947368421051</v>
      </c>
      <c r="H389" t="s">
        <v>8224</v>
      </c>
      <c r="I389" t="s">
        <v>8246</v>
      </c>
      <c r="J389">
        <v>1439618400</v>
      </c>
      <c r="K389">
        <v>1436976858</v>
      </c>
      <c r="L389" t="b">
        <v>0</v>
      </c>
      <c r="M389">
        <v>562</v>
      </c>
      <c r="N389" s="6">
        <f t="shared" si="27"/>
        <v>144.69039145907473</v>
      </c>
      <c r="O389" t="b">
        <v>1</v>
      </c>
      <c r="P389" t="s">
        <v>8269</v>
      </c>
      <c r="Q389" t="s">
        <v>8310</v>
      </c>
      <c r="R389" t="s">
        <v>8315</v>
      </c>
      <c r="S389" s="11">
        <f t="shared" si="28"/>
        <v>42200.67659722222</v>
      </c>
      <c r="T389" s="11">
        <f t="shared" si="29"/>
        <v>42231.25</v>
      </c>
    </row>
    <row r="390" spans="1:20" ht="43.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s="5">
        <f t="shared" si="26"/>
        <v>1.2616000000000001</v>
      </c>
      <c r="H390" t="s">
        <v>8224</v>
      </c>
      <c r="I390" t="s">
        <v>8246</v>
      </c>
      <c r="J390">
        <v>1469670580</v>
      </c>
      <c r="K390">
        <v>1467078580</v>
      </c>
      <c r="L390" t="b">
        <v>0</v>
      </c>
      <c r="M390">
        <v>71</v>
      </c>
      <c r="N390" s="6">
        <f t="shared" si="27"/>
        <v>88.845070422535215</v>
      </c>
      <c r="O390" t="b">
        <v>1</v>
      </c>
      <c r="P390" t="s">
        <v>8269</v>
      </c>
      <c r="Q390" t="s">
        <v>8310</v>
      </c>
      <c r="R390" t="s">
        <v>8315</v>
      </c>
      <c r="S390" s="11">
        <f t="shared" si="28"/>
        <v>42549.076157407413</v>
      </c>
      <c r="T390" s="11">
        <f t="shared" si="29"/>
        <v>42579.076157407413</v>
      </c>
    </row>
    <row r="391" spans="1:20" ht="43.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s="5">
        <f t="shared" si="26"/>
        <v>1.8153547058823529</v>
      </c>
      <c r="H391" t="s">
        <v>8224</v>
      </c>
      <c r="I391" t="s">
        <v>8246</v>
      </c>
      <c r="J391">
        <v>1394233140</v>
      </c>
      <c r="K391">
        <v>1391477450</v>
      </c>
      <c r="L391" t="b">
        <v>0</v>
      </c>
      <c r="M391">
        <v>1510</v>
      </c>
      <c r="N391" s="6">
        <f t="shared" si="27"/>
        <v>81.75107284768211</v>
      </c>
      <c r="O391" t="b">
        <v>1</v>
      </c>
      <c r="P391" t="s">
        <v>8269</v>
      </c>
      <c r="Q391" t="s">
        <v>8310</v>
      </c>
      <c r="R391" t="s">
        <v>8315</v>
      </c>
      <c r="S391" s="11">
        <f t="shared" si="28"/>
        <v>41674.063078703701</v>
      </c>
      <c r="T391" s="11">
        <f t="shared" si="29"/>
        <v>41705.957638888889</v>
      </c>
    </row>
    <row r="392" spans="1:20" ht="43.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s="5">
        <f t="shared" si="26"/>
        <v>1</v>
      </c>
      <c r="H392" t="s">
        <v>8224</v>
      </c>
      <c r="I392" t="s">
        <v>8246</v>
      </c>
      <c r="J392">
        <v>1431046372</v>
      </c>
      <c r="K392">
        <v>1429318372</v>
      </c>
      <c r="L392" t="b">
        <v>0</v>
      </c>
      <c r="M392">
        <v>14</v>
      </c>
      <c r="N392" s="6">
        <f t="shared" si="27"/>
        <v>71.428571428571431</v>
      </c>
      <c r="O392" t="b">
        <v>1</v>
      </c>
      <c r="P392" t="s">
        <v>8269</v>
      </c>
      <c r="Q392" t="s">
        <v>8310</v>
      </c>
      <c r="R392" t="s">
        <v>8315</v>
      </c>
      <c r="S392" s="11">
        <f t="shared" si="28"/>
        <v>42112.036712962959</v>
      </c>
      <c r="T392" s="11">
        <f t="shared" si="29"/>
        <v>42132.036712962959</v>
      </c>
    </row>
    <row r="393" spans="1:20" ht="43.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s="5">
        <f t="shared" si="26"/>
        <v>1.0061</v>
      </c>
      <c r="H393" t="s">
        <v>8224</v>
      </c>
      <c r="I393" t="s">
        <v>8246</v>
      </c>
      <c r="J393">
        <v>1324169940</v>
      </c>
      <c r="K393">
        <v>1321578051</v>
      </c>
      <c r="L393" t="b">
        <v>0</v>
      </c>
      <c r="M393">
        <v>193</v>
      </c>
      <c r="N393" s="6">
        <f t="shared" si="27"/>
        <v>104.25906735751295</v>
      </c>
      <c r="O393" t="b">
        <v>1</v>
      </c>
      <c r="P393" t="s">
        <v>8269</v>
      </c>
      <c r="Q393" t="s">
        <v>8310</v>
      </c>
      <c r="R393" t="s">
        <v>8315</v>
      </c>
      <c r="S393" s="11">
        <f t="shared" si="28"/>
        <v>40865.042256944449</v>
      </c>
      <c r="T393" s="11">
        <f t="shared" si="29"/>
        <v>40895.040972222225</v>
      </c>
    </row>
    <row r="394" spans="1:20" ht="43.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s="5">
        <f t="shared" si="26"/>
        <v>1.009027027027027</v>
      </c>
      <c r="H394" t="s">
        <v>8224</v>
      </c>
      <c r="I394" t="s">
        <v>8246</v>
      </c>
      <c r="J394">
        <v>1315450800</v>
      </c>
      <c r="K394">
        <v>1312823571</v>
      </c>
      <c r="L394" t="b">
        <v>0</v>
      </c>
      <c r="M394">
        <v>206</v>
      </c>
      <c r="N394" s="6">
        <f t="shared" si="27"/>
        <v>90.616504854368927</v>
      </c>
      <c r="O394" t="b">
        <v>1</v>
      </c>
      <c r="P394" t="s">
        <v>8269</v>
      </c>
      <c r="Q394" t="s">
        <v>8310</v>
      </c>
      <c r="R394" t="s">
        <v>8315</v>
      </c>
      <c r="S394" s="11">
        <f t="shared" si="28"/>
        <v>40763.717256944445</v>
      </c>
      <c r="T394" s="11">
        <f t="shared" si="29"/>
        <v>40794.125</v>
      </c>
    </row>
    <row r="395" spans="1:20" ht="29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s="5">
        <f t="shared" si="26"/>
        <v>1.10446</v>
      </c>
      <c r="H395" t="s">
        <v>8224</v>
      </c>
      <c r="I395" t="s">
        <v>8246</v>
      </c>
      <c r="J395">
        <v>1381424452</v>
      </c>
      <c r="K395">
        <v>1378746052</v>
      </c>
      <c r="L395" t="b">
        <v>0</v>
      </c>
      <c r="M395">
        <v>351</v>
      </c>
      <c r="N395" s="6">
        <f t="shared" si="27"/>
        <v>157.33048433048432</v>
      </c>
      <c r="O395" t="b">
        <v>1</v>
      </c>
      <c r="P395" t="s">
        <v>8269</v>
      </c>
      <c r="Q395" t="s">
        <v>8310</v>
      </c>
      <c r="R395" t="s">
        <v>8315</v>
      </c>
      <c r="S395" s="11">
        <f t="shared" si="28"/>
        <v>41526.708935185183</v>
      </c>
      <c r="T395" s="11">
        <f t="shared" si="29"/>
        <v>41557.708935185183</v>
      </c>
    </row>
    <row r="396" spans="1:20" ht="43.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s="5">
        <f t="shared" si="26"/>
        <v>1.118936170212766</v>
      </c>
      <c r="H396" t="s">
        <v>8227</v>
      </c>
      <c r="I396" t="s">
        <v>8249</v>
      </c>
      <c r="J396">
        <v>1460918282</v>
      </c>
      <c r="K396">
        <v>1455737882</v>
      </c>
      <c r="L396" t="b">
        <v>0</v>
      </c>
      <c r="M396">
        <v>50</v>
      </c>
      <c r="N396" s="6">
        <f t="shared" si="27"/>
        <v>105.18</v>
      </c>
      <c r="O396" t="b">
        <v>1</v>
      </c>
      <c r="P396" t="s">
        <v>8269</v>
      </c>
      <c r="Q396" t="s">
        <v>8310</v>
      </c>
      <c r="R396" t="s">
        <v>8315</v>
      </c>
      <c r="S396" s="11">
        <f t="shared" si="28"/>
        <v>42417.818078703705</v>
      </c>
      <c r="T396" s="11">
        <f t="shared" si="29"/>
        <v>42477.776412037041</v>
      </c>
    </row>
    <row r="397" spans="1:20" ht="43.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s="5">
        <f t="shared" si="26"/>
        <v>1.0804450000000001</v>
      </c>
      <c r="H397" t="s">
        <v>8224</v>
      </c>
      <c r="I397" t="s">
        <v>8246</v>
      </c>
      <c r="J397">
        <v>1335562320</v>
      </c>
      <c r="K397">
        <v>1332452960</v>
      </c>
      <c r="L397" t="b">
        <v>0</v>
      </c>
      <c r="M397">
        <v>184</v>
      </c>
      <c r="N397" s="6">
        <f t="shared" si="27"/>
        <v>58.719836956521746</v>
      </c>
      <c r="O397" t="b">
        <v>1</v>
      </c>
      <c r="P397" t="s">
        <v>8269</v>
      </c>
      <c r="Q397" t="s">
        <v>8310</v>
      </c>
      <c r="R397" t="s">
        <v>8315</v>
      </c>
      <c r="S397" s="11">
        <f t="shared" si="28"/>
        <v>40990.909259259257</v>
      </c>
      <c r="T397" s="11">
        <f t="shared" si="29"/>
        <v>41026.897222222222</v>
      </c>
    </row>
    <row r="398" spans="1:20" ht="43.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s="5">
        <f t="shared" si="26"/>
        <v>1.0666666666666667</v>
      </c>
      <c r="H398" t="s">
        <v>8224</v>
      </c>
      <c r="I398" t="s">
        <v>8246</v>
      </c>
      <c r="J398">
        <v>1341668006</v>
      </c>
      <c r="K398">
        <v>1340372006</v>
      </c>
      <c r="L398" t="b">
        <v>0</v>
      </c>
      <c r="M398">
        <v>196</v>
      </c>
      <c r="N398" s="6">
        <f t="shared" si="27"/>
        <v>81.632653061224488</v>
      </c>
      <c r="O398" t="b">
        <v>1</v>
      </c>
      <c r="P398" t="s">
        <v>8269</v>
      </c>
      <c r="Q398" t="s">
        <v>8310</v>
      </c>
      <c r="R398" t="s">
        <v>8315</v>
      </c>
      <c r="S398" s="11">
        <f t="shared" si="28"/>
        <v>41082.564884259256</v>
      </c>
      <c r="T398" s="11">
        <f t="shared" si="29"/>
        <v>41097.564884259256</v>
      </c>
    </row>
    <row r="399" spans="1:20" ht="58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s="5">
        <f t="shared" si="26"/>
        <v>1.0390027322404372</v>
      </c>
      <c r="H399" t="s">
        <v>8224</v>
      </c>
      <c r="I399" t="s">
        <v>8246</v>
      </c>
      <c r="J399">
        <v>1283312640</v>
      </c>
      <c r="K399">
        <v>1279651084</v>
      </c>
      <c r="L399" t="b">
        <v>0</v>
      </c>
      <c r="M399">
        <v>229</v>
      </c>
      <c r="N399" s="6">
        <f t="shared" si="27"/>
        <v>56.460043668122275</v>
      </c>
      <c r="O399" t="b">
        <v>1</v>
      </c>
      <c r="P399" t="s">
        <v>8269</v>
      </c>
      <c r="Q399" t="s">
        <v>8310</v>
      </c>
      <c r="R399" t="s">
        <v>8315</v>
      </c>
      <c r="S399" s="11">
        <f t="shared" si="28"/>
        <v>40379.776435185187</v>
      </c>
      <c r="T399" s="11">
        <f t="shared" si="29"/>
        <v>40422.155555555553</v>
      </c>
    </row>
    <row r="400" spans="1:20" ht="43.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s="5">
        <f t="shared" si="26"/>
        <v>1.2516</v>
      </c>
      <c r="H400" t="s">
        <v>8224</v>
      </c>
      <c r="I400" t="s">
        <v>8246</v>
      </c>
      <c r="J400">
        <v>1430334126</v>
      </c>
      <c r="K400">
        <v>1426446126</v>
      </c>
      <c r="L400" t="b">
        <v>0</v>
      </c>
      <c r="M400">
        <v>67</v>
      </c>
      <c r="N400" s="6">
        <f t="shared" si="27"/>
        <v>140.1044776119403</v>
      </c>
      <c r="O400" t="b">
        <v>1</v>
      </c>
      <c r="P400" t="s">
        <v>8269</v>
      </c>
      <c r="Q400" t="s">
        <v>8310</v>
      </c>
      <c r="R400" t="s">
        <v>8315</v>
      </c>
      <c r="S400" s="11">
        <f t="shared" si="28"/>
        <v>42078.793124999997</v>
      </c>
      <c r="T400" s="11">
        <f t="shared" si="29"/>
        <v>42123.793124999997</v>
      </c>
    </row>
    <row r="401" spans="1:20" ht="43.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s="5">
        <f t="shared" si="26"/>
        <v>1.0680499999999999</v>
      </c>
      <c r="H401" t="s">
        <v>8225</v>
      </c>
      <c r="I401" t="s">
        <v>8247</v>
      </c>
      <c r="J401">
        <v>1481716800</v>
      </c>
      <c r="K401">
        <v>1479070867</v>
      </c>
      <c r="L401" t="b">
        <v>0</v>
      </c>
      <c r="M401">
        <v>95</v>
      </c>
      <c r="N401" s="6">
        <f t="shared" si="27"/>
        <v>224.85263157894738</v>
      </c>
      <c r="O401" t="b">
        <v>1</v>
      </c>
      <c r="P401" t="s">
        <v>8269</v>
      </c>
      <c r="Q401" t="s">
        <v>8310</v>
      </c>
      <c r="R401" t="s">
        <v>8315</v>
      </c>
      <c r="S401" s="11">
        <f t="shared" si="28"/>
        <v>42687.875775462962</v>
      </c>
      <c r="T401" s="11">
        <f t="shared" si="29"/>
        <v>42718.5</v>
      </c>
    </row>
    <row r="402" spans="1:20" ht="43.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s="5">
        <f t="shared" si="26"/>
        <v>1.1230249999999999</v>
      </c>
      <c r="H402" t="s">
        <v>8224</v>
      </c>
      <c r="I402" t="s">
        <v>8246</v>
      </c>
      <c r="J402">
        <v>1400297400</v>
      </c>
      <c r="K402">
        <v>1397661347</v>
      </c>
      <c r="L402" t="b">
        <v>0</v>
      </c>
      <c r="M402">
        <v>62</v>
      </c>
      <c r="N402" s="6">
        <f t="shared" si="27"/>
        <v>181.13306451612902</v>
      </c>
      <c r="O402" t="b">
        <v>1</v>
      </c>
      <c r="P402" t="s">
        <v>8269</v>
      </c>
      <c r="Q402" t="s">
        <v>8310</v>
      </c>
      <c r="R402" t="s">
        <v>8315</v>
      </c>
      <c r="S402" s="11">
        <f t="shared" si="28"/>
        <v>41745.635960648149</v>
      </c>
      <c r="T402" s="11">
        <f t="shared" si="29"/>
        <v>41776.145833333336</v>
      </c>
    </row>
    <row r="403" spans="1:20" ht="43.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s="5">
        <f t="shared" si="26"/>
        <v>1.0381199999999999</v>
      </c>
      <c r="H403" t="s">
        <v>8224</v>
      </c>
      <c r="I403" t="s">
        <v>8246</v>
      </c>
      <c r="J403">
        <v>1312747970</v>
      </c>
      <c r="K403">
        <v>1310155970</v>
      </c>
      <c r="L403" t="b">
        <v>0</v>
      </c>
      <c r="M403">
        <v>73</v>
      </c>
      <c r="N403" s="6">
        <f t="shared" si="27"/>
        <v>711.04109589041093</v>
      </c>
      <c r="O403" t="b">
        <v>1</v>
      </c>
      <c r="P403" t="s">
        <v>8269</v>
      </c>
      <c r="Q403" t="s">
        <v>8310</v>
      </c>
      <c r="R403" t="s">
        <v>8315</v>
      </c>
      <c r="S403" s="11">
        <f t="shared" si="28"/>
        <v>40732.842245370368</v>
      </c>
      <c r="T403" s="11">
        <f t="shared" si="29"/>
        <v>40762.842245370368</v>
      </c>
    </row>
    <row r="404" spans="1:20" ht="43.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s="5">
        <f t="shared" si="26"/>
        <v>1.4165000000000001</v>
      </c>
      <c r="H404" t="s">
        <v>8224</v>
      </c>
      <c r="I404" t="s">
        <v>8246</v>
      </c>
      <c r="J404">
        <v>1446731817</v>
      </c>
      <c r="K404">
        <v>1444913817</v>
      </c>
      <c r="L404" t="b">
        <v>0</v>
      </c>
      <c r="M404">
        <v>43</v>
      </c>
      <c r="N404" s="6">
        <f t="shared" si="27"/>
        <v>65.883720930232556</v>
      </c>
      <c r="O404" t="b">
        <v>1</v>
      </c>
      <c r="P404" t="s">
        <v>8269</v>
      </c>
      <c r="Q404" t="s">
        <v>8310</v>
      </c>
      <c r="R404" t="s">
        <v>8315</v>
      </c>
      <c r="S404" s="11">
        <f t="shared" si="28"/>
        <v>42292.539548611108</v>
      </c>
      <c r="T404" s="11">
        <f t="shared" si="29"/>
        <v>42313.58121527778</v>
      </c>
    </row>
    <row r="405" spans="1:20" ht="43.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s="5">
        <f t="shared" si="26"/>
        <v>1.0526</v>
      </c>
      <c r="H405" t="s">
        <v>8224</v>
      </c>
      <c r="I405" t="s">
        <v>8246</v>
      </c>
      <c r="J405">
        <v>1312960080</v>
      </c>
      <c r="K405">
        <v>1308900441</v>
      </c>
      <c r="L405" t="b">
        <v>0</v>
      </c>
      <c r="M405">
        <v>70</v>
      </c>
      <c r="N405" s="6">
        <f t="shared" si="27"/>
        <v>75.185714285714283</v>
      </c>
      <c r="O405" t="b">
        <v>1</v>
      </c>
      <c r="P405" t="s">
        <v>8269</v>
      </c>
      <c r="Q405" t="s">
        <v>8310</v>
      </c>
      <c r="R405" t="s">
        <v>8315</v>
      </c>
      <c r="S405" s="11">
        <f t="shared" si="28"/>
        <v>40718.310659722221</v>
      </c>
      <c r="T405" s="11">
        <f t="shared" si="29"/>
        <v>40765.297222222223</v>
      </c>
    </row>
    <row r="406" spans="1:20" ht="43.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s="5">
        <f t="shared" si="26"/>
        <v>1.0309142857142857</v>
      </c>
      <c r="H406" t="s">
        <v>8224</v>
      </c>
      <c r="I406" t="s">
        <v>8246</v>
      </c>
      <c r="J406">
        <v>1391641440</v>
      </c>
      <c r="K406">
        <v>1389107062</v>
      </c>
      <c r="L406" t="b">
        <v>0</v>
      </c>
      <c r="M406">
        <v>271</v>
      </c>
      <c r="N406" s="6">
        <f t="shared" si="27"/>
        <v>133.14391143911439</v>
      </c>
      <c r="O406" t="b">
        <v>1</v>
      </c>
      <c r="P406" t="s">
        <v>8269</v>
      </c>
      <c r="Q406" t="s">
        <v>8310</v>
      </c>
      <c r="R406" t="s">
        <v>8315</v>
      </c>
      <c r="S406" s="11">
        <f t="shared" si="28"/>
        <v>41646.628032407411</v>
      </c>
      <c r="T406" s="11">
        <f t="shared" si="29"/>
        <v>41675.961111111108</v>
      </c>
    </row>
    <row r="407" spans="1:20" ht="29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s="5">
        <f t="shared" si="26"/>
        <v>1.0765957446808512</v>
      </c>
      <c r="H407" t="s">
        <v>8224</v>
      </c>
      <c r="I407" t="s">
        <v>8246</v>
      </c>
      <c r="J407">
        <v>1394071339</v>
      </c>
      <c r="K407">
        <v>1391479339</v>
      </c>
      <c r="L407" t="b">
        <v>0</v>
      </c>
      <c r="M407">
        <v>55</v>
      </c>
      <c r="N407" s="6">
        <f t="shared" si="27"/>
        <v>55.2</v>
      </c>
      <c r="O407" t="b">
        <v>1</v>
      </c>
      <c r="P407" t="s">
        <v>8269</v>
      </c>
      <c r="Q407" t="s">
        <v>8310</v>
      </c>
      <c r="R407" t="s">
        <v>8315</v>
      </c>
      <c r="S407" s="11">
        <f t="shared" si="28"/>
        <v>41674.08494212963</v>
      </c>
      <c r="T407" s="11">
        <f t="shared" si="29"/>
        <v>41704.08494212963</v>
      </c>
    </row>
    <row r="408" spans="1:20" ht="43.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s="5">
        <f t="shared" si="26"/>
        <v>1.0770464285714285</v>
      </c>
      <c r="H408" t="s">
        <v>8224</v>
      </c>
      <c r="I408" t="s">
        <v>8246</v>
      </c>
      <c r="J408">
        <v>1304920740</v>
      </c>
      <c r="K408">
        <v>1301975637</v>
      </c>
      <c r="L408" t="b">
        <v>0</v>
      </c>
      <c r="M408">
        <v>35</v>
      </c>
      <c r="N408" s="6">
        <f t="shared" si="27"/>
        <v>86.163714285714292</v>
      </c>
      <c r="O408" t="b">
        <v>1</v>
      </c>
      <c r="P408" t="s">
        <v>8269</v>
      </c>
      <c r="Q408" t="s">
        <v>8310</v>
      </c>
      <c r="R408" t="s">
        <v>8315</v>
      </c>
      <c r="S408" s="11">
        <f t="shared" si="28"/>
        <v>40638.162465277775</v>
      </c>
      <c r="T408" s="11">
        <f t="shared" si="29"/>
        <v>40672.249305555553</v>
      </c>
    </row>
    <row r="409" spans="1:20" ht="43.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s="5">
        <f t="shared" si="26"/>
        <v>1.0155000000000001</v>
      </c>
      <c r="H409" t="s">
        <v>8224</v>
      </c>
      <c r="I409" t="s">
        <v>8246</v>
      </c>
      <c r="J409">
        <v>1321739650</v>
      </c>
      <c r="K409">
        <v>1316552050</v>
      </c>
      <c r="L409" t="b">
        <v>0</v>
      </c>
      <c r="M409">
        <v>22</v>
      </c>
      <c r="N409" s="6">
        <f t="shared" si="27"/>
        <v>92.318181818181813</v>
      </c>
      <c r="O409" t="b">
        <v>1</v>
      </c>
      <c r="P409" t="s">
        <v>8269</v>
      </c>
      <c r="Q409" t="s">
        <v>8310</v>
      </c>
      <c r="R409" t="s">
        <v>8315</v>
      </c>
      <c r="S409" s="11">
        <f t="shared" si="28"/>
        <v>40806.870949074073</v>
      </c>
      <c r="T409" s="11">
        <f t="shared" si="29"/>
        <v>40866.912615740745</v>
      </c>
    </row>
    <row r="410" spans="1:20" ht="43.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s="5">
        <f t="shared" si="26"/>
        <v>1.0143766666666667</v>
      </c>
      <c r="H410" t="s">
        <v>8224</v>
      </c>
      <c r="I410" t="s">
        <v>8246</v>
      </c>
      <c r="J410">
        <v>1383676790</v>
      </c>
      <c r="K410">
        <v>1380217190</v>
      </c>
      <c r="L410" t="b">
        <v>0</v>
      </c>
      <c r="M410">
        <v>38</v>
      </c>
      <c r="N410" s="6">
        <f t="shared" si="27"/>
        <v>160.16473684210527</v>
      </c>
      <c r="O410" t="b">
        <v>1</v>
      </c>
      <c r="P410" t="s">
        <v>8269</v>
      </c>
      <c r="Q410" t="s">
        <v>8310</v>
      </c>
      <c r="R410" t="s">
        <v>8315</v>
      </c>
      <c r="S410" s="11">
        <f t="shared" si="28"/>
        <v>41543.735995370371</v>
      </c>
      <c r="T410" s="11">
        <f t="shared" si="29"/>
        <v>41583.777662037035</v>
      </c>
    </row>
    <row r="411" spans="1:20" ht="43.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s="5">
        <f t="shared" si="26"/>
        <v>1.3680000000000001</v>
      </c>
      <c r="H411" t="s">
        <v>8225</v>
      </c>
      <c r="I411" t="s">
        <v>8247</v>
      </c>
      <c r="J411">
        <v>1469220144</v>
      </c>
      <c r="K411">
        <v>1466628144</v>
      </c>
      <c r="L411" t="b">
        <v>0</v>
      </c>
      <c r="M411">
        <v>15</v>
      </c>
      <c r="N411" s="6">
        <f t="shared" si="27"/>
        <v>45.6</v>
      </c>
      <c r="O411" t="b">
        <v>1</v>
      </c>
      <c r="P411" t="s">
        <v>8269</v>
      </c>
      <c r="Q411" t="s">
        <v>8310</v>
      </c>
      <c r="R411" t="s">
        <v>8315</v>
      </c>
      <c r="S411" s="11">
        <f t="shared" si="28"/>
        <v>42543.862777777773</v>
      </c>
      <c r="T411" s="11">
        <f t="shared" si="29"/>
        <v>42573.862777777773</v>
      </c>
    </row>
    <row r="412" spans="1:20" ht="43.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s="5">
        <f t="shared" si="26"/>
        <v>1.2829999999999999</v>
      </c>
      <c r="H412" t="s">
        <v>8229</v>
      </c>
      <c r="I412" t="s">
        <v>8251</v>
      </c>
      <c r="J412">
        <v>1434670397</v>
      </c>
      <c r="K412">
        <v>1429486397</v>
      </c>
      <c r="L412" t="b">
        <v>0</v>
      </c>
      <c r="M412">
        <v>7</v>
      </c>
      <c r="N412" s="6">
        <f t="shared" si="27"/>
        <v>183.28571428571428</v>
      </c>
      <c r="O412" t="b">
        <v>1</v>
      </c>
      <c r="P412" t="s">
        <v>8269</v>
      </c>
      <c r="Q412" t="s">
        <v>8310</v>
      </c>
      <c r="R412" t="s">
        <v>8315</v>
      </c>
      <c r="S412" s="11">
        <f t="shared" si="28"/>
        <v>42113.981446759266</v>
      </c>
      <c r="T412" s="11">
        <f t="shared" si="29"/>
        <v>42173.981446759266</v>
      </c>
    </row>
    <row r="413" spans="1:20" ht="43.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s="5">
        <f t="shared" si="26"/>
        <v>1.0105</v>
      </c>
      <c r="H413" t="s">
        <v>8224</v>
      </c>
      <c r="I413" t="s">
        <v>8246</v>
      </c>
      <c r="J413">
        <v>1387688400</v>
      </c>
      <c r="K413">
        <v>1384920804</v>
      </c>
      <c r="L413" t="b">
        <v>0</v>
      </c>
      <c r="M413">
        <v>241</v>
      </c>
      <c r="N413" s="6">
        <f t="shared" si="27"/>
        <v>125.78838174273859</v>
      </c>
      <c r="O413" t="b">
        <v>1</v>
      </c>
      <c r="P413" t="s">
        <v>8269</v>
      </c>
      <c r="Q413" t="s">
        <v>8310</v>
      </c>
      <c r="R413" t="s">
        <v>8315</v>
      </c>
      <c r="S413" s="11">
        <f t="shared" si="28"/>
        <v>41598.17597222222</v>
      </c>
      <c r="T413" s="11">
        <f t="shared" si="29"/>
        <v>41630.208333333336</v>
      </c>
    </row>
    <row r="414" spans="1:20" ht="43.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s="5">
        <f t="shared" si="26"/>
        <v>1.2684</v>
      </c>
      <c r="H414" t="s">
        <v>8224</v>
      </c>
      <c r="I414" t="s">
        <v>8246</v>
      </c>
      <c r="J414">
        <v>1343238578</v>
      </c>
      <c r="K414">
        <v>1341856178</v>
      </c>
      <c r="L414" t="b">
        <v>0</v>
      </c>
      <c r="M414">
        <v>55</v>
      </c>
      <c r="N414" s="6">
        <f t="shared" si="27"/>
        <v>57.654545454545456</v>
      </c>
      <c r="O414" t="b">
        <v>1</v>
      </c>
      <c r="P414" t="s">
        <v>8269</v>
      </c>
      <c r="Q414" t="s">
        <v>8310</v>
      </c>
      <c r="R414" t="s">
        <v>8315</v>
      </c>
      <c r="S414" s="11">
        <f t="shared" si="28"/>
        <v>41099.742800925924</v>
      </c>
      <c r="T414" s="11">
        <f t="shared" si="29"/>
        <v>41115.742800925924</v>
      </c>
    </row>
    <row r="415" spans="1:20" ht="43.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s="5">
        <f t="shared" si="26"/>
        <v>1.0508593749999999</v>
      </c>
      <c r="H415" t="s">
        <v>8224</v>
      </c>
      <c r="I415" t="s">
        <v>8246</v>
      </c>
      <c r="J415">
        <v>1342731811</v>
      </c>
      <c r="K415">
        <v>1340139811</v>
      </c>
      <c r="L415" t="b">
        <v>0</v>
      </c>
      <c r="M415">
        <v>171</v>
      </c>
      <c r="N415" s="6">
        <f t="shared" si="27"/>
        <v>78.660818713450297</v>
      </c>
      <c r="O415" t="b">
        <v>1</v>
      </c>
      <c r="P415" t="s">
        <v>8269</v>
      </c>
      <c r="Q415" t="s">
        <v>8310</v>
      </c>
      <c r="R415" t="s">
        <v>8315</v>
      </c>
      <c r="S415" s="11">
        <f t="shared" si="28"/>
        <v>41079.877442129626</v>
      </c>
      <c r="T415" s="11">
        <f t="shared" si="29"/>
        <v>41109.877442129626</v>
      </c>
    </row>
    <row r="416" spans="1:20" ht="43.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s="5">
        <f t="shared" si="26"/>
        <v>1.0285405405405406</v>
      </c>
      <c r="H416" t="s">
        <v>8224</v>
      </c>
      <c r="I416" t="s">
        <v>8246</v>
      </c>
      <c r="J416">
        <v>1381541465</v>
      </c>
      <c r="K416">
        <v>1378949465</v>
      </c>
      <c r="L416" t="b">
        <v>0</v>
      </c>
      <c r="M416">
        <v>208</v>
      </c>
      <c r="N416" s="6">
        <f t="shared" si="27"/>
        <v>91.480769230769226</v>
      </c>
      <c r="O416" t="b">
        <v>1</v>
      </c>
      <c r="P416" t="s">
        <v>8269</v>
      </c>
      <c r="Q416" t="s">
        <v>8310</v>
      </c>
      <c r="R416" t="s">
        <v>8315</v>
      </c>
      <c r="S416" s="11">
        <f t="shared" si="28"/>
        <v>41529.063252314816</v>
      </c>
      <c r="T416" s="11">
        <f t="shared" si="29"/>
        <v>41559.063252314816</v>
      </c>
    </row>
    <row r="417" spans="1:20" ht="58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s="5">
        <f t="shared" si="26"/>
        <v>1.0214714285714286</v>
      </c>
      <c r="H417" t="s">
        <v>8229</v>
      </c>
      <c r="I417" t="s">
        <v>8251</v>
      </c>
      <c r="J417">
        <v>1413547200</v>
      </c>
      <c r="K417">
        <v>1411417602</v>
      </c>
      <c r="L417" t="b">
        <v>0</v>
      </c>
      <c r="M417">
        <v>21</v>
      </c>
      <c r="N417" s="6">
        <f t="shared" si="27"/>
        <v>68.09809523809524</v>
      </c>
      <c r="O417" t="b">
        <v>1</v>
      </c>
      <c r="P417" t="s">
        <v>8269</v>
      </c>
      <c r="Q417" t="s">
        <v>8310</v>
      </c>
      <c r="R417" t="s">
        <v>8315</v>
      </c>
      <c r="S417" s="11">
        <f t="shared" si="28"/>
        <v>41904.851875</v>
      </c>
      <c r="T417" s="11">
        <f t="shared" si="29"/>
        <v>41929.5</v>
      </c>
    </row>
    <row r="418" spans="1:20" ht="29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s="5">
        <f t="shared" si="26"/>
        <v>1.2021700000000002</v>
      </c>
      <c r="H418" t="s">
        <v>8224</v>
      </c>
      <c r="I418" t="s">
        <v>8246</v>
      </c>
      <c r="J418">
        <v>1391851831</v>
      </c>
      <c r="K418">
        <v>1389259831</v>
      </c>
      <c r="L418" t="b">
        <v>0</v>
      </c>
      <c r="M418">
        <v>25</v>
      </c>
      <c r="N418" s="6">
        <f t="shared" si="27"/>
        <v>48.086800000000004</v>
      </c>
      <c r="O418" t="b">
        <v>1</v>
      </c>
      <c r="P418" t="s">
        <v>8269</v>
      </c>
      <c r="Q418" t="s">
        <v>8310</v>
      </c>
      <c r="R418" t="s">
        <v>8315</v>
      </c>
      <c r="S418" s="11">
        <f t="shared" si="28"/>
        <v>41648.396192129629</v>
      </c>
      <c r="T418" s="11">
        <f t="shared" si="29"/>
        <v>41678.396192129629</v>
      </c>
    </row>
    <row r="419" spans="1:20" ht="43.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s="5">
        <f t="shared" si="26"/>
        <v>1.0024761904761905</v>
      </c>
      <c r="H419" t="s">
        <v>8224</v>
      </c>
      <c r="I419" t="s">
        <v>8246</v>
      </c>
      <c r="J419">
        <v>1365395580</v>
      </c>
      <c r="K419">
        <v>1364426260</v>
      </c>
      <c r="L419" t="b">
        <v>0</v>
      </c>
      <c r="M419">
        <v>52</v>
      </c>
      <c r="N419" s="6">
        <f t="shared" si="27"/>
        <v>202.42307692307693</v>
      </c>
      <c r="O419" t="b">
        <v>1</v>
      </c>
      <c r="P419" t="s">
        <v>8269</v>
      </c>
      <c r="Q419" t="s">
        <v>8310</v>
      </c>
      <c r="R419" t="s">
        <v>8315</v>
      </c>
      <c r="S419" s="11">
        <f t="shared" si="28"/>
        <v>41360.970601851855</v>
      </c>
      <c r="T419" s="11">
        <f t="shared" si="29"/>
        <v>41372.189583333333</v>
      </c>
    </row>
    <row r="420" spans="1:20" ht="43.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s="5">
        <f t="shared" si="26"/>
        <v>1.0063392857142857</v>
      </c>
      <c r="H420" t="s">
        <v>8224</v>
      </c>
      <c r="I420" t="s">
        <v>8246</v>
      </c>
      <c r="J420">
        <v>1437633997</v>
      </c>
      <c r="K420">
        <v>1435041997</v>
      </c>
      <c r="L420" t="b">
        <v>0</v>
      </c>
      <c r="M420">
        <v>104</v>
      </c>
      <c r="N420" s="6">
        <f t="shared" si="27"/>
        <v>216.75</v>
      </c>
      <c r="O420" t="b">
        <v>1</v>
      </c>
      <c r="P420" t="s">
        <v>8269</v>
      </c>
      <c r="Q420" t="s">
        <v>8310</v>
      </c>
      <c r="R420" t="s">
        <v>8315</v>
      </c>
      <c r="S420" s="11">
        <f t="shared" si="28"/>
        <v>42178.282372685186</v>
      </c>
      <c r="T420" s="11">
        <f t="shared" si="29"/>
        <v>42208.282372685186</v>
      </c>
    </row>
    <row r="421" spans="1:20" ht="43.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s="5">
        <f t="shared" si="26"/>
        <v>1.004375</v>
      </c>
      <c r="H421" t="s">
        <v>8224</v>
      </c>
      <c r="I421" t="s">
        <v>8246</v>
      </c>
      <c r="J421">
        <v>1372536787</v>
      </c>
      <c r="K421">
        <v>1367352787</v>
      </c>
      <c r="L421" t="b">
        <v>0</v>
      </c>
      <c r="M421">
        <v>73</v>
      </c>
      <c r="N421" s="6">
        <f t="shared" si="27"/>
        <v>110.06849315068493</v>
      </c>
      <c r="O421" t="b">
        <v>1</v>
      </c>
      <c r="P421" t="s">
        <v>8269</v>
      </c>
      <c r="Q421" t="s">
        <v>8310</v>
      </c>
      <c r="R421" t="s">
        <v>8315</v>
      </c>
      <c r="S421" s="11">
        <f t="shared" si="28"/>
        <v>41394.842442129629</v>
      </c>
      <c r="T421" s="11">
        <f t="shared" si="29"/>
        <v>41454.842442129629</v>
      </c>
    </row>
    <row r="422" spans="1:20" ht="43.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s="5">
        <f t="shared" si="26"/>
        <v>4.3939393939393936E-3</v>
      </c>
      <c r="H422" t="s">
        <v>8224</v>
      </c>
      <c r="I422" t="s">
        <v>8246</v>
      </c>
      <c r="J422">
        <v>1394772031</v>
      </c>
      <c r="K422">
        <v>1392183631</v>
      </c>
      <c r="L422" t="b">
        <v>0</v>
      </c>
      <c r="M422">
        <v>3</v>
      </c>
      <c r="N422" s="6">
        <f t="shared" si="27"/>
        <v>4.833333333333333</v>
      </c>
      <c r="O422" t="b">
        <v>0</v>
      </c>
      <c r="P422" t="s">
        <v>8270</v>
      </c>
      <c r="Q422" t="s">
        <v>8310</v>
      </c>
      <c r="R422" t="s">
        <v>8316</v>
      </c>
      <c r="S422" s="11">
        <f t="shared" si="28"/>
        <v>41682.23646990741</v>
      </c>
      <c r="T422" s="11">
        <f t="shared" si="29"/>
        <v>41712.194803240738</v>
      </c>
    </row>
    <row r="423" spans="1:20" ht="43.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s="5">
        <f t="shared" si="26"/>
        <v>2.0066666666666667E-2</v>
      </c>
      <c r="H423" t="s">
        <v>8224</v>
      </c>
      <c r="I423" t="s">
        <v>8246</v>
      </c>
      <c r="J423">
        <v>1440157656</v>
      </c>
      <c r="K423">
        <v>1434973656</v>
      </c>
      <c r="L423" t="b">
        <v>0</v>
      </c>
      <c r="M423">
        <v>6</v>
      </c>
      <c r="N423" s="6">
        <f t="shared" si="27"/>
        <v>50.166666666666664</v>
      </c>
      <c r="O423" t="b">
        <v>0</v>
      </c>
      <c r="P423" t="s">
        <v>8270</v>
      </c>
      <c r="Q423" t="s">
        <v>8310</v>
      </c>
      <c r="R423" t="s">
        <v>8316</v>
      </c>
      <c r="S423" s="11">
        <f t="shared" si="28"/>
        <v>42177.491388888884</v>
      </c>
      <c r="T423" s="11">
        <f t="shared" si="29"/>
        <v>42237.491388888884</v>
      </c>
    </row>
    <row r="424" spans="1:20" ht="43.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s="5">
        <f t="shared" si="26"/>
        <v>1.0749999999999999E-2</v>
      </c>
      <c r="H424" t="s">
        <v>8224</v>
      </c>
      <c r="I424" t="s">
        <v>8246</v>
      </c>
      <c r="J424">
        <v>1410416097</v>
      </c>
      <c r="K424">
        <v>1407824097</v>
      </c>
      <c r="L424" t="b">
        <v>0</v>
      </c>
      <c r="M424">
        <v>12</v>
      </c>
      <c r="N424" s="6">
        <f t="shared" si="27"/>
        <v>35.833333333333336</v>
      </c>
      <c r="O424" t="b">
        <v>0</v>
      </c>
      <c r="P424" t="s">
        <v>8270</v>
      </c>
      <c r="Q424" t="s">
        <v>8310</v>
      </c>
      <c r="R424" t="s">
        <v>8316</v>
      </c>
      <c r="S424" s="11">
        <f t="shared" si="28"/>
        <v>41863.260381944441</v>
      </c>
      <c r="T424" s="11">
        <f t="shared" si="29"/>
        <v>41893.260381944441</v>
      </c>
    </row>
    <row r="425" spans="1:20" ht="43.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s="5">
        <f t="shared" si="26"/>
        <v>7.6499999999999997E-3</v>
      </c>
      <c r="H425" t="s">
        <v>8224</v>
      </c>
      <c r="I425" t="s">
        <v>8246</v>
      </c>
      <c r="J425">
        <v>1370470430</v>
      </c>
      <c r="K425">
        <v>1367878430</v>
      </c>
      <c r="L425" t="b">
        <v>0</v>
      </c>
      <c r="M425">
        <v>13</v>
      </c>
      <c r="N425" s="6">
        <f t="shared" si="27"/>
        <v>11.76923076923077</v>
      </c>
      <c r="O425" t="b">
        <v>0</v>
      </c>
      <c r="P425" t="s">
        <v>8270</v>
      </c>
      <c r="Q425" t="s">
        <v>8310</v>
      </c>
      <c r="R425" t="s">
        <v>8316</v>
      </c>
      <c r="S425" s="11">
        <f t="shared" si="28"/>
        <v>41400.92627314815</v>
      </c>
      <c r="T425" s="11">
        <f t="shared" si="29"/>
        <v>41430.92627314815</v>
      </c>
    </row>
    <row r="426" spans="1:20" ht="43.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s="5">
        <f t="shared" si="26"/>
        <v>6.7966666666666675E-2</v>
      </c>
      <c r="H426" t="s">
        <v>8224</v>
      </c>
      <c r="I426" t="s">
        <v>8246</v>
      </c>
      <c r="J426">
        <v>1332748899</v>
      </c>
      <c r="K426">
        <v>1327568499</v>
      </c>
      <c r="L426" t="b">
        <v>0</v>
      </c>
      <c r="M426">
        <v>5</v>
      </c>
      <c r="N426" s="6">
        <f t="shared" si="27"/>
        <v>40.78</v>
      </c>
      <c r="O426" t="b">
        <v>0</v>
      </c>
      <c r="P426" t="s">
        <v>8270</v>
      </c>
      <c r="Q426" t="s">
        <v>8310</v>
      </c>
      <c r="R426" t="s">
        <v>8316</v>
      </c>
      <c r="S426" s="11">
        <f t="shared" si="28"/>
        <v>40934.376145833332</v>
      </c>
      <c r="T426" s="11">
        <f t="shared" si="29"/>
        <v>40994.334479166668</v>
      </c>
    </row>
    <row r="427" spans="1:20" ht="43.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s="5">
        <f t="shared" si="26"/>
        <v>1.2E-4</v>
      </c>
      <c r="H427" t="s">
        <v>8224</v>
      </c>
      <c r="I427" t="s">
        <v>8246</v>
      </c>
      <c r="J427">
        <v>1448660404</v>
      </c>
      <c r="K427">
        <v>1443472804</v>
      </c>
      <c r="L427" t="b">
        <v>0</v>
      </c>
      <c r="M427">
        <v>2</v>
      </c>
      <c r="N427" s="6">
        <f t="shared" si="27"/>
        <v>3</v>
      </c>
      <c r="O427" t="b">
        <v>0</v>
      </c>
      <c r="P427" t="s">
        <v>8270</v>
      </c>
      <c r="Q427" t="s">
        <v>8310</v>
      </c>
      <c r="R427" t="s">
        <v>8316</v>
      </c>
      <c r="S427" s="11">
        <f t="shared" si="28"/>
        <v>42275.861157407402</v>
      </c>
      <c r="T427" s="11">
        <f t="shared" si="29"/>
        <v>42335.902824074074</v>
      </c>
    </row>
    <row r="428" spans="1:20" ht="43.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s="5">
        <f t="shared" si="26"/>
        <v>1.3299999999999999E-2</v>
      </c>
      <c r="H428" t="s">
        <v>8224</v>
      </c>
      <c r="I428" t="s">
        <v>8246</v>
      </c>
      <c r="J428">
        <v>1456851914</v>
      </c>
      <c r="K428">
        <v>1454259914</v>
      </c>
      <c r="L428" t="b">
        <v>0</v>
      </c>
      <c r="M428">
        <v>8</v>
      </c>
      <c r="N428" s="6">
        <f t="shared" si="27"/>
        <v>16.625</v>
      </c>
      <c r="O428" t="b">
        <v>0</v>
      </c>
      <c r="P428" t="s">
        <v>8270</v>
      </c>
      <c r="Q428" t="s">
        <v>8310</v>
      </c>
      <c r="R428" t="s">
        <v>8316</v>
      </c>
      <c r="S428" s="11">
        <f t="shared" si="28"/>
        <v>42400.711967592593</v>
      </c>
      <c r="T428" s="11">
        <f t="shared" si="29"/>
        <v>42430.711967592593</v>
      </c>
    </row>
    <row r="429" spans="1:20" ht="43.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s="5">
        <f t="shared" si="26"/>
        <v>0</v>
      </c>
      <c r="H429" t="s">
        <v>8224</v>
      </c>
      <c r="I429" t="s">
        <v>8246</v>
      </c>
      <c r="J429">
        <v>1445540340</v>
      </c>
      <c r="K429">
        <v>1444340940</v>
      </c>
      <c r="L429" t="b">
        <v>0</v>
      </c>
      <c r="M429">
        <v>0</v>
      </c>
      <c r="N429" s="6">
        <f t="shared" si="27"/>
        <v>0</v>
      </c>
      <c r="O429" t="b">
        <v>0</v>
      </c>
      <c r="P429" t="s">
        <v>8270</v>
      </c>
      <c r="Q429" t="s">
        <v>8310</v>
      </c>
      <c r="R429" t="s">
        <v>8316</v>
      </c>
      <c r="S429" s="11">
        <f t="shared" si="28"/>
        <v>42285.909027777772</v>
      </c>
      <c r="T429" s="11">
        <f t="shared" si="29"/>
        <v>42299.790972222225</v>
      </c>
    </row>
    <row r="430" spans="1:20" ht="29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s="5">
        <f t="shared" si="26"/>
        <v>5.6333333333333332E-2</v>
      </c>
      <c r="H430" t="s">
        <v>8224</v>
      </c>
      <c r="I430" t="s">
        <v>8246</v>
      </c>
      <c r="J430">
        <v>1402956000</v>
      </c>
      <c r="K430">
        <v>1400523845</v>
      </c>
      <c r="L430" t="b">
        <v>0</v>
      </c>
      <c r="M430">
        <v>13</v>
      </c>
      <c r="N430" s="6">
        <f t="shared" si="27"/>
        <v>52</v>
      </c>
      <c r="O430" t="b">
        <v>0</v>
      </c>
      <c r="P430" t="s">
        <v>8270</v>
      </c>
      <c r="Q430" t="s">
        <v>8310</v>
      </c>
      <c r="R430" t="s">
        <v>8316</v>
      </c>
      <c r="S430" s="11">
        <f t="shared" si="28"/>
        <v>41778.766724537039</v>
      </c>
      <c r="T430" s="11">
        <f t="shared" si="29"/>
        <v>41806.916666666664</v>
      </c>
    </row>
    <row r="431" spans="1:20" ht="58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s="5">
        <f t="shared" si="26"/>
        <v>0</v>
      </c>
      <c r="H431" t="s">
        <v>8224</v>
      </c>
      <c r="I431" t="s">
        <v>8246</v>
      </c>
      <c r="J431">
        <v>1259297940</v>
      </c>
      <c r="K431">
        <v>1252964282</v>
      </c>
      <c r="L431" t="b">
        <v>0</v>
      </c>
      <c r="M431">
        <v>0</v>
      </c>
      <c r="N431" s="6">
        <f t="shared" si="27"/>
        <v>0</v>
      </c>
      <c r="O431" t="b">
        <v>0</v>
      </c>
      <c r="P431" t="s">
        <v>8270</v>
      </c>
      <c r="Q431" t="s">
        <v>8310</v>
      </c>
      <c r="R431" t="s">
        <v>8316</v>
      </c>
      <c r="S431" s="11">
        <f t="shared" si="28"/>
        <v>40070.901412037041</v>
      </c>
      <c r="T431" s="11">
        <f t="shared" si="29"/>
        <v>40144.207638888889</v>
      </c>
    </row>
    <row r="432" spans="1:20" ht="29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s="5">
        <f t="shared" si="26"/>
        <v>2.4E-2</v>
      </c>
      <c r="H432" t="s">
        <v>8224</v>
      </c>
      <c r="I432" t="s">
        <v>8246</v>
      </c>
      <c r="J432">
        <v>1378866867</v>
      </c>
      <c r="K432">
        <v>1377570867</v>
      </c>
      <c r="L432" t="b">
        <v>0</v>
      </c>
      <c r="M432">
        <v>5</v>
      </c>
      <c r="N432" s="6">
        <f t="shared" si="27"/>
        <v>4.8</v>
      </c>
      <c r="O432" t="b">
        <v>0</v>
      </c>
      <c r="P432" t="s">
        <v>8270</v>
      </c>
      <c r="Q432" t="s">
        <v>8310</v>
      </c>
      <c r="R432" t="s">
        <v>8316</v>
      </c>
      <c r="S432" s="11">
        <f t="shared" si="28"/>
        <v>41513.107256944444</v>
      </c>
      <c r="T432" s="11">
        <f t="shared" si="29"/>
        <v>41528.107256944444</v>
      </c>
    </row>
    <row r="433" spans="1:20" ht="43.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s="5">
        <f t="shared" si="26"/>
        <v>0.13833333333333334</v>
      </c>
      <c r="H433" t="s">
        <v>8225</v>
      </c>
      <c r="I433" t="s">
        <v>8247</v>
      </c>
      <c r="J433">
        <v>1467752083</v>
      </c>
      <c r="K433">
        <v>1465160083</v>
      </c>
      <c r="L433" t="b">
        <v>0</v>
      </c>
      <c r="M433">
        <v>8</v>
      </c>
      <c r="N433" s="6">
        <f t="shared" si="27"/>
        <v>51.875</v>
      </c>
      <c r="O433" t="b">
        <v>0</v>
      </c>
      <c r="P433" t="s">
        <v>8270</v>
      </c>
      <c r="Q433" t="s">
        <v>8310</v>
      </c>
      <c r="R433" t="s">
        <v>8316</v>
      </c>
      <c r="S433" s="11">
        <f t="shared" si="28"/>
        <v>42526.871331018512</v>
      </c>
      <c r="T433" s="11">
        <f t="shared" si="29"/>
        <v>42556.871331018512</v>
      </c>
    </row>
    <row r="434" spans="1:20" ht="43.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s="5">
        <f t="shared" si="26"/>
        <v>9.5000000000000001E-2</v>
      </c>
      <c r="H434" t="s">
        <v>8224</v>
      </c>
      <c r="I434" t="s">
        <v>8246</v>
      </c>
      <c r="J434">
        <v>1445448381</v>
      </c>
      <c r="K434">
        <v>1440264381</v>
      </c>
      <c r="L434" t="b">
        <v>0</v>
      </c>
      <c r="M434">
        <v>8</v>
      </c>
      <c r="N434" s="6">
        <f t="shared" si="27"/>
        <v>71.25</v>
      </c>
      <c r="O434" t="b">
        <v>0</v>
      </c>
      <c r="P434" t="s">
        <v>8270</v>
      </c>
      <c r="Q434" t="s">
        <v>8310</v>
      </c>
      <c r="R434" t="s">
        <v>8316</v>
      </c>
      <c r="S434" s="11">
        <f t="shared" si="28"/>
        <v>42238.726631944446</v>
      </c>
      <c r="T434" s="11">
        <f t="shared" si="29"/>
        <v>42298.726631944446</v>
      </c>
    </row>
    <row r="435" spans="1:20" ht="58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s="5">
        <f t="shared" si="26"/>
        <v>0</v>
      </c>
      <c r="H435" t="s">
        <v>8224</v>
      </c>
      <c r="I435" t="s">
        <v>8246</v>
      </c>
      <c r="J435">
        <v>1444576022</v>
      </c>
      <c r="K435">
        <v>1439392022</v>
      </c>
      <c r="L435" t="b">
        <v>0</v>
      </c>
      <c r="M435">
        <v>0</v>
      </c>
      <c r="N435" s="6">
        <f t="shared" si="27"/>
        <v>0</v>
      </c>
      <c r="O435" t="b">
        <v>0</v>
      </c>
      <c r="P435" t="s">
        <v>8270</v>
      </c>
      <c r="Q435" t="s">
        <v>8310</v>
      </c>
      <c r="R435" t="s">
        <v>8316</v>
      </c>
      <c r="S435" s="11">
        <f t="shared" si="28"/>
        <v>42228.629884259266</v>
      </c>
      <c r="T435" s="11">
        <f t="shared" si="29"/>
        <v>42288.629884259266</v>
      </c>
    </row>
    <row r="436" spans="1:20" ht="43.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s="5">
        <f t="shared" si="26"/>
        <v>0.05</v>
      </c>
      <c r="H436" t="s">
        <v>8224</v>
      </c>
      <c r="I436" t="s">
        <v>8246</v>
      </c>
      <c r="J436">
        <v>1385931702</v>
      </c>
      <c r="K436">
        <v>1383076902</v>
      </c>
      <c r="L436" t="b">
        <v>0</v>
      </c>
      <c r="M436">
        <v>2</v>
      </c>
      <c r="N436" s="6">
        <f t="shared" si="27"/>
        <v>62.5</v>
      </c>
      <c r="O436" t="b">
        <v>0</v>
      </c>
      <c r="P436" t="s">
        <v>8270</v>
      </c>
      <c r="Q436" t="s">
        <v>8310</v>
      </c>
      <c r="R436" t="s">
        <v>8316</v>
      </c>
      <c r="S436" s="11">
        <f t="shared" si="28"/>
        <v>41576.834513888891</v>
      </c>
      <c r="T436" s="11">
        <f t="shared" si="29"/>
        <v>41609.876180555555</v>
      </c>
    </row>
    <row r="437" spans="1:20" ht="43.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s="5">
        <f t="shared" si="26"/>
        <v>2.7272727272727273E-5</v>
      </c>
      <c r="H437" t="s">
        <v>8224</v>
      </c>
      <c r="I437" t="s">
        <v>8246</v>
      </c>
      <c r="J437">
        <v>1379094980</v>
      </c>
      <c r="K437">
        <v>1376502980</v>
      </c>
      <c r="L437" t="b">
        <v>0</v>
      </c>
      <c r="M437">
        <v>3</v>
      </c>
      <c r="N437" s="6">
        <f t="shared" si="27"/>
        <v>1</v>
      </c>
      <c r="O437" t="b">
        <v>0</v>
      </c>
      <c r="P437" t="s">
        <v>8270</v>
      </c>
      <c r="Q437" t="s">
        <v>8310</v>
      </c>
      <c r="R437" t="s">
        <v>8316</v>
      </c>
      <c r="S437" s="11">
        <f t="shared" si="28"/>
        <v>41500.747453703705</v>
      </c>
      <c r="T437" s="11">
        <f t="shared" si="29"/>
        <v>41530.747453703705</v>
      </c>
    </row>
    <row r="438" spans="1:20" ht="43.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s="5">
        <f t="shared" si="26"/>
        <v>0</v>
      </c>
      <c r="H438" t="s">
        <v>8224</v>
      </c>
      <c r="I438" t="s">
        <v>8246</v>
      </c>
      <c r="J438">
        <v>1375260113</v>
      </c>
      <c r="K438">
        <v>1372668113</v>
      </c>
      <c r="L438" t="b">
        <v>0</v>
      </c>
      <c r="M438">
        <v>0</v>
      </c>
      <c r="N438" s="6">
        <f t="shared" si="27"/>
        <v>0</v>
      </c>
      <c r="O438" t="b">
        <v>0</v>
      </c>
      <c r="P438" t="s">
        <v>8270</v>
      </c>
      <c r="Q438" t="s">
        <v>8310</v>
      </c>
      <c r="R438" t="s">
        <v>8316</v>
      </c>
      <c r="S438" s="11">
        <f t="shared" si="28"/>
        <v>41456.36241898148</v>
      </c>
      <c r="T438" s="11">
        <f t="shared" si="29"/>
        <v>41486.36241898148</v>
      </c>
    </row>
    <row r="439" spans="1:20" ht="43.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s="5">
        <f t="shared" si="26"/>
        <v>0</v>
      </c>
      <c r="H439" t="s">
        <v>8229</v>
      </c>
      <c r="I439" t="s">
        <v>8251</v>
      </c>
      <c r="J439">
        <v>1475912326</v>
      </c>
      <c r="K439">
        <v>1470728326</v>
      </c>
      <c r="L439" t="b">
        <v>0</v>
      </c>
      <c r="M439">
        <v>0</v>
      </c>
      <c r="N439" s="6">
        <f t="shared" si="27"/>
        <v>0</v>
      </c>
      <c r="O439" t="b">
        <v>0</v>
      </c>
      <c r="P439" t="s">
        <v>8270</v>
      </c>
      <c r="Q439" t="s">
        <v>8310</v>
      </c>
      <c r="R439" t="s">
        <v>8316</v>
      </c>
      <c r="S439" s="11">
        <f t="shared" si="28"/>
        <v>42591.31858796296</v>
      </c>
      <c r="T439" s="11">
        <f t="shared" si="29"/>
        <v>42651.31858796296</v>
      </c>
    </row>
    <row r="440" spans="1:20" ht="43.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s="5">
        <f t="shared" si="26"/>
        <v>9.3799999999999994E-2</v>
      </c>
      <c r="H440" t="s">
        <v>8224</v>
      </c>
      <c r="I440" t="s">
        <v>8246</v>
      </c>
      <c r="J440">
        <v>1447830958</v>
      </c>
      <c r="K440">
        <v>1445235358</v>
      </c>
      <c r="L440" t="b">
        <v>0</v>
      </c>
      <c r="M440">
        <v>11</v>
      </c>
      <c r="N440" s="6">
        <f t="shared" si="27"/>
        <v>170.54545454545453</v>
      </c>
      <c r="O440" t="b">
        <v>0</v>
      </c>
      <c r="P440" t="s">
        <v>8270</v>
      </c>
      <c r="Q440" t="s">
        <v>8310</v>
      </c>
      <c r="R440" t="s">
        <v>8316</v>
      </c>
      <c r="S440" s="11">
        <f t="shared" si="28"/>
        <v>42296.261087962965</v>
      </c>
      <c r="T440" s="11">
        <f t="shared" si="29"/>
        <v>42326.302754629629</v>
      </c>
    </row>
    <row r="441" spans="1:20" ht="43.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s="5">
        <f t="shared" si="26"/>
        <v>0</v>
      </c>
      <c r="H441" t="s">
        <v>8224</v>
      </c>
      <c r="I441" t="s">
        <v>8246</v>
      </c>
      <c r="J441">
        <v>1413569818</v>
      </c>
      <c r="K441">
        <v>1412705818</v>
      </c>
      <c r="L441" t="b">
        <v>0</v>
      </c>
      <c r="M441">
        <v>0</v>
      </c>
      <c r="N441" s="6">
        <f t="shared" si="27"/>
        <v>0</v>
      </c>
      <c r="O441" t="b">
        <v>0</v>
      </c>
      <c r="P441" t="s">
        <v>8270</v>
      </c>
      <c r="Q441" t="s">
        <v>8310</v>
      </c>
      <c r="R441" t="s">
        <v>8316</v>
      </c>
      <c r="S441" s="11">
        <f t="shared" si="28"/>
        <v>41919.761782407404</v>
      </c>
      <c r="T441" s="11">
        <f t="shared" si="29"/>
        <v>41929.761782407404</v>
      </c>
    </row>
    <row r="442" spans="1:20" ht="43.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s="5">
        <f t="shared" si="26"/>
        <v>1E-3</v>
      </c>
      <c r="H442" t="s">
        <v>8224</v>
      </c>
      <c r="I442" t="s">
        <v>8246</v>
      </c>
      <c r="J442">
        <v>1458859153</v>
      </c>
      <c r="K442">
        <v>1456270753</v>
      </c>
      <c r="L442" t="b">
        <v>0</v>
      </c>
      <c r="M442">
        <v>1</v>
      </c>
      <c r="N442" s="6">
        <f t="shared" si="27"/>
        <v>5</v>
      </c>
      <c r="O442" t="b">
        <v>0</v>
      </c>
      <c r="P442" t="s">
        <v>8270</v>
      </c>
      <c r="Q442" t="s">
        <v>8310</v>
      </c>
      <c r="R442" t="s">
        <v>8316</v>
      </c>
      <c r="S442" s="11">
        <f t="shared" si="28"/>
        <v>42423.985567129625</v>
      </c>
      <c r="T442" s="11">
        <f t="shared" si="29"/>
        <v>42453.943900462968</v>
      </c>
    </row>
    <row r="443" spans="1:20" ht="43.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s="5">
        <f t="shared" si="26"/>
        <v>0</v>
      </c>
      <c r="H443" t="s">
        <v>8225</v>
      </c>
      <c r="I443" t="s">
        <v>8247</v>
      </c>
      <c r="J443">
        <v>1383418996</v>
      </c>
      <c r="K443">
        <v>1380826996</v>
      </c>
      <c r="L443" t="b">
        <v>0</v>
      </c>
      <c r="M443">
        <v>0</v>
      </c>
      <c r="N443" s="6">
        <f t="shared" si="27"/>
        <v>0</v>
      </c>
      <c r="O443" t="b">
        <v>0</v>
      </c>
      <c r="P443" t="s">
        <v>8270</v>
      </c>
      <c r="Q443" t="s">
        <v>8310</v>
      </c>
      <c r="R443" t="s">
        <v>8316</v>
      </c>
      <c r="S443" s="11">
        <f t="shared" si="28"/>
        <v>41550.793935185182</v>
      </c>
      <c r="T443" s="11">
        <f t="shared" si="29"/>
        <v>41580.793935185182</v>
      </c>
    </row>
    <row r="444" spans="1: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s="5">
        <f t="shared" si="26"/>
        <v>0.39358823529411763</v>
      </c>
      <c r="H444" t="s">
        <v>8224</v>
      </c>
      <c r="I444" t="s">
        <v>8246</v>
      </c>
      <c r="J444">
        <v>1424380783</v>
      </c>
      <c r="K444">
        <v>1421788783</v>
      </c>
      <c r="L444" t="b">
        <v>0</v>
      </c>
      <c r="M444">
        <v>17</v>
      </c>
      <c r="N444" s="6">
        <f t="shared" si="27"/>
        <v>393.58823529411762</v>
      </c>
      <c r="O444" t="b">
        <v>0</v>
      </c>
      <c r="P444" t="s">
        <v>8270</v>
      </c>
      <c r="Q444" t="s">
        <v>8310</v>
      </c>
      <c r="R444" t="s">
        <v>8316</v>
      </c>
      <c r="S444" s="11">
        <f t="shared" si="28"/>
        <v>42024.888692129629</v>
      </c>
      <c r="T444" s="11">
        <f t="shared" si="29"/>
        <v>42054.888692129629</v>
      </c>
    </row>
    <row r="445" spans="1:20" ht="43.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s="5">
        <f t="shared" si="26"/>
        <v>1E-3</v>
      </c>
      <c r="H445" t="s">
        <v>8229</v>
      </c>
      <c r="I445" t="s">
        <v>8251</v>
      </c>
      <c r="J445">
        <v>1391991701</v>
      </c>
      <c r="K445">
        <v>1389399701</v>
      </c>
      <c r="L445" t="b">
        <v>0</v>
      </c>
      <c r="M445">
        <v>2</v>
      </c>
      <c r="N445" s="6">
        <f t="shared" si="27"/>
        <v>5</v>
      </c>
      <c r="O445" t="b">
        <v>0</v>
      </c>
      <c r="P445" t="s">
        <v>8270</v>
      </c>
      <c r="Q445" t="s">
        <v>8310</v>
      </c>
      <c r="R445" t="s">
        <v>8316</v>
      </c>
      <c r="S445" s="11">
        <f t="shared" si="28"/>
        <v>41650.015057870369</v>
      </c>
      <c r="T445" s="11">
        <f t="shared" si="29"/>
        <v>41680.015057870369</v>
      </c>
    </row>
    <row r="446" spans="1:20" ht="29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s="5">
        <f t="shared" si="26"/>
        <v>0.05</v>
      </c>
      <c r="H446" t="s">
        <v>8224</v>
      </c>
      <c r="I446" t="s">
        <v>8246</v>
      </c>
      <c r="J446">
        <v>1329342361</v>
      </c>
      <c r="K446">
        <v>1324158361</v>
      </c>
      <c r="L446" t="b">
        <v>0</v>
      </c>
      <c r="M446">
        <v>1</v>
      </c>
      <c r="N446" s="6">
        <f t="shared" si="27"/>
        <v>50</v>
      </c>
      <c r="O446" t="b">
        <v>0</v>
      </c>
      <c r="P446" t="s">
        <v>8270</v>
      </c>
      <c r="Q446" t="s">
        <v>8310</v>
      </c>
      <c r="R446" t="s">
        <v>8316</v>
      </c>
      <c r="S446" s="11">
        <f t="shared" si="28"/>
        <v>40894.906956018516</v>
      </c>
      <c r="T446" s="11">
        <f t="shared" si="29"/>
        <v>40954.906956018516</v>
      </c>
    </row>
    <row r="447" spans="1:20" ht="43.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s="5">
        <f t="shared" si="26"/>
        <v>3.3333333333333335E-5</v>
      </c>
      <c r="H447" t="s">
        <v>8224</v>
      </c>
      <c r="I447" t="s">
        <v>8246</v>
      </c>
      <c r="J447">
        <v>1432195375</v>
      </c>
      <c r="K447">
        <v>1430899375</v>
      </c>
      <c r="L447" t="b">
        <v>0</v>
      </c>
      <c r="M447">
        <v>2</v>
      </c>
      <c r="N447" s="6">
        <f t="shared" si="27"/>
        <v>1</v>
      </c>
      <c r="O447" t="b">
        <v>0</v>
      </c>
      <c r="P447" t="s">
        <v>8270</v>
      </c>
      <c r="Q447" t="s">
        <v>8310</v>
      </c>
      <c r="R447" t="s">
        <v>8316</v>
      </c>
      <c r="S447" s="11">
        <f t="shared" si="28"/>
        <v>42130.335358796292</v>
      </c>
      <c r="T447" s="11">
        <f t="shared" si="29"/>
        <v>42145.335358796292</v>
      </c>
    </row>
    <row r="448" spans="1:20" ht="43.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s="5">
        <f t="shared" si="26"/>
        <v>7.2952380952380949E-2</v>
      </c>
      <c r="H448" t="s">
        <v>8224</v>
      </c>
      <c r="I448" t="s">
        <v>8246</v>
      </c>
      <c r="J448">
        <v>1425434420</v>
      </c>
      <c r="K448">
        <v>1422842420</v>
      </c>
      <c r="L448" t="b">
        <v>0</v>
      </c>
      <c r="M448">
        <v>16</v>
      </c>
      <c r="N448" s="6">
        <f t="shared" si="27"/>
        <v>47.875</v>
      </c>
      <c r="O448" t="b">
        <v>0</v>
      </c>
      <c r="P448" t="s">
        <v>8270</v>
      </c>
      <c r="Q448" t="s">
        <v>8310</v>
      </c>
      <c r="R448" t="s">
        <v>8316</v>
      </c>
      <c r="S448" s="11">
        <f t="shared" si="28"/>
        <v>42037.083564814813</v>
      </c>
      <c r="T448" s="11">
        <f t="shared" si="29"/>
        <v>42067.083564814813</v>
      </c>
    </row>
    <row r="449" spans="1:20" ht="43.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s="5">
        <f t="shared" si="26"/>
        <v>1.6666666666666666E-4</v>
      </c>
      <c r="H449" t="s">
        <v>8225</v>
      </c>
      <c r="I449" t="s">
        <v>8247</v>
      </c>
      <c r="J449">
        <v>1364041163</v>
      </c>
      <c r="K449">
        <v>1361884763</v>
      </c>
      <c r="L449" t="b">
        <v>0</v>
      </c>
      <c r="M449">
        <v>1</v>
      </c>
      <c r="N449" s="6">
        <f t="shared" si="27"/>
        <v>5</v>
      </c>
      <c r="O449" t="b">
        <v>0</v>
      </c>
      <c r="P449" t="s">
        <v>8270</v>
      </c>
      <c r="Q449" t="s">
        <v>8310</v>
      </c>
      <c r="R449" t="s">
        <v>8316</v>
      </c>
      <c r="S449" s="11">
        <f t="shared" si="28"/>
        <v>41331.555127314816</v>
      </c>
      <c r="T449" s="11">
        <f t="shared" si="29"/>
        <v>41356.513460648144</v>
      </c>
    </row>
    <row r="450" spans="1:20" ht="43.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s="5">
        <f t="shared" ref="G450:G513" si="30">E450/D450</f>
        <v>3.2804E-2</v>
      </c>
      <c r="H450" t="s">
        <v>8224</v>
      </c>
      <c r="I450" t="s">
        <v>8246</v>
      </c>
      <c r="J450">
        <v>1400091095</v>
      </c>
      <c r="K450">
        <v>1398363095</v>
      </c>
      <c r="L450" t="b">
        <v>0</v>
      </c>
      <c r="M450">
        <v>4</v>
      </c>
      <c r="N450" s="6">
        <f t="shared" si="27"/>
        <v>20.502500000000001</v>
      </c>
      <c r="O450" t="b">
        <v>0</v>
      </c>
      <c r="P450" t="s">
        <v>8270</v>
      </c>
      <c r="Q450" t="s">
        <v>8310</v>
      </c>
      <c r="R450" t="s">
        <v>8316</v>
      </c>
      <c r="S450" s="11">
        <f t="shared" si="28"/>
        <v>41753.758043981477</v>
      </c>
      <c r="T450" s="11">
        <f t="shared" si="29"/>
        <v>41773.758043981477</v>
      </c>
    </row>
    <row r="451" spans="1:20" ht="43.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s="5">
        <f t="shared" si="30"/>
        <v>2.2499999999999999E-2</v>
      </c>
      <c r="H451" t="s">
        <v>8225</v>
      </c>
      <c r="I451" t="s">
        <v>8247</v>
      </c>
      <c r="J451">
        <v>1382017085</v>
      </c>
      <c r="K451">
        <v>1379425085</v>
      </c>
      <c r="L451" t="b">
        <v>0</v>
      </c>
      <c r="M451">
        <v>5</v>
      </c>
      <c r="N451" s="6">
        <f t="shared" ref="N451:N514" si="31">IFERROR(E451/M451,0)</f>
        <v>9</v>
      </c>
      <c r="O451" t="b">
        <v>0</v>
      </c>
      <c r="P451" t="s">
        <v>8270</v>
      </c>
      <c r="Q451" t="s">
        <v>8310</v>
      </c>
      <c r="R451" t="s">
        <v>8316</v>
      </c>
      <c r="S451" s="11">
        <f t="shared" ref="S451:S514" si="32">((($K451/60)/60)/24)+DATE(1970,1,1)</f>
        <v>41534.568113425928</v>
      </c>
      <c r="T451" s="11">
        <f t="shared" ref="T451:T514" si="33">((($J451/60)/60)/24)+DATE(1970,1,1)</f>
        <v>41564.568113425928</v>
      </c>
    </row>
    <row r="452" spans="1:20" ht="43.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s="5">
        <f t="shared" si="30"/>
        <v>7.92E-3</v>
      </c>
      <c r="H452" t="s">
        <v>8224</v>
      </c>
      <c r="I452" t="s">
        <v>8246</v>
      </c>
      <c r="J452">
        <v>1392417800</v>
      </c>
      <c r="K452">
        <v>1389825800</v>
      </c>
      <c r="L452" t="b">
        <v>0</v>
      </c>
      <c r="M452">
        <v>7</v>
      </c>
      <c r="N452" s="6">
        <f t="shared" si="31"/>
        <v>56.571428571428569</v>
      </c>
      <c r="O452" t="b">
        <v>0</v>
      </c>
      <c r="P452" t="s">
        <v>8270</v>
      </c>
      <c r="Q452" t="s">
        <v>8310</v>
      </c>
      <c r="R452" t="s">
        <v>8316</v>
      </c>
      <c r="S452" s="11">
        <f t="shared" si="32"/>
        <v>41654.946759259255</v>
      </c>
      <c r="T452" s="11">
        <f t="shared" si="33"/>
        <v>41684.946759259255</v>
      </c>
    </row>
    <row r="453" spans="1:20" ht="43.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s="5">
        <f t="shared" si="30"/>
        <v>0</v>
      </c>
      <c r="H453" t="s">
        <v>8224</v>
      </c>
      <c r="I453" t="s">
        <v>8246</v>
      </c>
      <c r="J453">
        <v>1390669791</v>
      </c>
      <c r="K453">
        <v>1388077791</v>
      </c>
      <c r="L453" t="b">
        <v>0</v>
      </c>
      <c r="M453">
        <v>0</v>
      </c>
      <c r="N453" s="6">
        <f t="shared" si="31"/>
        <v>0</v>
      </c>
      <c r="O453" t="b">
        <v>0</v>
      </c>
      <c r="P453" t="s">
        <v>8270</v>
      </c>
      <c r="Q453" t="s">
        <v>8310</v>
      </c>
      <c r="R453" t="s">
        <v>8316</v>
      </c>
      <c r="S453" s="11">
        <f t="shared" si="32"/>
        <v>41634.715173611112</v>
      </c>
      <c r="T453" s="11">
        <f t="shared" si="33"/>
        <v>41664.715173611112</v>
      </c>
    </row>
    <row r="454" spans="1:20" ht="29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s="5">
        <f t="shared" si="30"/>
        <v>0.64</v>
      </c>
      <c r="H454" t="s">
        <v>8224</v>
      </c>
      <c r="I454" t="s">
        <v>8246</v>
      </c>
      <c r="J454">
        <v>1431536015</v>
      </c>
      <c r="K454">
        <v>1428944015</v>
      </c>
      <c r="L454" t="b">
        <v>0</v>
      </c>
      <c r="M454">
        <v>12</v>
      </c>
      <c r="N454" s="6">
        <f t="shared" si="31"/>
        <v>40</v>
      </c>
      <c r="O454" t="b">
        <v>0</v>
      </c>
      <c r="P454" t="s">
        <v>8270</v>
      </c>
      <c r="Q454" t="s">
        <v>8310</v>
      </c>
      <c r="R454" t="s">
        <v>8316</v>
      </c>
      <c r="S454" s="11">
        <f t="shared" si="32"/>
        <v>42107.703877314809</v>
      </c>
      <c r="T454" s="11">
        <f t="shared" si="33"/>
        <v>42137.703877314809</v>
      </c>
    </row>
    <row r="455" spans="1:20" ht="43.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s="5">
        <f t="shared" si="30"/>
        <v>2.740447957839262E-4</v>
      </c>
      <c r="H455" t="s">
        <v>8224</v>
      </c>
      <c r="I455" t="s">
        <v>8246</v>
      </c>
      <c r="J455">
        <v>1424375279</v>
      </c>
      <c r="K455">
        <v>1422992879</v>
      </c>
      <c r="L455" t="b">
        <v>0</v>
      </c>
      <c r="M455">
        <v>2</v>
      </c>
      <c r="N455" s="6">
        <f t="shared" si="31"/>
        <v>13</v>
      </c>
      <c r="O455" t="b">
        <v>0</v>
      </c>
      <c r="P455" t="s">
        <v>8270</v>
      </c>
      <c r="Q455" t="s">
        <v>8310</v>
      </c>
      <c r="R455" t="s">
        <v>8316</v>
      </c>
      <c r="S455" s="11">
        <f t="shared" si="32"/>
        <v>42038.824988425928</v>
      </c>
      <c r="T455" s="11">
        <f t="shared" si="33"/>
        <v>42054.824988425928</v>
      </c>
    </row>
    <row r="456" spans="1:20" ht="43.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s="5">
        <f t="shared" si="30"/>
        <v>8.2000000000000007E-3</v>
      </c>
      <c r="H456" t="s">
        <v>8224</v>
      </c>
      <c r="I456" t="s">
        <v>8246</v>
      </c>
      <c r="J456">
        <v>1417007640</v>
      </c>
      <c r="K456">
        <v>1414343571</v>
      </c>
      <c r="L456" t="b">
        <v>0</v>
      </c>
      <c r="M456">
        <v>5</v>
      </c>
      <c r="N456" s="6">
        <f t="shared" si="31"/>
        <v>16.399999999999999</v>
      </c>
      <c r="O456" t="b">
        <v>0</v>
      </c>
      <c r="P456" t="s">
        <v>8270</v>
      </c>
      <c r="Q456" t="s">
        <v>8310</v>
      </c>
      <c r="R456" t="s">
        <v>8316</v>
      </c>
      <c r="S456" s="11">
        <f t="shared" si="32"/>
        <v>41938.717256944445</v>
      </c>
      <c r="T456" s="11">
        <f t="shared" si="33"/>
        <v>41969.551388888889</v>
      </c>
    </row>
    <row r="457" spans="1:20" ht="43.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s="5">
        <f t="shared" si="30"/>
        <v>6.9230769230769226E-4</v>
      </c>
      <c r="H457" t="s">
        <v>8224</v>
      </c>
      <c r="I457" t="s">
        <v>8246</v>
      </c>
      <c r="J457">
        <v>1334622660</v>
      </c>
      <c r="K457">
        <v>1330733022</v>
      </c>
      <c r="L457" t="b">
        <v>0</v>
      </c>
      <c r="M457">
        <v>2</v>
      </c>
      <c r="N457" s="6">
        <f t="shared" si="31"/>
        <v>22.5</v>
      </c>
      <c r="O457" t="b">
        <v>0</v>
      </c>
      <c r="P457" t="s">
        <v>8270</v>
      </c>
      <c r="Q457" t="s">
        <v>8310</v>
      </c>
      <c r="R457" t="s">
        <v>8316</v>
      </c>
      <c r="S457" s="11">
        <f t="shared" si="32"/>
        <v>40971.002569444441</v>
      </c>
      <c r="T457" s="11">
        <f t="shared" si="33"/>
        <v>41016.021527777775</v>
      </c>
    </row>
    <row r="458" spans="1:20" ht="43.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s="5">
        <f t="shared" si="30"/>
        <v>6.8631863186318634E-3</v>
      </c>
      <c r="H458" t="s">
        <v>8224</v>
      </c>
      <c r="I458" t="s">
        <v>8246</v>
      </c>
      <c r="J458">
        <v>1382414340</v>
      </c>
      <c r="K458">
        <v>1380559201</v>
      </c>
      <c r="L458" t="b">
        <v>0</v>
      </c>
      <c r="M458">
        <v>3</v>
      </c>
      <c r="N458" s="6">
        <f t="shared" si="31"/>
        <v>20.333333333333332</v>
      </c>
      <c r="O458" t="b">
        <v>0</v>
      </c>
      <c r="P458" t="s">
        <v>8270</v>
      </c>
      <c r="Q458" t="s">
        <v>8310</v>
      </c>
      <c r="R458" t="s">
        <v>8316</v>
      </c>
      <c r="S458" s="11">
        <f t="shared" si="32"/>
        <v>41547.694456018515</v>
      </c>
      <c r="T458" s="11">
        <f t="shared" si="33"/>
        <v>41569.165972222225</v>
      </c>
    </row>
    <row r="459" spans="1:20" ht="43.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s="5">
        <f t="shared" si="30"/>
        <v>0</v>
      </c>
      <c r="H459" t="s">
        <v>8229</v>
      </c>
      <c r="I459" t="s">
        <v>8251</v>
      </c>
      <c r="J459">
        <v>1408213512</v>
      </c>
      <c r="K459">
        <v>1405621512</v>
      </c>
      <c r="L459" t="b">
        <v>0</v>
      </c>
      <c r="M459">
        <v>0</v>
      </c>
      <c r="N459" s="6">
        <f t="shared" si="31"/>
        <v>0</v>
      </c>
      <c r="O459" t="b">
        <v>0</v>
      </c>
      <c r="P459" t="s">
        <v>8270</v>
      </c>
      <c r="Q459" t="s">
        <v>8310</v>
      </c>
      <c r="R459" t="s">
        <v>8316</v>
      </c>
      <c r="S459" s="11">
        <f t="shared" si="32"/>
        <v>41837.767500000002</v>
      </c>
      <c r="T459" s="11">
        <f t="shared" si="33"/>
        <v>41867.767500000002</v>
      </c>
    </row>
    <row r="460" spans="1:20" ht="43.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s="5">
        <f t="shared" si="30"/>
        <v>8.2100000000000006E-2</v>
      </c>
      <c r="H460" t="s">
        <v>8225</v>
      </c>
      <c r="I460" t="s">
        <v>8247</v>
      </c>
      <c r="J460">
        <v>1368550060</v>
      </c>
      <c r="K460">
        <v>1365958060</v>
      </c>
      <c r="L460" t="b">
        <v>0</v>
      </c>
      <c r="M460">
        <v>49</v>
      </c>
      <c r="N460" s="6">
        <f t="shared" si="31"/>
        <v>16.755102040816325</v>
      </c>
      <c r="O460" t="b">
        <v>0</v>
      </c>
      <c r="P460" t="s">
        <v>8270</v>
      </c>
      <c r="Q460" t="s">
        <v>8310</v>
      </c>
      <c r="R460" t="s">
        <v>8316</v>
      </c>
      <c r="S460" s="11">
        <f t="shared" si="32"/>
        <v>41378.69976851852</v>
      </c>
      <c r="T460" s="11">
        <f t="shared" si="33"/>
        <v>41408.69976851852</v>
      </c>
    </row>
    <row r="461" spans="1:20" ht="43.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s="5">
        <f t="shared" si="30"/>
        <v>6.4102564102564103E-4</v>
      </c>
      <c r="H461" t="s">
        <v>8224</v>
      </c>
      <c r="I461" t="s">
        <v>8246</v>
      </c>
      <c r="J461">
        <v>1321201327</v>
      </c>
      <c r="K461">
        <v>1316013727</v>
      </c>
      <c r="L461" t="b">
        <v>0</v>
      </c>
      <c r="M461">
        <v>1</v>
      </c>
      <c r="N461" s="6">
        <f t="shared" si="31"/>
        <v>25</v>
      </c>
      <c r="O461" t="b">
        <v>0</v>
      </c>
      <c r="P461" t="s">
        <v>8270</v>
      </c>
      <c r="Q461" t="s">
        <v>8310</v>
      </c>
      <c r="R461" t="s">
        <v>8316</v>
      </c>
      <c r="S461" s="11">
        <f t="shared" si="32"/>
        <v>40800.6403587963</v>
      </c>
      <c r="T461" s="11">
        <f t="shared" si="33"/>
        <v>40860.682025462964</v>
      </c>
    </row>
    <row r="462" spans="1:20" ht="29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s="5">
        <f t="shared" si="30"/>
        <v>2.9411764705882353E-3</v>
      </c>
      <c r="H462" t="s">
        <v>8224</v>
      </c>
      <c r="I462" t="s">
        <v>8246</v>
      </c>
      <c r="J462">
        <v>1401595200</v>
      </c>
      <c r="K462">
        <v>1398862875</v>
      </c>
      <c r="L462" t="b">
        <v>0</v>
      </c>
      <c r="M462">
        <v>2</v>
      </c>
      <c r="N462" s="6">
        <f t="shared" si="31"/>
        <v>12.5</v>
      </c>
      <c r="O462" t="b">
        <v>0</v>
      </c>
      <c r="P462" t="s">
        <v>8270</v>
      </c>
      <c r="Q462" t="s">
        <v>8310</v>
      </c>
      <c r="R462" t="s">
        <v>8316</v>
      </c>
      <c r="S462" s="11">
        <f t="shared" si="32"/>
        <v>41759.542534722219</v>
      </c>
      <c r="T462" s="11">
        <f t="shared" si="33"/>
        <v>41791.166666666664</v>
      </c>
    </row>
    <row r="463" spans="1:20" ht="43.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s="5">
        <f t="shared" si="30"/>
        <v>0</v>
      </c>
      <c r="H463" t="s">
        <v>8225</v>
      </c>
      <c r="I463" t="s">
        <v>8247</v>
      </c>
      <c r="J463">
        <v>1370204367</v>
      </c>
      <c r="K463">
        <v>1368476367</v>
      </c>
      <c r="L463" t="b">
        <v>0</v>
      </c>
      <c r="M463">
        <v>0</v>
      </c>
      <c r="N463" s="6">
        <f t="shared" si="31"/>
        <v>0</v>
      </c>
      <c r="O463" t="b">
        <v>0</v>
      </c>
      <c r="P463" t="s">
        <v>8270</v>
      </c>
      <c r="Q463" t="s">
        <v>8310</v>
      </c>
      <c r="R463" t="s">
        <v>8316</v>
      </c>
      <c r="S463" s="11">
        <f t="shared" si="32"/>
        <v>41407.84684027778</v>
      </c>
      <c r="T463" s="11">
        <f t="shared" si="33"/>
        <v>41427.84684027778</v>
      </c>
    </row>
    <row r="464" spans="1:20" ht="43.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s="5">
        <f t="shared" si="30"/>
        <v>0</v>
      </c>
      <c r="H464" t="s">
        <v>8224</v>
      </c>
      <c r="I464" t="s">
        <v>8246</v>
      </c>
      <c r="J464">
        <v>1312945341</v>
      </c>
      <c r="K464">
        <v>1307761341</v>
      </c>
      <c r="L464" t="b">
        <v>0</v>
      </c>
      <c r="M464">
        <v>0</v>
      </c>
      <c r="N464" s="6">
        <f t="shared" si="31"/>
        <v>0</v>
      </c>
      <c r="O464" t="b">
        <v>0</v>
      </c>
      <c r="P464" t="s">
        <v>8270</v>
      </c>
      <c r="Q464" t="s">
        <v>8310</v>
      </c>
      <c r="R464" t="s">
        <v>8316</v>
      </c>
      <c r="S464" s="11">
        <f t="shared" si="32"/>
        <v>40705.126631944448</v>
      </c>
      <c r="T464" s="11">
        <f t="shared" si="33"/>
        <v>40765.126631944448</v>
      </c>
    </row>
    <row r="465" spans="1:20" ht="43.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s="5">
        <f t="shared" si="30"/>
        <v>2.2727272727272728E-2</v>
      </c>
      <c r="H465" t="s">
        <v>8224</v>
      </c>
      <c r="I465" t="s">
        <v>8246</v>
      </c>
      <c r="J465">
        <v>1316883753</v>
      </c>
      <c r="K465">
        <v>1311699753</v>
      </c>
      <c r="L465" t="b">
        <v>0</v>
      </c>
      <c r="M465">
        <v>11</v>
      </c>
      <c r="N465" s="6">
        <f t="shared" si="31"/>
        <v>113.63636363636364</v>
      </c>
      <c r="O465" t="b">
        <v>0</v>
      </c>
      <c r="P465" t="s">
        <v>8270</v>
      </c>
      <c r="Q465" t="s">
        <v>8310</v>
      </c>
      <c r="R465" t="s">
        <v>8316</v>
      </c>
      <c r="S465" s="11">
        <f t="shared" si="32"/>
        <v>40750.710104166668</v>
      </c>
      <c r="T465" s="11">
        <f t="shared" si="33"/>
        <v>40810.710104166668</v>
      </c>
    </row>
    <row r="466" spans="1:20" ht="29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s="5">
        <f t="shared" si="30"/>
        <v>9.9009900990099011E-4</v>
      </c>
      <c r="H466" t="s">
        <v>8236</v>
      </c>
      <c r="I466" t="s">
        <v>8249</v>
      </c>
      <c r="J466">
        <v>1463602935</v>
      </c>
      <c r="K466">
        <v>1461874935</v>
      </c>
      <c r="L466" t="b">
        <v>0</v>
      </c>
      <c r="M466">
        <v>1</v>
      </c>
      <c r="N466" s="6">
        <f t="shared" si="31"/>
        <v>1</v>
      </c>
      <c r="O466" t="b">
        <v>0</v>
      </c>
      <c r="P466" t="s">
        <v>8270</v>
      </c>
      <c r="Q466" t="s">
        <v>8310</v>
      </c>
      <c r="R466" t="s">
        <v>8316</v>
      </c>
      <c r="S466" s="11">
        <f t="shared" si="32"/>
        <v>42488.848784722228</v>
      </c>
      <c r="T466" s="11">
        <f t="shared" si="33"/>
        <v>42508.848784722228</v>
      </c>
    </row>
    <row r="467" spans="1:20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s="5">
        <f t="shared" si="30"/>
        <v>0.26953125</v>
      </c>
      <c r="H467" t="s">
        <v>8224</v>
      </c>
      <c r="I467" t="s">
        <v>8246</v>
      </c>
      <c r="J467">
        <v>1403837574</v>
      </c>
      <c r="K467">
        <v>1402455174</v>
      </c>
      <c r="L467" t="b">
        <v>0</v>
      </c>
      <c r="M467">
        <v>8</v>
      </c>
      <c r="N467" s="6">
        <f t="shared" si="31"/>
        <v>17.25</v>
      </c>
      <c r="O467" t="b">
        <v>0</v>
      </c>
      <c r="P467" t="s">
        <v>8270</v>
      </c>
      <c r="Q467" t="s">
        <v>8310</v>
      </c>
      <c r="R467" t="s">
        <v>8316</v>
      </c>
      <c r="S467" s="11">
        <f t="shared" si="32"/>
        <v>41801.120069444441</v>
      </c>
      <c r="T467" s="11">
        <f t="shared" si="33"/>
        <v>41817.120069444441</v>
      </c>
    </row>
    <row r="468" spans="1:20" ht="43.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s="5">
        <f t="shared" si="30"/>
        <v>7.6E-3</v>
      </c>
      <c r="H468" t="s">
        <v>8224</v>
      </c>
      <c r="I468" t="s">
        <v>8246</v>
      </c>
      <c r="J468">
        <v>1347057464</v>
      </c>
      <c r="K468">
        <v>1344465464</v>
      </c>
      <c r="L468" t="b">
        <v>0</v>
      </c>
      <c r="M468">
        <v>5</v>
      </c>
      <c r="N468" s="6">
        <f t="shared" si="31"/>
        <v>15.2</v>
      </c>
      <c r="O468" t="b">
        <v>0</v>
      </c>
      <c r="P468" t="s">
        <v>8270</v>
      </c>
      <c r="Q468" t="s">
        <v>8310</v>
      </c>
      <c r="R468" t="s">
        <v>8316</v>
      </c>
      <c r="S468" s="11">
        <f t="shared" si="32"/>
        <v>41129.942870370374</v>
      </c>
      <c r="T468" s="11">
        <f t="shared" si="33"/>
        <v>41159.942870370374</v>
      </c>
    </row>
    <row r="469" spans="1:20" ht="43.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s="5">
        <f t="shared" si="30"/>
        <v>0.21575</v>
      </c>
      <c r="H469" t="s">
        <v>8224</v>
      </c>
      <c r="I469" t="s">
        <v>8246</v>
      </c>
      <c r="J469">
        <v>1348849134</v>
      </c>
      <c r="K469">
        <v>1344961134</v>
      </c>
      <c r="L469" t="b">
        <v>0</v>
      </c>
      <c r="M469">
        <v>39</v>
      </c>
      <c r="N469" s="6">
        <f t="shared" si="31"/>
        <v>110.64102564102564</v>
      </c>
      <c r="O469" t="b">
        <v>0</v>
      </c>
      <c r="P469" t="s">
        <v>8270</v>
      </c>
      <c r="Q469" t="s">
        <v>8310</v>
      </c>
      <c r="R469" t="s">
        <v>8316</v>
      </c>
      <c r="S469" s="11">
        <f t="shared" si="32"/>
        <v>41135.679791666669</v>
      </c>
      <c r="T469" s="11">
        <f t="shared" si="33"/>
        <v>41180.679791666669</v>
      </c>
    </row>
    <row r="470" spans="1:20" ht="43.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s="5">
        <f t="shared" si="30"/>
        <v>0</v>
      </c>
      <c r="H470" t="s">
        <v>8224</v>
      </c>
      <c r="I470" t="s">
        <v>8246</v>
      </c>
      <c r="J470">
        <v>1341978665</v>
      </c>
      <c r="K470">
        <v>1336795283</v>
      </c>
      <c r="L470" t="b">
        <v>0</v>
      </c>
      <c r="M470">
        <v>0</v>
      </c>
      <c r="N470" s="6">
        <f t="shared" si="31"/>
        <v>0</v>
      </c>
      <c r="O470" t="b">
        <v>0</v>
      </c>
      <c r="P470" t="s">
        <v>8270</v>
      </c>
      <c r="Q470" t="s">
        <v>8310</v>
      </c>
      <c r="R470" t="s">
        <v>8316</v>
      </c>
      <c r="S470" s="11">
        <f t="shared" si="32"/>
        <v>41041.167627314811</v>
      </c>
      <c r="T470" s="11">
        <f t="shared" si="33"/>
        <v>41101.160474537035</v>
      </c>
    </row>
    <row r="471" spans="1:20" ht="29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s="5">
        <f t="shared" si="30"/>
        <v>0</v>
      </c>
      <c r="H471" t="s">
        <v>8225</v>
      </c>
      <c r="I471" t="s">
        <v>8247</v>
      </c>
      <c r="J471">
        <v>1409960724</v>
      </c>
      <c r="K471">
        <v>1404776724</v>
      </c>
      <c r="L471" t="b">
        <v>0</v>
      </c>
      <c r="M471">
        <v>0</v>
      </c>
      <c r="N471" s="6">
        <f t="shared" si="31"/>
        <v>0</v>
      </c>
      <c r="O471" t="b">
        <v>0</v>
      </c>
      <c r="P471" t="s">
        <v>8270</v>
      </c>
      <c r="Q471" t="s">
        <v>8310</v>
      </c>
      <c r="R471" t="s">
        <v>8316</v>
      </c>
      <c r="S471" s="11">
        <f t="shared" si="32"/>
        <v>41827.989861111113</v>
      </c>
      <c r="T471" s="11">
        <f t="shared" si="33"/>
        <v>41887.989861111113</v>
      </c>
    </row>
    <row r="472" spans="1:20" ht="43.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s="5">
        <f t="shared" si="30"/>
        <v>1.0200000000000001E-2</v>
      </c>
      <c r="H472" t="s">
        <v>8224</v>
      </c>
      <c r="I472" t="s">
        <v>8246</v>
      </c>
      <c r="J472">
        <v>1389844800</v>
      </c>
      <c r="K472">
        <v>1385524889</v>
      </c>
      <c r="L472" t="b">
        <v>0</v>
      </c>
      <c r="M472">
        <v>2</v>
      </c>
      <c r="N472" s="6">
        <f t="shared" si="31"/>
        <v>25.5</v>
      </c>
      <c r="O472" t="b">
        <v>0</v>
      </c>
      <c r="P472" t="s">
        <v>8270</v>
      </c>
      <c r="Q472" t="s">
        <v>8310</v>
      </c>
      <c r="R472" t="s">
        <v>8316</v>
      </c>
      <c r="S472" s="11">
        <f t="shared" si="32"/>
        <v>41605.167696759258</v>
      </c>
      <c r="T472" s="11">
        <f t="shared" si="33"/>
        <v>41655.166666666664</v>
      </c>
    </row>
    <row r="473" spans="1:20" ht="58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s="5">
        <f t="shared" si="30"/>
        <v>0.11892727272727273</v>
      </c>
      <c r="H473" t="s">
        <v>8224</v>
      </c>
      <c r="I473" t="s">
        <v>8246</v>
      </c>
      <c r="J473">
        <v>1397924379</v>
      </c>
      <c r="K473">
        <v>1394039979</v>
      </c>
      <c r="L473" t="b">
        <v>0</v>
      </c>
      <c r="M473">
        <v>170</v>
      </c>
      <c r="N473" s="6">
        <f t="shared" si="31"/>
        <v>38.476470588235294</v>
      </c>
      <c r="O473" t="b">
        <v>0</v>
      </c>
      <c r="P473" t="s">
        <v>8270</v>
      </c>
      <c r="Q473" t="s">
        <v>8310</v>
      </c>
      <c r="R473" t="s">
        <v>8316</v>
      </c>
      <c r="S473" s="11">
        <f t="shared" si="32"/>
        <v>41703.721979166665</v>
      </c>
      <c r="T473" s="11">
        <f t="shared" si="33"/>
        <v>41748.680312500001</v>
      </c>
    </row>
    <row r="474" spans="1:20" ht="43.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s="5">
        <f t="shared" si="30"/>
        <v>0.17624999999999999</v>
      </c>
      <c r="H474" t="s">
        <v>8224</v>
      </c>
      <c r="I474" t="s">
        <v>8246</v>
      </c>
      <c r="J474">
        <v>1408831718</v>
      </c>
      <c r="K474">
        <v>1406239718</v>
      </c>
      <c r="L474" t="b">
        <v>0</v>
      </c>
      <c r="M474">
        <v>5</v>
      </c>
      <c r="N474" s="6">
        <f t="shared" si="31"/>
        <v>28.2</v>
      </c>
      <c r="O474" t="b">
        <v>0</v>
      </c>
      <c r="P474" t="s">
        <v>8270</v>
      </c>
      <c r="Q474" t="s">
        <v>8310</v>
      </c>
      <c r="R474" t="s">
        <v>8316</v>
      </c>
      <c r="S474" s="11">
        <f t="shared" si="32"/>
        <v>41844.922662037039</v>
      </c>
      <c r="T474" s="11">
        <f t="shared" si="33"/>
        <v>41874.922662037039</v>
      </c>
    </row>
    <row r="475" spans="1:20" ht="43.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s="5">
        <f t="shared" si="30"/>
        <v>2.87E-2</v>
      </c>
      <c r="H475" t="s">
        <v>8224</v>
      </c>
      <c r="I475" t="s">
        <v>8246</v>
      </c>
      <c r="J475">
        <v>1410972319</v>
      </c>
      <c r="K475">
        <v>1408380319</v>
      </c>
      <c r="L475" t="b">
        <v>0</v>
      </c>
      <c r="M475">
        <v>14</v>
      </c>
      <c r="N475" s="6">
        <f t="shared" si="31"/>
        <v>61.5</v>
      </c>
      <c r="O475" t="b">
        <v>0</v>
      </c>
      <c r="P475" t="s">
        <v>8270</v>
      </c>
      <c r="Q475" t="s">
        <v>8310</v>
      </c>
      <c r="R475" t="s">
        <v>8316</v>
      </c>
      <c r="S475" s="11">
        <f t="shared" si="32"/>
        <v>41869.698136574072</v>
      </c>
      <c r="T475" s="11">
        <f t="shared" si="33"/>
        <v>41899.698136574072</v>
      </c>
    </row>
    <row r="476" spans="1:20" ht="43.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s="5">
        <f t="shared" si="30"/>
        <v>3.0303030303030303E-4</v>
      </c>
      <c r="H476" t="s">
        <v>8224</v>
      </c>
      <c r="I476" t="s">
        <v>8246</v>
      </c>
      <c r="J476">
        <v>1487318029</v>
      </c>
      <c r="K476">
        <v>1484726029</v>
      </c>
      <c r="L476" t="b">
        <v>0</v>
      </c>
      <c r="M476">
        <v>1</v>
      </c>
      <c r="N476" s="6">
        <f t="shared" si="31"/>
        <v>1</v>
      </c>
      <c r="O476" t="b">
        <v>0</v>
      </c>
      <c r="P476" t="s">
        <v>8270</v>
      </c>
      <c r="Q476" t="s">
        <v>8310</v>
      </c>
      <c r="R476" t="s">
        <v>8316</v>
      </c>
      <c r="S476" s="11">
        <f t="shared" si="32"/>
        <v>42753.329039351855</v>
      </c>
      <c r="T476" s="11">
        <f t="shared" si="33"/>
        <v>42783.329039351855</v>
      </c>
    </row>
    <row r="477" spans="1:20" ht="43.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s="5">
        <f t="shared" si="30"/>
        <v>0</v>
      </c>
      <c r="H477" t="s">
        <v>8224</v>
      </c>
      <c r="I477" t="s">
        <v>8246</v>
      </c>
      <c r="J477">
        <v>1430877843</v>
      </c>
      <c r="K477">
        <v>1428285843</v>
      </c>
      <c r="L477" t="b">
        <v>0</v>
      </c>
      <c r="M477">
        <v>0</v>
      </c>
      <c r="N477" s="6">
        <f t="shared" si="31"/>
        <v>0</v>
      </c>
      <c r="O477" t="b">
        <v>0</v>
      </c>
      <c r="P477" t="s">
        <v>8270</v>
      </c>
      <c r="Q477" t="s">
        <v>8310</v>
      </c>
      <c r="R477" t="s">
        <v>8316</v>
      </c>
      <c r="S477" s="11">
        <f t="shared" si="32"/>
        <v>42100.086145833338</v>
      </c>
      <c r="T477" s="11">
        <f t="shared" si="33"/>
        <v>42130.086145833338</v>
      </c>
    </row>
    <row r="478" spans="1:20" ht="29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s="5">
        <f t="shared" si="30"/>
        <v>2.2302681818181819E-2</v>
      </c>
      <c r="H478" t="s">
        <v>8224</v>
      </c>
      <c r="I478" t="s">
        <v>8246</v>
      </c>
      <c r="J478">
        <v>1401767940</v>
      </c>
      <c r="K478">
        <v>1398727441</v>
      </c>
      <c r="L478" t="b">
        <v>0</v>
      </c>
      <c r="M478">
        <v>124</v>
      </c>
      <c r="N478" s="6">
        <f t="shared" si="31"/>
        <v>39.569274193548388</v>
      </c>
      <c r="O478" t="b">
        <v>0</v>
      </c>
      <c r="P478" t="s">
        <v>8270</v>
      </c>
      <c r="Q478" t="s">
        <v>8310</v>
      </c>
      <c r="R478" t="s">
        <v>8316</v>
      </c>
      <c r="S478" s="11">
        <f t="shared" si="32"/>
        <v>41757.975011574075</v>
      </c>
      <c r="T478" s="11">
        <f t="shared" si="33"/>
        <v>41793.165972222225</v>
      </c>
    </row>
    <row r="479" spans="1:20" ht="43.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s="5">
        <f t="shared" si="30"/>
        <v>0</v>
      </c>
      <c r="H479" t="s">
        <v>8224</v>
      </c>
      <c r="I479" t="s">
        <v>8246</v>
      </c>
      <c r="J479">
        <v>1337371334</v>
      </c>
      <c r="K479">
        <v>1332187334</v>
      </c>
      <c r="L479" t="b">
        <v>0</v>
      </c>
      <c r="M479">
        <v>0</v>
      </c>
      <c r="N479" s="6">
        <f t="shared" si="31"/>
        <v>0</v>
      </c>
      <c r="O479" t="b">
        <v>0</v>
      </c>
      <c r="P479" t="s">
        <v>8270</v>
      </c>
      <c r="Q479" t="s">
        <v>8310</v>
      </c>
      <c r="R479" t="s">
        <v>8316</v>
      </c>
      <c r="S479" s="11">
        <f t="shared" si="32"/>
        <v>40987.83488425926</v>
      </c>
      <c r="T479" s="11">
        <f t="shared" si="33"/>
        <v>41047.83488425926</v>
      </c>
    </row>
    <row r="480" spans="1:20" ht="43.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s="5">
        <f t="shared" si="30"/>
        <v>0</v>
      </c>
      <c r="H480" t="s">
        <v>8224</v>
      </c>
      <c r="I480" t="s">
        <v>8246</v>
      </c>
      <c r="J480">
        <v>1427921509</v>
      </c>
      <c r="K480">
        <v>1425333109</v>
      </c>
      <c r="L480" t="b">
        <v>0</v>
      </c>
      <c r="M480">
        <v>0</v>
      </c>
      <c r="N480" s="6">
        <f t="shared" si="31"/>
        <v>0</v>
      </c>
      <c r="O480" t="b">
        <v>0</v>
      </c>
      <c r="P480" t="s">
        <v>8270</v>
      </c>
      <c r="Q480" t="s">
        <v>8310</v>
      </c>
      <c r="R480" t="s">
        <v>8316</v>
      </c>
      <c r="S480" s="11">
        <f t="shared" si="32"/>
        <v>42065.910983796297</v>
      </c>
      <c r="T480" s="11">
        <f t="shared" si="33"/>
        <v>42095.869317129633</v>
      </c>
    </row>
    <row r="481" spans="1:20" ht="43.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s="5">
        <f t="shared" si="30"/>
        <v>0.3256</v>
      </c>
      <c r="H481" t="s">
        <v>8224</v>
      </c>
      <c r="I481" t="s">
        <v>8246</v>
      </c>
      <c r="J481">
        <v>1416566835</v>
      </c>
      <c r="K481">
        <v>1411379235</v>
      </c>
      <c r="L481" t="b">
        <v>0</v>
      </c>
      <c r="M481">
        <v>55</v>
      </c>
      <c r="N481" s="6">
        <f t="shared" si="31"/>
        <v>88.8</v>
      </c>
      <c r="O481" t="b">
        <v>0</v>
      </c>
      <c r="P481" t="s">
        <v>8270</v>
      </c>
      <c r="Q481" t="s">
        <v>8310</v>
      </c>
      <c r="R481" t="s">
        <v>8316</v>
      </c>
      <c r="S481" s="11">
        <f t="shared" si="32"/>
        <v>41904.407812500001</v>
      </c>
      <c r="T481" s="11">
        <f t="shared" si="33"/>
        <v>41964.449479166666</v>
      </c>
    </row>
    <row r="482" spans="1:20" ht="43.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s="5">
        <f t="shared" si="30"/>
        <v>0.19409999999999999</v>
      </c>
      <c r="H482" t="s">
        <v>8224</v>
      </c>
      <c r="I482" t="s">
        <v>8246</v>
      </c>
      <c r="J482">
        <v>1376049615</v>
      </c>
      <c r="K482">
        <v>1373457615</v>
      </c>
      <c r="L482" t="b">
        <v>0</v>
      </c>
      <c r="M482">
        <v>140</v>
      </c>
      <c r="N482" s="6">
        <f t="shared" si="31"/>
        <v>55.457142857142856</v>
      </c>
      <c r="O482" t="b">
        <v>0</v>
      </c>
      <c r="P482" t="s">
        <v>8270</v>
      </c>
      <c r="Q482" t="s">
        <v>8310</v>
      </c>
      <c r="R482" t="s">
        <v>8316</v>
      </c>
      <c r="S482" s="11">
        <f t="shared" si="32"/>
        <v>41465.500173611108</v>
      </c>
      <c r="T482" s="11">
        <f t="shared" si="33"/>
        <v>41495.500173611108</v>
      </c>
    </row>
    <row r="483" spans="1:20" ht="43.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s="5">
        <f t="shared" si="30"/>
        <v>6.0999999999999999E-2</v>
      </c>
      <c r="H483" t="s">
        <v>8224</v>
      </c>
      <c r="I483" t="s">
        <v>8246</v>
      </c>
      <c r="J483">
        <v>1349885289</v>
      </c>
      <c r="K483">
        <v>1347293289</v>
      </c>
      <c r="L483" t="b">
        <v>0</v>
      </c>
      <c r="M483">
        <v>21</v>
      </c>
      <c r="N483" s="6">
        <f t="shared" si="31"/>
        <v>87.142857142857139</v>
      </c>
      <c r="O483" t="b">
        <v>0</v>
      </c>
      <c r="P483" t="s">
        <v>8270</v>
      </c>
      <c r="Q483" t="s">
        <v>8310</v>
      </c>
      <c r="R483" t="s">
        <v>8316</v>
      </c>
      <c r="S483" s="11">
        <f t="shared" si="32"/>
        <v>41162.672326388885</v>
      </c>
      <c r="T483" s="11">
        <f t="shared" si="33"/>
        <v>41192.672326388885</v>
      </c>
    </row>
    <row r="484" spans="1:20" ht="43.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s="5">
        <f t="shared" si="30"/>
        <v>1E-3</v>
      </c>
      <c r="H484" t="s">
        <v>8224</v>
      </c>
      <c r="I484" t="s">
        <v>8246</v>
      </c>
      <c r="J484">
        <v>1460644440</v>
      </c>
      <c r="K484">
        <v>1458336690</v>
      </c>
      <c r="L484" t="b">
        <v>0</v>
      </c>
      <c r="M484">
        <v>1</v>
      </c>
      <c r="N484" s="6">
        <f t="shared" si="31"/>
        <v>10</v>
      </c>
      <c r="O484" t="b">
        <v>0</v>
      </c>
      <c r="P484" t="s">
        <v>8270</v>
      </c>
      <c r="Q484" t="s">
        <v>8310</v>
      </c>
      <c r="R484" t="s">
        <v>8316</v>
      </c>
      <c r="S484" s="11">
        <f t="shared" si="32"/>
        <v>42447.896875000006</v>
      </c>
      <c r="T484" s="11">
        <f t="shared" si="33"/>
        <v>42474.606944444444</v>
      </c>
    </row>
    <row r="485" spans="1:20" ht="43.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s="5">
        <f t="shared" si="30"/>
        <v>0.502</v>
      </c>
      <c r="H485" t="s">
        <v>8225</v>
      </c>
      <c r="I485" t="s">
        <v>8247</v>
      </c>
      <c r="J485">
        <v>1359434672</v>
      </c>
      <c r="K485">
        <v>1354250672</v>
      </c>
      <c r="L485" t="b">
        <v>0</v>
      </c>
      <c r="M485">
        <v>147</v>
      </c>
      <c r="N485" s="6">
        <f t="shared" si="31"/>
        <v>51.224489795918366</v>
      </c>
      <c r="O485" t="b">
        <v>0</v>
      </c>
      <c r="P485" t="s">
        <v>8270</v>
      </c>
      <c r="Q485" t="s">
        <v>8310</v>
      </c>
      <c r="R485" t="s">
        <v>8316</v>
      </c>
      <c r="S485" s="11">
        <f t="shared" si="32"/>
        <v>41243.197592592594</v>
      </c>
      <c r="T485" s="11">
        <f t="shared" si="33"/>
        <v>41303.197592592594</v>
      </c>
    </row>
    <row r="486" spans="1:20" ht="58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s="5">
        <f t="shared" si="30"/>
        <v>1.8625E-3</v>
      </c>
      <c r="H486" t="s">
        <v>8225</v>
      </c>
      <c r="I486" t="s">
        <v>8247</v>
      </c>
      <c r="J486">
        <v>1446766372</v>
      </c>
      <c r="K486">
        <v>1443220372</v>
      </c>
      <c r="L486" t="b">
        <v>0</v>
      </c>
      <c r="M486">
        <v>11</v>
      </c>
      <c r="N486" s="6">
        <f t="shared" si="31"/>
        <v>13.545454545454545</v>
      </c>
      <c r="O486" t="b">
        <v>0</v>
      </c>
      <c r="P486" t="s">
        <v>8270</v>
      </c>
      <c r="Q486" t="s">
        <v>8310</v>
      </c>
      <c r="R486" t="s">
        <v>8316</v>
      </c>
      <c r="S486" s="11">
        <f t="shared" si="32"/>
        <v>42272.93949074074</v>
      </c>
      <c r="T486" s="11">
        <f t="shared" si="33"/>
        <v>42313.981157407412</v>
      </c>
    </row>
    <row r="487" spans="1:20" ht="29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s="5">
        <f t="shared" si="30"/>
        <v>0.21906971229845085</v>
      </c>
      <c r="H487" t="s">
        <v>8225</v>
      </c>
      <c r="I487" t="s">
        <v>8247</v>
      </c>
      <c r="J487">
        <v>1368792499</v>
      </c>
      <c r="K487">
        <v>1366200499</v>
      </c>
      <c r="L487" t="b">
        <v>0</v>
      </c>
      <c r="M487">
        <v>125</v>
      </c>
      <c r="N487" s="6">
        <f t="shared" si="31"/>
        <v>66.520080000000007</v>
      </c>
      <c r="O487" t="b">
        <v>0</v>
      </c>
      <c r="P487" t="s">
        <v>8270</v>
      </c>
      <c r="Q487" t="s">
        <v>8310</v>
      </c>
      <c r="R487" t="s">
        <v>8316</v>
      </c>
      <c r="S487" s="11">
        <f t="shared" si="32"/>
        <v>41381.50577546296</v>
      </c>
      <c r="T487" s="11">
        <f t="shared" si="33"/>
        <v>41411.50577546296</v>
      </c>
    </row>
    <row r="488" spans="1:20" ht="43.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s="5">
        <f t="shared" si="30"/>
        <v>9.0909090909090904E-5</v>
      </c>
      <c r="H488" t="s">
        <v>8226</v>
      </c>
      <c r="I488" t="s">
        <v>8248</v>
      </c>
      <c r="J488">
        <v>1401662239</v>
      </c>
      <c r="K488">
        <v>1399070239</v>
      </c>
      <c r="L488" t="b">
        <v>0</v>
      </c>
      <c r="M488">
        <v>1</v>
      </c>
      <c r="N488" s="6">
        <f t="shared" si="31"/>
        <v>50</v>
      </c>
      <c r="O488" t="b">
        <v>0</v>
      </c>
      <c r="P488" t="s">
        <v>8270</v>
      </c>
      <c r="Q488" t="s">
        <v>8310</v>
      </c>
      <c r="R488" t="s">
        <v>8316</v>
      </c>
      <c r="S488" s="11">
        <f t="shared" si="32"/>
        <v>41761.94258101852</v>
      </c>
      <c r="T488" s="11">
        <f t="shared" si="33"/>
        <v>41791.94258101852</v>
      </c>
    </row>
    <row r="489" spans="1:20" ht="43.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s="5">
        <f t="shared" si="30"/>
        <v>0</v>
      </c>
      <c r="H489" t="s">
        <v>8229</v>
      </c>
      <c r="I489" t="s">
        <v>8251</v>
      </c>
      <c r="J489">
        <v>1482678994</v>
      </c>
      <c r="K489">
        <v>1477491394</v>
      </c>
      <c r="L489" t="b">
        <v>0</v>
      </c>
      <c r="M489">
        <v>0</v>
      </c>
      <c r="N489" s="6">
        <f t="shared" si="31"/>
        <v>0</v>
      </c>
      <c r="O489" t="b">
        <v>0</v>
      </c>
      <c r="P489" t="s">
        <v>8270</v>
      </c>
      <c r="Q489" t="s">
        <v>8310</v>
      </c>
      <c r="R489" t="s">
        <v>8316</v>
      </c>
      <c r="S489" s="11">
        <f t="shared" si="32"/>
        <v>42669.594837962963</v>
      </c>
      <c r="T489" s="11">
        <f t="shared" si="33"/>
        <v>42729.636504629627</v>
      </c>
    </row>
    <row r="490" spans="1:20" ht="29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s="5">
        <f t="shared" si="30"/>
        <v>0</v>
      </c>
      <c r="H490" t="s">
        <v>8224</v>
      </c>
      <c r="I490" t="s">
        <v>8246</v>
      </c>
      <c r="J490">
        <v>1483924700</v>
      </c>
      <c r="K490">
        <v>1481332700</v>
      </c>
      <c r="L490" t="b">
        <v>0</v>
      </c>
      <c r="M490">
        <v>0</v>
      </c>
      <c r="N490" s="6">
        <f t="shared" si="31"/>
        <v>0</v>
      </c>
      <c r="O490" t="b">
        <v>0</v>
      </c>
      <c r="P490" t="s">
        <v>8270</v>
      </c>
      <c r="Q490" t="s">
        <v>8310</v>
      </c>
      <c r="R490" t="s">
        <v>8316</v>
      </c>
      <c r="S490" s="11">
        <f t="shared" si="32"/>
        <v>42714.054398148146</v>
      </c>
      <c r="T490" s="11">
        <f t="shared" si="33"/>
        <v>42744.054398148146</v>
      </c>
    </row>
    <row r="491" spans="1:20" ht="43.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s="5">
        <f t="shared" si="30"/>
        <v>2.8667813379201833E-3</v>
      </c>
      <c r="H491" t="s">
        <v>8224</v>
      </c>
      <c r="I491" t="s">
        <v>8246</v>
      </c>
      <c r="J491">
        <v>1325763180</v>
      </c>
      <c r="K491">
        <v>1323084816</v>
      </c>
      <c r="L491" t="b">
        <v>0</v>
      </c>
      <c r="M491">
        <v>3</v>
      </c>
      <c r="N491" s="6">
        <f t="shared" si="31"/>
        <v>71.666666666666671</v>
      </c>
      <c r="O491" t="b">
        <v>0</v>
      </c>
      <c r="P491" t="s">
        <v>8270</v>
      </c>
      <c r="Q491" t="s">
        <v>8310</v>
      </c>
      <c r="R491" t="s">
        <v>8316</v>
      </c>
      <c r="S491" s="11">
        <f t="shared" si="32"/>
        <v>40882.481666666667</v>
      </c>
      <c r="T491" s="11">
        <f t="shared" si="33"/>
        <v>40913.481249999997</v>
      </c>
    </row>
    <row r="492" spans="1: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s="5">
        <f t="shared" si="30"/>
        <v>0</v>
      </c>
      <c r="H492" t="s">
        <v>8224</v>
      </c>
      <c r="I492" t="s">
        <v>8246</v>
      </c>
      <c r="J492">
        <v>1345677285</v>
      </c>
      <c r="K492">
        <v>1343085285</v>
      </c>
      <c r="L492" t="b">
        <v>0</v>
      </c>
      <c r="M492">
        <v>0</v>
      </c>
      <c r="N492" s="6">
        <f t="shared" si="31"/>
        <v>0</v>
      </c>
      <c r="O492" t="b">
        <v>0</v>
      </c>
      <c r="P492" t="s">
        <v>8270</v>
      </c>
      <c r="Q492" t="s">
        <v>8310</v>
      </c>
      <c r="R492" t="s">
        <v>8316</v>
      </c>
      <c r="S492" s="11">
        <f t="shared" si="32"/>
        <v>41113.968576388892</v>
      </c>
      <c r="T492" s="11">
        <f t="shared" si="33"/>
        <v>41143.968576388892</v>
      </c>
    </row>
    <row r="493" spans="1:20" ht="43.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s="5">
        <f t="shared" si="30"/>
        <v>0</v>
      </c>
      <c r="H493" t="s">
        <v>8224</v>
      </c>
      <c r="I493" t="s">
        <v>8246</v>
      </c>
      <c r="J493">
        <v>1453937699</v>
      </c>
      <c r="K493">
        <v>1451345699</v>
      </c>
      <c r="L493" t="b">
        <v>0</v>
      </c>
      <c r="M493">
        <v>0</v>
      </c>
      <c r="N493" s="6">
        <f t="shared" si="31"/>
        <v>0</v>
      </c>
      <c r="O493" t="b">
        <v>0</v>
      </c>
      <c r="P493" t="s">
        <v>8270</v>
      </c>
      <c r="Q493" t="s">
        <v>8310</v>
      </c>
      <c r="R493" t="s">
        <v>8316</v>
      </c>
      <c r="S493" s="11">
        <f t="shared" si="32"/>
        <v>42366.982627314821</v>
      </c>
      <c r="T493" s="11">
        <f t="shared" si="33"/>
        <v>42396.982627314821</v>
      </c>
    </row>
    <row r="494" spans="1:20" ht="43.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s="5">
        <f t="shared" si="30"/>
        <v>0</v>
      </c>
      <c r="H494" t="s">
        <v>8235</v>
      </c>
      <c r="I494" t="s">
        <v>8255</v>
      </c>
      <c r="J494">
        <v>1476319830</v>
      </c>
      <c r="K494">
        <v>1471135830</v>
      </c>
      <c r="L494" t="b">
        <v>0</v>
      </c>
      <c r="M494">
        <v>0</v>
      </c>
      <c r="N494" s="6">
        <f t="shared" si="31"/>
        <v>0</v>
      </c>
      <c r="O494" t="b">
        <v>0</v>
      </c>
      <c r="P494" t="s">
        <v>8270</v>
      </c>
      <c r="Q494" t="s">
        <v>8310</v>
      </c>
      <c r="R494" t="s">
        <v>8316</v>
      </c>
      <c r="S494" s="11">
        <f t="shared" si="32"/>
        <v>42596.03506944445</v>
      </c>
      <c r="T494" s="11">
        <f t="shared" si="33"/>
        <v>42656.03506944445</v>
      </c>
    </row>
    <row r="495" spans="1:20" ht="43.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s="5">
        <f t="shared" si="30"/>
        <v>0</v>
      </c>
      <c r="H495" t="s">
        <v>8225</v>
      </c>
      <c r="I495" t="s">
        <v>8247</v>
      </c>
      <c r="J495">
        <v>1432142738</v>
      </c>
      <c r="K495">
        <v>1429550738</v>
      </c>
      <c r="L495" t="b">
        <v>0</v>
      </c>
      <c r="M495">
        <v>0</v>
      </c>
      <c r="N495" s="6">
        <f t="shared" si="31"/>
        <v>0</v>
      </c>
      <c r="O495" t="b">
        <v>0</v>
      </c>
      <c r="P495" t="s">
        <v>8270</v>
      </c>
      <c r="Q495" t="s">
        <v>8310</v>
      </c>
      <c r="R495" t="s">
        <v>8316</v>
      </c>
      <c r="S495" s="11">
        <f t="shared" si="32"/>
        <v>42114.726134259254</v>
      </c>
      <c r="T495" s="11">
        <f t="shared" si="33"/>
        <v>42144.726134259254</v>
      </c>
    </row>
    <row r="496" spans="1:20" ht="43.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s="5">
        <f t="shared" si="30"/>
        <v>1.5499999999999999E-3</v>
      </c>
      <c r="H496" t="s">
        <v>8224</v>
      </c>
      <c r="I496" t="s">
        <v>8246</v>
      </c>
      <c r="J496">
        <v>1404356400</v>
      </c>
      <c r="K496">
        <v>1402343765</v>
      </c>
      <c r="L496" t="b">
        <v>0</v>
      </c>
      <c r="M496">
        <v>3</v>
      </c>
      <c r="N496" s="6">
        <f t="shared" si="31"/>
        <v>10.333333333333334</v>
      </c>
      <c r="O496" t="b">
        <v>0</v>
      </c>
      <c r="P496" t="s">
        <v>8270</v>
      </c>
      <c r="Q496" t="s">
        <v>8310</v>
      </c>
      <c r="R496" t="s">
        <v>8316</v>
      </c>
      <c r="S496" s="11">
        <f t="shared" si="32"/>
        <v>41799.830613425926</v>
      </c>
      <c r="T496" s="11">
        <f t="shared" si="33"/>
        <v>41823.125</v>
      </c>
    </row>
    <row r="497" spans="1:20" ht="43.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s="5">
        <f t="shared" si="30"/>
        <v>0</v>
      </c>
      <c r="H497" t="s">
        <v>8224</v>
      </c>
      <c r="I497" t="s">
        <v>8246</v>
      </c>
      <c r="J497">
        <v>1437076305</v>
      </c>
      <c r="K497">
        <v>1434484305</v>
      </c>
      <c r="L497" t="b">
        <v>0</v>
      </c>
      <c r="M497">
        <v>0</v>
      </c>
      <c r="N497" s="6">
        <f t="shared" si="31"/>
        <v>0</v>
      </c>
      <c r="O497" t="b">
        <v>0</v>
      </c>
      <c r="P497" t="s">
        <v>8270</v>
      </c>
      <c r="Q497" t="s">
        <v>8310</v>
      </c>
      <c r="R497" t="s">
        <v>8316</v>
      </c>
      <c r="S497" s="11">
        <f t="shared" si="32"/>
        <v>42171.827604166669</v>
      </c>
      <c r="T497" s="11">
        <f t="shared" si="33"/>
        <v>42201.827604166669</v>
      </c>
    </row>
    <row r="498" spans="1:20" ht="29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s="5">
        <f t="shared" si="30"/>
        <v>1.6666666666666667E-5</v>
      </c>
      <c r="H498" t="s">
        <v>8224</v>
      </c>
      <c r="I498" t="s">
        <v>8246</v>
      </c>
      <c r="J498">
        <v>1392070874</v>
      </c>
      <c r="K498">
        <v>1386886874</v>
      </c>
      <c r="L498" t="b">
        <v>0</v>
      </c>
      <c r="M498">
        <v>1</v>
      </c>
      <c r="N498" s="6">
        <f t="shared" si="31"/>
        <v>1</v>
      </c>
      <c r="O498" t="b">
        <v>0</v>
      </c>
      <c r="P498" t="s">
        <v>8270</v>
      </c>
      <c r="Q498" t="s">
        <v>8310</v>
      </c>
      <c r="R498" t="s">
        <v>8316</v>
      </c>
      <c r="S498" s="11">
        <f t="shared" si="32"/>
        <v>41620.93141203704</v>
      </c>
      <c r="T498" s="11">
        <f t="shared" si="33"/>
        <v>41680.93141203704</v>
      </c>
    </row>
    <row r="499" spans="1: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s="5">
        <f t="shared" si="30"/>
        <v>6.6964285714285711E-3</v>
      </c>
      <c r="H499" t="s">
        <v>8224</v>
      </c>
      <c r="I499" t="s">
        <v>8246</v>
      </c>
      <c r="J499">
        <v>1419483600</v>
      </c>
      <c r="K499">
        <v>1414889665</v>
      </c>
      <c r="L499" t="b">
        <v>0</v>
      </c>
      <c r="M499">
        <v>3</v>
      </c>
      <c r="N499" s="6">
        <f t="shared" si="31"/>
        <v>10</v>
      </c>
      <c r="O499" t="b">
        <v>0</v>
      </c>
      <c r="P499" t="s">
        <v>8270</v>
      </c>
      <c r="Q499" t="s">
        <v>8310</v>
      </c>
      <c r="R499" t="s">
        <v>8316</v>
      </c>
      <c r="S499" s="11">
        <f t="shared" si="32"/>
        <v>41945.037789351853</v>
      </c>
      <c r="T499" s="11">
        <f t="shared" si="33"/>
        <v>41998.208333333328</v>
      </c>
    </row>
    <row r="500" spans="1:20" ht="43.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s="5">
        <f t="shared" si="30"/>
        <v>4.5985132395404561E-2</v>
      </c>
      <c r="H500" t="s">
        <v>8224</v>
      </c>
      <c r="I500" t="s">
        <v>8246</v>
      </c>
      <c r="J500">
        <v>1324664249</v>
      </c>
      <c r="K500">
        <v>1321035449</v>
      </c>
      <c r="L500" t="b">
        <v>0</v>
      </c>
      <c r="M500">
        <v>22</v>
      </c>
      <c r="N500" s="6">
        <f t="shared" si="31"/>
        <v>136.09090909090909</v>
      </c>
      <c r="O500" t="b">
        <v>0</v>
      </c>
      <c r="P500" t="s">
        <v>8270</v>
      </c>
      <c r="Q500" t="s">
        <v>8310</v>
      </c>
      <c r="R500" t="s">
        <v>8316</v>
      </c>
      <c r="S500" s="11">
        <f t="shared" si="32"/>
        <v>40858.762141203704</v>
      </c>
      <c r="T500" s="11">
        <f t="shared" si="33"/>
        <v>40900.762141203704</v>
      </c>
    </row>
    <row r="501" spans="1:20" ht="58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s="5">
        <f t="shared" si="30"/>
        <v>9.5500000000000002E-2</v>
      </c>
      <c r="H501" t="s">
        <v>8224</v>
      </c>
      <c r="I501" t="s">
        <v>8246</v>
      </c>
      <c r="J501">
        <v>1255381140</v>
      </c>
      <c r="K501">
        <v>1250630968</v>
      </c>
      <c r="L501" t="b">
        <v>0</v>
      </c>
      <c r="M501">
        <v>26</v>
      </c>
      <c r="N501" s="6">
        <f t="shared" si="31"/>
        <v>73.461538461538467</v>
      </c>
      <c r="O501" t="b">
        <v>0</v>
      </c>
      <c r="P501" t="s">
        <v>8270</v>
      </c>
      <c r="Q501" t="s">
        <v>8310</v>
      </c>
      <c r="R501" t="s">
        <v>8316</v>
      </c>
      <c r="S501" s="11">
        <f t="shared" si="32"/>
        <v>40043.895462962959</v>
      </c>
      <c r="T501" s="11">
        <f t="shared" si="33"/>
        <v>40098.874305555553</v>
      </c>
    </row>
    <row r="502" spans="1:20" ht="58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s="5">
        <f t="shared" si="30"/>
        <v>3.307692307692308E-2</v>
      </c>
      <c r="H502" t="s">
        <v>8224</v>
      </c>
      <c r="I502" t="s">
        <v>8246</v>
      </c>
      <c r="J502">
        <v>1273356960</v>
      </c>
      <c r="K502">
        <v>1268255751</v>
      </c>
      <c r="L502" t="b">
        <v>0</v>
      </c>
      <c r="M502">
        <v>4</v>
      </c>
      <c r="N502" s="6">
        <f t="shared" si="31"/>
        <v>53.75</v>
      </c>
      <c r="O502" t="b">
        <v>0</v>
      </c>
      <c r="P502" t="s">
        <v>8270</v>
      </c>
      <c r="Q502" t="s">
        <v>8310</v>
      </c>
      <c r="R502" t="s">
        <v>8316</v>
      </c>
      <c r="S502" s="11">
        <f t="shared" si="32"/>
        <v>40247.886006944449</v>
      </c>
      <c r="T502" s="11">
        <f t="shared" si="33"/>
        <v>40306.927777777775</v>
      </c>
    </row>
    <row r="503" spans="1:20" ht="43.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s="5">
        <f t="shared" si="30"/>
        <v>0</v>
      </c>
      <c r="H503" t="s">
        <v>8224</v>
      </c>
      <c r="I503" t="s">
        <v>8246</v>
      </c>
      <c r="J503">
        <v>1310189851</v>
      </c>
      <c r="K503">
        <v>1307597851</v>
      </c>
      <c r="L503" t="b">
        <v>0</v>
      </c>
      <c r="M503">
        <v>0</v>
      </c>
      <c r="N503" s="6">
        <f t="shared" si="31"/>
        <v>0</v>
      </c>
      <c r="O503" t="b">
        <v>0</v>
      </c>
      <c r="P503" t="s">
        <v>8270</v>
      </c>
      <c r="Q503" t="s">
        <v>8310</v>
      </c>
      <c r="R503" t="s">
        <v>8316</v>
      </c>
      <c r="S503" s="11">
        <f t="shared" si="32"/>
        <v>40703.234386574077</v>
      </c>
      <c r="T503" s="11">
        <f t="shared" si="33"/>
        <v>40733.234386574077</v>
      </c>
    </row>
    <row r="504" spans="1:20" ht="43.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s="5">
        <f t="shared" si="30"/>
        <v>1.15E-2</v>
      </c>
      <c r="H504" t="s">
        <v>8224</v>
      </c>
      <c r="I504" t="s">
        <v>8246</v>
      </c>
      <c r="J504">
        <v>1332073025</v>
      </c>
      <c r="K504">
        <v>1329484625</v>
      </c>
      <c r="L504" t="b">
        <v>0</v>
      </c>
      <c r="M504">
        <v>4</v>
      </c>
      <c r="N504" s="6">
        <f t="shared" si="31"/>
        <v>57.5</v>
      </c>
      <c r="O504" t="b">
        <v>0</v>
      </c>
      <c r="P504" t="s">
        <v>8270</v>
      </c>
      <c r="Q504" t="s">
        <v>8310</v>
      </c>
      <c r="R504" t="s">
        <v>8316</v>
      </c>
      <c r="S504" s="11">
        <f t="shared" si="32"/>
        <v>40956.553530092591</v>
      </c>
      <c r="T504" s="11">
        <f t="shared" si="33"/>
        <v>40986.511863425927</v>
      </c>
    </row>
    <row r="505" spans="1:20" ht="43.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s="5">
        <f t="shared" si="30"/>
        <v>1.7538461538461537E-2</v>
      </c>
      <c r="H505" t="s">
        <v>8225</v>
      </c>
      <c r="I505" t="s">
        <v>8247</v>
      </c>
      <c r="J505">
        <v>1421498303</v>
      </c>
      <c r="K505">
        <v>1418906303</v>
      </c>
      <c r="L505" t="b">
        <v>0</v>
      </c>
      <c r="M505">
        <v>9</v>
      </c>
      <c r="N505" s="6">
        <f t="shared" si="31"/>
        <v>12.666666666666666</v>
      </c>
      <c r="O505" t="b">
        <v>0</v>
      </c>
      <c r="P505" t="s">
        <v>8270</v>
      </c>
      <c r="Q505" t="s">
        <v>8310</v>
      </c>
      <c r="R505" t="s">
        <v>8316</v>
      </c>
      <c r="S505" s="11">
        <f t="shared" si="32"/>
        <v>41991.526655092588</v>
      </c>
      <c r="T505" s="11">
        <f t="shared" si="33"/>
        <v>42021.526655092588</v>
      </c>
    </row>
    <row r="506" spans="1:20" ht="43.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s="5">
        <f t="shared" si="30"/>
        <v>1.3673469387755101E-2</v>
      </c>
      <c r="H506" t="s">
        <v>8224</v>
      </c>
      <c r="I506" t="s">
        <v>8246</v>
      </c>
      <c r="J506">
        <v>1334097387</v>
      </c>
      <c r="K506">
        <v>1328916987</v>
      </c>
      <c r="L506" t="b">
        <v>0</v>
      </c>
      <c r="M506">
        <v>5</v>
      </c>
      <c r="N506" s="6">
        <f t="shared" si="31"/>
        <v>67</v>
      </c>
      <c r="O506" t="b">
        <v>0</v>
      </c>
      <c r="P506" t="s">
        <v>8270</v>
      </c>
      <c r="Q506" t="s">
        <v>8310</v>
      </c>
      <c r="R506" t="s">
        <v>8316</v>
      </c>
      <c r="S506" s="11">
        <f t="shared" si="32"/>
        <v>40949.98364583333</v>
      </c>
      <c r="T506" s="11">
        <f t="shared" si="33"/>
        <v>41009.941979166666</v>
      </c>
    </row>
    <row r="507" spans="1:20" ht="43.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s="5">
        <f t="shared" si="30"/>
        <v>4.3333333333333331E-3</v>
      </c>
      <c r="H507" t="s">
        <v>8224</v>
      </c>
      <c r="I507" t="s">
        <v>8246</v>
      </c>
      <c r="J507">
        <v>1451010086</v>
      </c>
      <c r="K507">
        <v>1447122086</v>
      </c>
      <c r="L507" t="b">
        <v>0</v>
      </c>
      <c r="M507">
        <v>14</v>
      </c>
      <c r="N507" s="6">
        <f t="shared" si="31"/>
        <v>3.7142857142857144</v>
      </c>
      <c r="O507" t="b">
        <v>0</v>
      </c>
      <c r="P507" t="s">
        <v>8270</v>
      </c>
      <c r="Q507" t="s">
        <v>8310</v>
      </c>
      <c r="R507" t="s">
        <v>8316</v>
      </c>
      <c r="S507" s="11">
        <f t="shared" si="32"/>
        <v>42318.098217592589</v>
      </c>
      <c r="T507" s="11">
        <f t="shared" si="33"/>
        <v>42363.098217592589</v>
      </c>
    </row>
    <row r="508" spans="1:20" ht="43.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s="5">
        <f t="shared" si="30"/>
        <v>1.25E-3</v>
      </c>
      <c r="H508" t="s">
        <v>8224</v>
      </c>
      <c r="I508" t="s">
        <v>8246</v>
      </c>
      <c r="J508">
        <v>1376140520</v>
      </c>
      <c r="K508">
        <v>1373548520</v>
      </c>
      <c r="L508" t="b">
        <v>0</v>
      </c>
      <c r="M508">
        <v>1</v>
      </c>
      <c r="N508" s="6">
        <f t="shared" si="31"/>
        <v>250</v>
      </c>
      <c r="O508" t="b">
        <v>0</v>
      </c>
      <c r="P508" t="s">
        <v>8270</v>
      </c>
      <c r="Q508" t="s">
        <v>8310</v>
      </c>
      <c r="R508" t="s">
        <v>8316</v>
      </c>
      <c r="S508" s="11">
        <f t="shared" si="32"/>
        <v>41466.552314814813</v>
      </c>
      <c r="T508" s="11">
        <f t="shared" si="33"/>
        <v>41496.552314814813</v>
      </c>
    </row>
    <row r="509" spans="1:20" ht="43.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s="5">
        <f t="shared" si="30"/>
        <v>3.2000000000000001E-2</v>
      </c>
      <c r="H509" t="s">
        <v>8224</v>
      </c>
      <c r="I509" t="s">
        <v>8246</v>
      </c>
      <c r="J509">
        <v>1350687657</v>
      </c>
      <c r="K509">
        <v>1346799657</v>
      </c>
      <c r="L509" t="b">
        <v>0</v>
      </c>
      <c r="M509">
        <v>10</v>
      </c>
      <c r="N509" s="6">
        <f t="shared" si="31"/>
        <v>64</v>
      </c>
      <c r="O509" t="b">
        <v>0</v>
      </c>
      <c r="P509" t="s">
        <v>8270</v>
      </c>
      <c r="Q509" t="s">
        <v>8310</v>
      </c>
      <c r="R509" t="s">
        <v>8316</v>
      </c>
      <c r="S509" s="11">
        <f t="shared" si="32"/>
        <v>41156.958993055552</v>
      </c>
      <c r="T509" s="11">
        <f t="shared" si="33"/>
        <v>41201.958993055552</v>
      </c>
    </row>
    <row r="510" spans="1:20" ht="43.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s="5">
        <f t="shared" si="30"/>
        <v>8.0000000000000002E-3</v>
      </c>
      <c r="H510" t="s">
        <v>8224</v>
      </c>
      <c r="I510" t="s">
        <v>8246</v>
      </c>
      <c r="J510">
        <v>1337955240</v>
      </c>
      <c r="K510">
        <v>1332808501</v>
      </c>
      <c r="L510" t="b">
        <v>0</v>
      </c>
      <c r="M510">
        <v>3</v>
      </c>
      <c r="N510" s="6">
        <f t="shared" si="31"/>
        <v>133.33333333333334</v>
      </c>
      <c r="O510" t="b">
        <v>0</v>
      </c>
      <c r="P510" t="s">
        <v>8270</v>
      </c>
      <c r="Q510" t="s">
        <v>8310</v>
      </c>
      <c r="R510" t="s">
        <v>8316</v>
      </c>
      <c r="S510" s="11">
        <f t="shared" si="32"/>
        <v>40995.024317129632</v>
      </c>
      <c r="T510" s="11">
        <f t="shared" si="33"/>
        <v>41054.593055555553</v>
      </c>
    </row>
    <row r="511" spans="1:20" ht="43.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s="5">
        <f t="shared" si="30"/>
        <v>2E-3</v>
      </c>
      <c r="H511" t="s">
        <v>8225</v>
      </c>
      <c r="I511" t="s">
        <v>8247</v>
      </c>
      <c r="J511">
        <v>1435504170</v>
      </c>
      <c r="K511">
        <v>1432912170</v>
      </c>
      <c r="L511" t="b">
        <v>0</v>
      </c>
      <c r="M511">
        <v>1</v>
      </c>
      <c r="N511" s="6">
        <f t="shared" si="31"/>
        <v>10</v>
      </c>
      <c r="O511" t="b">
        <v>0</v>
      </c>
      <c r="P511" t="s">
        <v>8270</v>
      </c>
      <c r="Q511" t="s">
        <v>8310</v>
      </c>
      <c r="R511" t="s">
        <v>8316</v>
      </c>
      <c r="S511" s="11">
        <f t="shared" si="32"/>
        <v>42153.631597222222</v>
      </c>
      <c r="T511" s="11">
        <f t="shared" si="33"/>
        <v>42183.631597222222</v>
      </c>
    </row>
    <row r="512" spans="1:20" ht="43.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s="5">
        <f t="shared" si="30"/>
        <v>0</v>
      </c>
      <c r="H512" t="s">
        <v>8224</v>
      </c>
      <c r="I512" t="s">
        <v>8246</v>
      </c>
      <c r="J512">
        <v>1456805639</v>
      </c>
      <c r="K512">
        <v>1454213639</v>
      </c>
      <c r="L512" t="b">
        <v>0</v>
      </c>
      <c r="M512">
        <v>0</v>
      </c>
      <c r="N512" s="6">
        <f t="shared" si="31"/>
        <v>0</v>
      </c>
      <c r="O512" t="b">
        <v>0</v>
      </c>
      <c r="P512" t="s">
        <v>8270</v>
      </c>
      <c r="Q512" t="s">
        <v>8310</v>
      </c>
      <c r="R512" t="s">
        <v>8316</v>
      </c>
      <c r="S512" s="11">
        <f t="shared" si="32"/>
        <v>42400.176377314812</v>
      </c>
      <c r="T512" s="11">
        <f t="shared" si="33"/>
        <v>42430.176377314812</v>
      </c>
    </row>
    <row r="513" spans="1:20" ht="43.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s="5">
        <f t="shared" si="30"/>
        <v>0.03</v>
      </c>
      <c r="H513" t="s">
        <v>8224</v>
      </c>
      <c r="I513" t="s">
        <v>8246</v>
      </c>
      <c r="J513">
        <v>1365228982</v>
      </c>
      <c r="K513">
        <v>1362640582</v>
      </c>
      <c r="L513" t="b">
        <v>0</v>
      </c>
      <c r="M513">
        <v>5</v>
      </c>
      <c r="N513" s="6">
        <f t="shared" si="31"/>
        <v>30</v>
      </c>
      <c r="O513" t="b">
        <v>0</v>
      </c>
      <c r="P513" t="s">
        <v>8270</v>
      </c>
      <c r="Q513" t="s">
        <v>8310</v>
      </c>
      <c r="R513" t="s">
        <v>8316</v>
      </c>
      <c r="S513" s="11">
        <f t="shared" si="32"/>
        <v>41340.303032407406</v>
      </c>
      <c r="T513" s="11">
        <f t="shared" si="33"/>
        <v>41370.261365740742</v>
      </c>
    </row>
    <row r="514" spans="1:20" ht="43.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s="5">
        <f t="shared" ref="G514:G577" si="34">E514/D514</f>
        <v>1.3749999999999999E-3</v>
      </c>
      <c r="H514" t="s">
        <v>8224</v>
      </c>
      <c r="I514" t="s">
        <v>8246</v>
      </c>
      <c r="J514">
        <v>1479667727</v>
      </c>
      <c r="K514">
        <v>1475776127</v>
      </c>
      <c r="L514" t="b">
        <v>0</v>
      </c>
      <c r="M514">
        <v>2</v>
      </c>
      <c r="N514" s="6">
        <f t="shared" si="31"/>
        <v>5.5</v>
      </c>
      <c r="O514" t="b">
        <v>0</v>
      </c>
      <c r="P514" t="s">
        <v>8270</v>
      </c>
      <c r="Q514" t="s">
        <v>8310</v>
      </c>
      <c r="R514" t="s">
        <v>8316</v>
      </c>
      <c r="S514" s="11">
        <f t="shared" si="32"/>
        <v>42649.742210648154</v>
      </c>
      <c r="T514" s="11">
        <f t="shared" si="33"/>
        <v>42694.783877314811</v>
      </c>
    </row>
    <row r="515" spans="1:20" ht="29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s="5">
        <f t="shared" si="34"/>
        <v>0.13924</v>
      </c>
      <c r="H515" t="s">
        <v>8224</v>
      </c>
      <c r="I515" t="s">
        <v>8246</v>
      </c>
      <c r="J515">
        <v>1471244400</v>
      </c>
      <c r="K515">
        <v>1467387705</v>
      </c>
      <c r="L515" t="b">
        <v>0</v>
      </c>
      <c r="M515">
        <v>68</v>
      </c>
      <c r="N515" s="6">
        <f t="shared" ref="N515:N578" si="35">IFERROR(E515/M515,0)</f>
        <v>102.38235294117646</v>
      </c>
      <c r="O515" t="b">
        <v>0</v>
      </c>
      <c r="P515" t="s">
        <v>8270</v>
      </c>
      <c r="Q515" t="s">
        <v>8310</v>
      </c>
      <c r="R515" t="s">
        <v>8316</v>
      </c>
      <c r="S515" s="11">
        <f t="shared" ref="S515:S578" si="36">((($K515/60)/60)/24)+DATE(1970,1,1)</f>
        <v>42552.653993055559</v>
      </c>
      <c r="T515" s="11">
        <f t="shared" ref="T515:T578" si="37">((($J515/60)/60)/24)+DATE(1970,1,1)</f>
        <v>42597.291666666672</v>
      </c>
    </row>
    <row r="516" spans="1:20" ht="43.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s="5">
        <f t="shared" si="34"/>
        <v>3.3333333333333333E-2</v>
      </c>
      <c r="H516" t="s">
        <v>8229</v>
      </c>
      <c r="I516" t="s">
        <v>8251</v>
      </c>
      <c r="J516">
        <v>1407595447</v>
      </c>
      <c r="K516">
        <v>1405003447</v>
      </c>
      <c r="L516" t="b">
        <v>0</v>
      </c>
      <c r="M516">
        <v>3</v>
      </c>
      <c r="N516" s="6">
        <f t="shared" si="35"/>
        <v>16.666666666666668</v>
      </c>
      <c r="O516" t="b">
        <v>0</v>
      </c>
      <c r="P516" t="s">
        <v>8270</v>
      </c>
      <c r="Q516" t="s">
        <v>8310</v>
      </c>
      <c r="R516" t="s">
        <v>8316</v>
      </c>
      <c r="S516" s="11">
        <f t="shared" si="36"/>
        <v>41830.613969907405</v>
      </c>
      <c r="T516" s="11">
        <f t="shared" si="37"/>
        <v>41860.613969907405</v>
      </c>
    </row>
    <row r="517" spans="1:20" ht="43.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s="5">
        <f t="shared" si="34"/>
        <v>0.25413402061855672</v>
      </c>
      <c r="H517" t="s">
        <v>8224</v>
      </c>
      <c r="I517" t="s">
        <v>8246</v>
      </c>
      <c r="J517">
        <v>1451389601</v>
      </c>
      <c r="K517">
        <v>1447933601</v>
      </c>
      <c r="L517" t="b">
        <v>0</v>
      </c>
      <c r="M517">
        <v>34</v>
      </c>
      <c r="N517" s="6">
        <f t="shared" si="35"/>
        <v>725.02941176470586</v>
      </c>
      <c r="O517" t="b">
        <v>0</v>
      </c>
      <c r="P517" t="s">
        <v>8270</v>
      </c>
      <c r="Q517" t="s">
        <v>8310</v>
      </c>
      <c r="R517" t="s">
        <v>8316</v>
      </c>
      <c r="S517" s="11">
        <f t="shared" si="36"/>
        <v>42327.490752314814</v>
      </c>
      <c r="T517" s="11">
        <f t="shared" si="37"/>
        <v>42367.490752314814</v>
      </c>
    </row>
    <row r="518" spans="1:20" ht="29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s="5">
        <f t="shared" si="34"/>
        <v>0</v>
      </c>
      <c r="H518" t="s">
        <v>8225</v>
      </c>
      <c r="I518" t="s">
        <v>8247</v>
      </c>
      <c r="J518">
        <v>1432752080</v>
      </c>
      <c r="K518">
        <v>1427568080</v>
      </c>
      <c r="L518" t="b">
        <v>0</v>
      </c>
      <c r="M518">
        <v>0</v>
      </c>
      <c r="N518" s="6">
        <f t="shared" si="35"/>
        <v>0</v>
      </c>
      <c r="O518" t="b">
        <v>0</v>
      </c>
      <c r="P518" t="s">
        <v>8270</v>
      </c>
      <c r="Q518" t="s">
        <v>8310</v>
      </c>
      <c r="R518" t="s">
        <v>8316</v>
      </c>
      <c r="S518" s="11">
        <f t="shared" si="36"/>
        <v>42091.778703703705</v>
      </c>
      <c r="T518" s="11">
        <f t="shared" si="37"/>
        <v>42151.778703703705</v>
      </c>
    </row>
    <row r="519" spans="1:20" ht="43.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s="5">
        <f t="shared" si="34"/>
        <v>1.3666666666666667E-2</v>
      </c>
      <c r="H519" t="s">
        <v>8224</v>
      </c>
      <c r="I519" t="s">
        <v>8246</v>
      </c>
      <c r="J519">
        <v>1486046761</v>
      </c>
      <c r="K519">
        <v>1483454761</v>
      </c>
      <c r="L519" t="b">
        <v>0</v>
      </c>
      <c r="M519">
        <v>3</v>
      </c>
      <c r="N519" s="6">
        <f t="shared" si="35"/>
        <v>68.333333333333329</v>
      </c>
      <c r="O519" t="b">
        <v>0</v>
      </c>
      <c r="P519" t="s">
        <v>8270</v>
      </c>
      <c r="Q519" t="s">
        <v>8310</v>
      </c>
      <c r="R519" t="s">
        <v>8316</v>
      </c>
      <c r="S519" s="11">
        <f t="shared" si="36"/>
        <v>42738.615289351852</v>
      </c>
      <c r="T519" s="11">
        <f t="shared" si="37"/>
        <v>42768.615289351852</v>
      </c>
    </row>
    <row r="520" spans="1:20" ht="43.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s="5">
        <f t="shared" si="34"/>
        <v>0</v>
      </c>
      <c r="H520" t="s">
        <v>8224</v>
      </c>
      <c r="I520" t="s">
        <v>8246</v>
      </c>
      <c r="J520">
        <v>1441550760</v>
      </c>
      <c r="K520">
        <v>1438958824</v>
      </c>
      <c r="L520" t="b">
        <v>0</v>
      </c>
      <c r="M520">
        <v>0</v>
      </c>
      <c r="N520" s="6">
        <f t="shared" si="35"/>
        <v>0</v>
      </c>
      <c r="O520" t="b">
        <v>0</v>
      </c>
      <c r="P520" t="s">
        <v>8270</v>
      </c>
      <c r="Q520" t="s">
        <v>8310</v>
      </c>
      <c r="R520" t="s">
        <v>8316</v>
      </c>
      <c r="S520" s="11">
        <f t="shared" si="36"/>
        <v>42223.616018518514</v>
      </c>
      <c r="T520" s="11">
        <f t="shared" si="37"/>
        <v>42253.615277777775</v>
      </c>
    </row>
    <row r="521" spans="1:20" ht="43.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s="5">
        <f t="shared" si="34"/>
        <v>0.22881426547787684</v>
      </c>
      <c r="H521" t="s">
        <v>8224</v>
      </c>
      <c r="I521" t="s">
        <v>8246</v>
      </c>
      <c r="J521">
        <v>1354699421</v>
      </c>
      <c r="K521">
        <v>1352107421</v>
      </c>
      <c r="L521" t="b">
        <v>0</v>
      </c>
      <c r="M521">
        <v>70</v>
      </c>
      <c r="N521" s="6">
        <f t="shared" si="35"/>
        <v>39.228571428571428</v>
      </c>
      <c r="O521" t="b">
        <v>0</v>
      </c>
      <c r="P521" t="s">
        <v>8270</v>
      </c>
      <c r="Q521" t="s">
        <v>8310</v>
      </c>
      <c r="R521" t="s">
        <v>8316</v>
      </c>
      <c r="S521" s="11">
        <f t="shared" si="36"/>
        <v>41218.391446759262</v>
      </c>
      <c r="T521" s="11">
        <f t="shared" si="37"/>
        <v>41248.391446759262</v>
      </c>
    </row>
    <row r="522" spans="1:20" ht="43.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s="5">
        <f t="shared" si="34"/>
        <v>1.0209999999999999</v>
      </c>
      <c r="H522" t="s">
        <v>8225</v>
      </c>
      <c r="I522" t="s">
        <v>8247</v>
      </c>
      <c r="J522">
        <v>1449766261</v>
      </c>
      <c r="K522">
        <v>1447174261</v>
      </c>
      <c r="L522" t="b">
        <v>0</v>
      </c>
      <c r="M522">
        <v>34</v>
      </c>
      <c r="N522" s="6">
        <f t="shared" si="35"/>
        <v>150.14705882352942</v>
      </c>
      <c r="O522" t="b">
        <v>1</v>
      </c>
      <c r="P522" t="s">
        <v>8271</v>
      </c>
      <c r="Q522" t="s">
        <v>8317</v>
      </c>
      <c r="R522" t="s">
        <v>8318</v>
      </c>
      <c r="S522" s="11">
        <f t="shared" si="36"/>
        <v>42318.702094907407</v>
      </c>
      <c r="T522" s="11">
        <f t="shared" si="37"/>
        <v>42348.702094907407</v>
      </c>
    </row>
    <row r="523" spans="1:20" ht="43.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s="5">
        <f t="shared" si="34"/>
        <v>1.0464</v>
      </c>
      <c r="H523" t="s">
        <v>8224</v>
      </c>
      <c r="I523" t="s">
        <v>8246</v>
      </c>
      <c r="J523">
        <v>1477976340</v>
      </c>
      <c r="K523">
        <v>1475460819</v>
      </c>
      <c r="L523" t="b">
        <v>0</v>
      </c>
      <c r="M523">
        <v>56</v>
      </c>
      <c r="N523" s="6">
        <f t="shared" si="35"/>
        <v>93.428571428571431</v>
      </c>
      <c r="O523" t="b">
        <v>1</v>
      </c>
      <c r="P523" t="s">
        <v>8271</v>
      </c>
      <c r="Q523" t="s">
        <v>8317</v>
      </c>
      <c r="R523" t="s">
        <v>8318</v>
      </c>
      <c r="S523" s="11">
        <f t="shared" si="36"/>
        <v>42646.092812499999</v>
      </c>
      <c r="T523" s="11">
        <f t="shared" si="37"/>
        <v>42675.207638888889</v>
      </c>
    </row>
    <row r="524" spans="1:20" ht="43.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s="5">
        <f t="shared" si="34"/>
        <v>1.1466666666666667</v>
      </c>
      <c r="H524" t="s">
        <v>8224</v>
      </c>
      <c r="I524" t="s">
        <v>8246</v>
      </c>
      <c r="J524">
        <v>1458518325</v>
      </c>
      <c r="K524">
        <v>1456793925</v>
      </c>
      <c r="L524" t="b">
        <v>0</v>
      </c>
      <c r="M524">
        <v>31</v>
      </c>
      <c r="N524" s="6">
        <f t="shared" si="35"/>
        <v>110.96774193548387</v>
      </c>
      <c r="O524" t="b">
        <v>1</v>
      </c>
      <c r="P524" t="s">
        <v>8271</v>
      </c>
      <c r="Q524" t="s">
        <v>8317</v>
      </c>
      <c r="R524" t="s">
        <v>8318</v>
      </c>
      <c r="S524" s="11">
        <f t="shared" si="36"/>
        <v>42430.040798611109</v>
      </c>
      <c r="T524" s="11">
        <f t="shared" si="37"/>
        <v>42449.999131944445</v>
      </c>
    </row>
    <row r="525" spans="1:20" ht="43.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s="5">
        <f t="shared" si="34"/>
        <v>1.206</v>
      </c>
      <c r="H525" t="s">
        <v>8224</v>
      </c>
      <c r="I525" t="s">
        <v>8246</v>
      </c>
      <c r="J525">
        <v>1442805076</v>
      </c>
      <c r="K525">
        <v>1440213076</v>
      </c>
      <c r="L525" t="b">
        <v>0</v>
      </c>
      <c r="M525">
        <v>84</v>
      </c>
      <c r="N525" s="6">
        <f t="shared" si="35"/>
        <v>71.785714285714292</v>
      </c>
      <c r="O525" t="b">
        <v>1</v>
      </c>
      <c r="P525" t="s">
        <v>8271</v>
      </c>
      <c r="Q525" t="s">
        <v>8317</v>
      </c>
      <c r="R525" t="s">
        <v>8318</v>
      </c>
      <c r="S525" s="11">
        <f t="shared" si="36"/>
        <v>42238.13282407407</v>
      </c>
      <c r="T525" s="11">
        <f t="shared" si="37"/>
        <v>42268.13282407407</v>
      </c>
    </row>
    <row r="526" spans="1:20" ht="43.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s="5">
        <f t="shared" si="34"/>
        <v>1.0867285714285715</v>
      </c>
      <c r="H526" t="s">
        <v>8225</v>
      </c>
      <c r="I526" t="s">
        <v>8247</v>
      </c>
      <c r="J526">
        <v>1464801169</v>
      </c>
      <c r="K526">
        <v>1462209169</v>
      </c>
      <c r="L526" t="b">
        <v>0</v>
      </c>
      <c r="M526">
        <v>130</v>
      </c>
      <c r="N526" s="6">
        <f t="shared" si="35"/>
        <v>29.258076923076924</v>
      </c>
      <c r="O526" t="b">
        <v>1</v>
      </c>
      <c r="P526" t="s">
        <v>8271</v>
      </c>
      <c r="Q526" t="s">
        <v>8317</v>
      </c>
      <c r="R526" t="s">
        <v>8318</v>
      </c>
      <c r="S526" s="11">
        <f t="shared" si="36"/>
        <v>42492.717233796298</v>
      </c>
      <c r="T526" s="11">
        <f t="shared" si="37"/>
        <v>42522.717233796298</v>
      </c>
    </row>
    <row r="527" spans="1:20" ht="43.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s="5">
        <f t="shared" si="34"/>
        <v>1</v>
      </c>
      <c r="H527" t="s">
        <v>8224</v>
      </c>
      <c r="I527" t="s">
        <v>8246</v>
      </c>
      <c r="J527">
        <v>1410601041</v>
      </c>
      <c r="K527">
        <v>1406713041</v>
      </c>
      <c r="L527" t="b">
        <v>0</v>
      </c>
      <c r="M527">
        <v>12</v>
      </c>
      <c r="N527" s="6">
        <f t="shared" si="35"/>
        <v>1000</v>
      </c>
      <c r="O527" t="b">
        <v>1</v>
      </c>
      <c r="P527" t="s">
        <v>8271</v>
      </c>
      <c r="Q527" t="s">
        <v>8317</v>
      </c>
      <c r="R527" t="s">
        <v>8318</v>
      </c>
      <c r="S527" s="11">
        <f t="shared" si="36"/>
        <v>41850.400937500002</v>
      </c>
      <c r="T527" s="11">
        <f t="shared" si="37"/>
        <v>41895.400937500002</v>
      </c>
    </row>
    <row r="528" spans="1:20" ht="43.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s="5">
        <f t="shared" si="34"/>
        <v>1.1399999999999999</v>
      </c>
      <c r="H528" t="s">
        <v>8225</v>
      </c>
      <c r="I528" t="s">
        <v>8247</v>
      </c>
      <c r="J528">
        <v>1438966800</v>
      </c>
      <c r="K528">
        <v>1436278344</v>
      </c>
      <c r="L528" t="b">
        <v>0</v>
      </c>
      <c r="M528">
        <v>23</v>
      </c>
      <c r="N528" s="6">
        <f t="shared" si="35"/>
        <v>74.347826086956516</v>
      </c>
      <c r="O528" t="b">
        <v>1</v>
      </c>
      <c r="P528" t="s">
        <v>8271</v>
      </c>
      <c r="Q528" t="s">
        <v>8317</v>
      </c>
      <c r="R528" t="s">
        <v>8318</v>
      </c>
      <c r="S528" s="11">
        <f t="shared" si="36"/>
        <v>42192.591944444444</v>
      </c>
      <c r="T528" s="11">
        <f t="shared" si="37"/>
        <v>42223.708333333328</v>
      </c>
    </row>
    <row r="529" spans="1:20" ht="43.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s="5">
        <f t="shared" si="34"/>
        <v>1.0085</v>
      </c>
      <c r="H529" t="s">
        <v>8224</v>
      </c>
      <c r="I529" t="s">
        <v>8246</v>
      </c>
      <c r="J529">
        <v>1487347500</v>
      </c>
      <c r="K529">
        <v>1484715366</v>
      </c>
      <c r="L529" t="b">
        <v>0</v>
      </c>
      <c r="M529">
        <v>158</v>
      </c>
      <c r="N529" s="6">
        <f t="shared" si="35"/>
        <v>63.829113924050631</v>
      </c>
      <c r="O529" t="b">
        <v>1</v>
      </c>
      <c r="P529" t="s">
        <v>8271</v>
      </c>
      <c r="Q529" t="s">
        <v>8317</v>
      </c>
      <c r="R529" t="s">
        <v>8318</v>
      </c>
      <c r="S529" s="11">
        <f t="shared" si="36"/>
        <v>42753.205625000002</v>
      </c>
      <c r="T529" s="11">
        <f t="shared" si="37"/>
        <v>42783.670138888891</v>
      </c>
    </row>
    <row r="530" spans="1:20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s="5">
        <f t="shared" si="34"/>
        <v>1.1565217391304348</v>
      </c>
      <c r="H530" t="s">
        <v>8224</v>
      </c>
      <c r="I530" t="s">
        <v>8246</v>
      </c>
      <c r="J530">
        <v>1434921600</v>
      </c>
      <c r="K530">
        <v>1433109907</v>
      </c>
      <c r="L530" t="b">
        <v>0</v>
      </c>
      <c r="M530">
        <v>30</v>
      </c>
      <c r="N530" s="6">
        <f t="shared" si="35"/>
        <v>44.333333333333336</v>
      </c>
      <c r="O530" t="b">
        <v>1</v>
      </c>
      <c r="P530" t="s">
        <v>8271</v>
      </c>
      <c r="Q530" t="s">
        <v>8317</v>
      </c>
      <c r="R530" t="s">
        <v>8318</v>
      </c>
      <c r="S530" s="11">
        <f t="shared" si="36"/>
        <v>42155.920219907406</v>
      </c>
      <c r="T530" s="11">
        <f t="shared" si="37"/>
        <v>42176.888888888891</v>
      </c>
    </row>
    <row r="531" spans="1:20" ht="43.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s="5">
        <f t="shared" si="34"/>
        <v>1.3041666666666667</v>
      </c>
      <c r="H531" t="s">
        <v>8229</v>
      </c>
      <c r="I531" t="s">
        <v>8251</v>
      </c>
      <c r="J531">
        <v>1484110800</v>
      </c>
      <c r="K531">
        <v>1482281094</v>
      </c>
      <c r="L531" t="b">
        <v>0</v>
      </c>
      <c r="M531">
        <v>18</v>
      </c>
      <c r="N531" s="6">
        <f t="shared" si="35"/>
        <v>86.944444444444443</v>
      </c>
      <c r="O531" t="b">
        <v>1</v>
      </c>
      <c r="P531" t="s">
        <v>8271</v>
      </c>
      <c r="Q531" t="s">
        <v>8317</v>
      </c>
      <c r="R531" t="s">
        <v>8318</v>
      </c>
      <c r="S531" s="11">
        <f t="shared" si="36"/>
        <v>42725.031180555554</v>
      </c>
      <c r="T531" s="11">
        <f t="shared" si="37"/>
        <v>42746.208333333328</v>
      </c>
    </row>
    <row r="532" spans="1:20" ht="43.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s="5">
        <f t="shared" si="34"/>
        <v>1.0778267254038179</v>
      </c>
      <c r="H532" t="s">
        <v>8224</v>
      </c>
      <c r="I532" t="s">
        <v>8246</v>
      </c>
      <c r="J532">
        <v>1435111200</v>
      </c>
      <c r="K532">
        <v>1433254268</v>
      </c>
      <c r="L532" t="b">
        <v>0</v>
      </c>
      <c r="M532">
        <v>29</v>
      </c>
      <c r="N532" s="6">
        <f t="shared" si="35"/>
        <v>126.55172413793103</v>
      </c>
      <c r="O532" t="b">
        <v>1</v>
      </c>
      <c r="P532" t="s">
        <v>8271</v>
      </c>
      <c r="Q532" t="s">
        <v>8317</v>
      </c>
      <c r="R532" t="s">
        <v>8318</v>
      </c>
      <c r="S532" s="11">
        <f t="shared" si="36"/>
        <v>42157.591064814813</v>
      </c>
      <c r="T532" s="11">
        <f t="shared" si="37"/>
        <v>42179.083333333328</v>
      </c>
    </row>
    <row r="533" spans="1:20" ht="43.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s="5">
        <f t="shared" si="34"/>
        <v>1</v>
      </c>
      <c r="H533" t="s">
        <v>8224</v>
      </c>
      <c r="I533" t="s">
        <v>8246</v>
      </c>
      <c r="J533">
        <v>1481957940</v>
      </c>
      <c r="K533">
        <v>1478050429</v>
      </c>
      <c r="L533" t="b">
        <v>0</v>
      </c>
      <c r="M533">
        <v>31</v>
      </c>
      <c r="N533" s="6">
        <f t="shared" si="35"/>
        <v>129.03225806451613</v>
      </c>
      <c r="O533" t="b">
        <v>1</v>
      </c>
      <c r="P533" t="s">
        <v>8271</v>
      </c>
      <c r="Q533" t="s">
        <v>8317</v>
      </c>
      <c r="R533" t="s">
        <v>8318</v>
      </c>
      <c r="S533" s="11">
        <f t="shared" si="36"/>
        <v>42676.065150462964</v>
      </c>
      <c r="T533" s="11">
        <f t="shared" si="37"/>
        <v>42721.290972222225</v>
      </c>
    </row>
    <row r="534" spans="1:20" ht="43.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s="5">
        <f t="shared" si="34"/>
        <v>1.2324999999999999</v>
      </c>
      <c r="H534" t="s">
        <v>8224</v>
      </c>
      <c r="I534" t="s">
        <v>8246</v>
      </c>
      <c r="J534">
        <v>1463098208</v>
      </c>
      <c r="K534">
        <v>1460506208</v>
      </c>
      <c r="L534" t="b">
        <v>0</v>
      </c>
      <c r="M534">
        <v>173</v>
      </c>
      <c r="N534" s="6">
        <f t="shared" si="35"/>
        <v>71.242774566473983</v>
      </c>
      <c r="O534" t="b">
        <v>1</v>
      </c>
      <c r="P534" t="s">
        <v>8271</v>
      </c>
      <c r="Q534" t="s">
        <v>8317</v>
      </c>
      <c r="R534" t="s">
        <v>8318</v>
      </c>
      <c r="S534" s="11">
        <f t="shared" si="36"/>
        <v>42473.007037037038</v>
      </c>
      <c r="T534" s="11">
        <f t="shared" si="37"/>
        <v>42503.007037037038</v>
      </c>
    </row>
    <row r="535" spans="1:20" ht="43.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s="5">
        <f t="shared" si="34"/>
        <v>1.002</v>
      </c>
      <c r="H535" t="s">
        <v>8225</v>
      </c>
      <c r="I535" t="s">
        <v>8247</v>
      </c>
      <c r="J535">
        <v>1463394365</v>
      </c>
      <c r="K535">
        <v>1461320765</v>
      </c>
      <c r="L535" t="b">
        <v>0</v>
      </c>
      <c r="M535">
        <v>17</v>
      </c>
      <c r="N535" s="6">
        <f t="shared" si="35"/>
        <v>117.88235294117646</v>
      </c>
      <c r="O535" t="b">
        <v>1</v>
      </c>
      <c r="P535" t="s">
        <v>8271</v>
      </c>
      <c r="Q535" t="s">
        <v>8317</v>
      </c>
      <c r="R535" t="s">
        <v>8318</v>
      </c>
      <c r="S535" s="11">
        <f t="shared" si="36"/>
        <v>42482.43478009259</v>
      </c>
      <c r="T535" s="11">
        <f t="shared" si="37"/>
        <v>42506.43478009259</v>
      </c>
    </row>
    <row r="536" spans="1:20" ht="43.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s="5">
        <f t="shared" si="34"/>
        <v>1.0466666666666666</v>
      </c>
      <c r="H536" t="s">
        <v>8234</v>
      </c>
      <c r="I536" t="s">
        <v>8254</v>
      </c>
      <c r="J536">
        <v>1446418800</v>
      </c>
      <c r="K536">
        <v>1443036470</v>
      </c>
      <c r="L536" t="b">
        <v>0</v>
      </c>
      <c r="M536">
        <v>48</v>
      </c>
      <c r="N536" s="6">
        <f t="shared" si="35"/>
        <v>327.08333333333331</v>
      </c>
      <c r="O536" t="b">
        <v>1</v>
      </c>
      <c r="P536" t="s">
        <v>8271</v>
      </c>
      <c r="Q536" t="s">
        <v>8317</v>
      </c>
      <c r="R536" t="s">
        <v>8318</v>
      </c>
      <c r="S536" s="11">
        <f t="shared" si="36"/>
        <v>42270.810995370368</v>
      </c>
      <c r="T536" s="11">
        <f t="shared" si="37"/>
        <v>42309.958333333328</v>
      </c>
    </row>
    <row r="537" spans="1:20" ht="29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s="5">
        <f t="shared" si="34"/>
        <v>1.0249999999999999</v>
      </c>
      <c r="H537" t="s">
        <v>8225</v>
      </c>
      <c r="I537" t="s">
        <v>8247</v>
      </c>
      <c r="J537">
        <v>1483707905</v>
      </c>
      <c r="K537">
        <v>1481115905</v>
      </c>
      <c r="L537" t="b">
        <v>0</v>
      </c>
      <c r="M537">
        <v>59</v>
      </c>
      <c r="N537" s="6">
        <f t="shared" si="35"/>
        <v>34.745762711864408</v>
      </c>
      <c r="O537" t="b">
        <v>1</v>
      </c>
      <c r="P537" t="s">
        <v>8271</v>
      </c>
      <c r="Q537" t="s">
        <v>8317</v>
      </c>
      <c r="R537" t="s">
        <v>8318</v>
      </c>
      <c r="S537" s="11">
        <f t="shared" si="36"/>
        <v>42711.545196759253</v>
      </c>
      <c r="T537" s="11">
        <f t="shared" si="37"/>
        <v>42741.545196759253</v>
      </c>
    </row>
    <row r="538" spans="1:20" ht="43.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s="5">
        <f t="shared" si="34"/>
        <v>1.1825757575757576</v>
      </c>
      <c r="H538" t="s">
        <v>8225</v>
      </c>
      <c r="I538" t="s">
        <v>8247</v>
      </c>
      <c r="J538">
        <v>1438624800</v>
      </c>
      <c r="K538">
        <v>1435133807</v>
      </c>
      <c r="L538" t="b">
        <v>0</v>
      </c>
      <c r="M538">
        <v>39</v>
      </c>
      <c r="N538" s="6">
        <f t="shared" si="35"/>
        <v>100.06410256410257</v>
      </c>
      <c r="O538" t="b">
        <v>1</v>
      </c>
      <c r="P538" t="s">
        <v>8271</v>
      </c>
      <c r="Q538" t="s">
        <v>8317</v>
      </c>
      <c r="R538" t="s">
        <v>8318</v>
      </c>
      <c r="S538" s="11">
        <f t="shared" si="36"/>
        <v>42179.344988425932</v>
      </c>
      <c r="T538" s="11">
        <f t="shared" si="37"/>
        <v>42219.75</v>
      </c>
    </row>
    <row r="539" spans="1:20" ht="43.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s="5">
        <f t="shared" si="34"/>
        <v>1.2050000000000001</v>
      </c>
      <c r="H539" t="s">
        <v>8224</v>
      </c>
      <c r="I539" t="s">
        <v>8246</v>
      </c>
      <c r="J539">
        <v>1446665191</v>
      </c>
      <c r="K539">
        <v>1444069591</v>
      </c>
      <c r="L539" t="b">
        <v>0</v>
      </c>
      <c r="M539">
        <v>59</v>
      </c>
      <c r="N539" s="6">
        <f t="shared" si="35"/>
        <v>40.847457627118644</v>
      </c>
      <c r="O539" t="b">
        <v>1</v>
      </c>
      <c r="P539" t="s">
        <v>8271</v>
      </c>
      <c r="Q539" t="s">
        <v>8317</v>
      </c>
      <c r="R539" t="s">
        <v>8318</v>
      </c>
      <c r="S539" s="11">
        <f t="shared" si="36"/>
        <v>42282.768414351856</v>
      </c>
      <c r="T539" s="11">
        <f t="shared" si="37"/>
        <v>42312.810081018513</v>
      </c>
    </row>
    <row r="540" spans="1:20" ht="43.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s="5">
        <f t="shared" si="34"/>
        <v>3.0242</v>
      </c>
      <c r="H540" t="s">
        <v>8224</v>
      </c>
      <c r="I540" t="s">
        <v>8246</v>
      </c>
      <c r="J540">
        <v>1463166263</v>
      </c>
      <c r="K540">
        <v>1460574263</v>
      </c>
      <c r="L540" t="b">
        <v>0</v>
      </c>
      <c r="M540">
        <v>60</v>
      </c>
      <c r="N540" s="6">
        <f t="shared" si="35"/>
        <v>252.01666666666668</v>
      </c>
      <c r="O540" t="b">
        <v>1</v>
      </c>
      <c r="P540" t="s">
        <v>8271</v>
      </c>
      <c r="Q540" t="s">
        <v>8317</v>
      </c>
      <c r="R540" t="s">
        <v>8318</v>
      </c>
      <c r="S540" s="11">
        <f t="shared" si="36"/>
        <v>42473.794710648144</v>
      </c>
      <c r="T540" s="11">
        <f t="shared" si="37"/>
        <v>42503.794710648144</v>
      </c>
    </row>
    <row r="541" spans="1:20" ht="43.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s="5">
        <f t="shared" si="34"/>
        <v>1.00644</v>
      </c>
      <c r="H541" t="s">
        <v>8225</v>
      </c>
      <c r="I541" t="s">
        <v>8247</v>
      </c>
      <c r="J541">
        <v>1467681107</v>
      </c>
      <c r="K541">
        <v>1465866707</v>
      </c>
      <c r="L541" t="b">
        <v>0</v>
      </c>
      <c r="M541">
        <v>20</v>
      </c>
      <c r="N541" s="6">
        <f t="shared" si="35"/>
        <v>25.161000000000001</v>
      </c>
      <c r="O541" t="b">
        <v>1</v>
      </c>
      <c r="P541" t="s">
        <v>8271</v>
      </c>
      <c r="Q541" t="s">
        <v>8317</v>
      </c>
      <c r="R541" t="s">
        <v>8318</v>
      </c>
      <c r="S541" s="11">
        <f t="shared" si="36"/>
        <v>42535.049849537041</v>
      </c>
      <c r="T541" s="11">
        <f t="shared" si="37"/>
        <v>42556.049849537041</v>
      </c>
    </row>
    <row r="542" spans="1:20" ht="58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s="5">
        <f t="shared" si="34"/>
        <v>6.666666666666667E-5</v>
      </c>
      <c r="H542" t="s">
        <v>8224</v>
      </c>
      <c r="I542" t="s">
        <v>8246</v>
      </c>
      <c r="J542">
        <v>1423078606</v>
      </c>
      <c r="K542">
        <v>1420486606</v>
      </c>
      <c r="L542" t="b">
        <v>0</v>
      </c>
      <c r="M542">
        <v>1</v>
      </c>
      <c r="N542" s="6">
        <f t="shared" si="35"/>
        <v>1</v>
      </c>
      <c r="O542" t="b">
        <v>0</v>
      </c>
      <c r="P542" t="s">
        <v>8272</v>
      </c>
      <c r="Q542" t="s">
        <v>8319</v>
      </c>
      <c r="R542" t="s">
        <v>8320</v>
      </c>
      <c r="S542" s="11">
        <f t="shared" si="36"/>
        <v>42009.817199074074</v>
      </c>
      <c r="T542" s="11">
        <f t="shared" si="37"/>
        <v>42039.817199074074</v>
      </c>
    </row>
    <row r="543" spans="1:20" ht="43.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s="5">
        <f t="shared" si="34"/>
        <v>5.5555555555555558E-3</v>
      </c>
      <c r="H543" t="s">
        <v>8224</v>
      </c>
      <c r="I543" t="s">
        <v>8246</v>
      </c>
      <c r="J543">
        <v>1446080834</v>
      </c>
      <c r="K543">
        <v>1443488834</v>
      </c>
      <c r="L543" t="b">
        <v>0</v>
      </c>
      <c r="M543">
        <v>1</v>
      </c>
      <c r="N543" s="6">
        <f t="shared" si="35"/>
        <v>25</v>
      </c>
      <c r="O543" t="b">
        <v>0</v>
      </c>
      <c r="P543" t="s">
        <v>8272</v>
      </c>
      <c r="Q543" t="s">
        <v>8319</v>
      </c>
      <c r="R543" t="s">
        <v>8320</v>
      </c>
      <c r="S543" s="11">
        <f t="shared" si="36"/>
        <v>42276.046689814815</v>
      </c>
      <c r="T543" s="11">
        <f t="shared" si="37"/>
        <v>42306.046689814815</v>
      </c>
    </row>
    <row r="544" spans="1:20" ht="43.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s="5">
        <f t="shared" si="34"/>
        <v>3.9999999999999998E-6</v>
      </c>
      <c r="H544" t="s">
        <v>8224</v>
      </c>
      <c r="I544" t="s">
        <v>8246</v>
      </c>
      <c r="J544">
        <v>1462293716</v>
      </c>
      <c r="K544">
        <v>1457113316</v>
      </c>
      <c r="L544" t="b">
        <v>0</v>
      </c>
      <c r="M544">
        <v>1</v>
      </c>
      <c r="N544" s="6">
        <f t="shared" si="35"/>
        <v>1</v>
      </c>
      <c r="O544" t="b">
        <v>0</v>
      </c>
      <c r="P544" t="s">
        <v>8272</v>
      </c>
      <c r="Q544" t="s">
        <v>8319</v>
      </c>
      <c r="R544" t="s">
        <v>8320</v>
      </c>
      <c r="S544" s="11">
        <f t="shared" si="36"/>
        <v>42433.737453703703</v>
      </c>
      <c r="T544" s="11">
        <f t="shared" si="37"/>
        <v>42493.695787037039</v>
      </c>
    </row>
    <row r="545" spans="1:20" ht="43.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s="5">
        <f t="shared" si="34"/>
        <v>3.1818181818181819E-3</v>
      </c>
      <c r="H545" t="s">
        <v>8226</v>
      </c>
      <c r="I545" t="s">
        <v>8248</v>
      </c>
      <c r="J545">
        <v>1414807962</v>
      </c>
      <c r="K545">
        <v>1412215962</v>
      </c>
      <c r="L545" t="b">
        <v>0</v>
      </c>
      <c r="M545">
        <v>2</v>
      </c>
      <c r="N545" s="6">
        <f t="shared" si="35"/>
        <v>35</v>
      </c>
      <c r="O545" t="b">
        <v>0</v>
      </c>
      <c r="P545" t="s">
        <v>8272</v>
      </c>
      <c r="Q545" t="s">
        <v>8319</v>
      </c>
      <c r="R545" t="s">
        <v>8320</v>
      </c>
      <c r="S545" s="11">
        <f t="shared" si="36"/>
        <v>41914.092152777775</v>
      </c>
      <c r="T545" s="11">
        <f t="shared" si="37"/>
        <v>41944.092152777775</v>
      </c>
    </row>
    <row r="546" spans="1:20" ht="43.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s="5">
        <f t="shared" si="34"/>
        <v>1.2E-2</v>
      </c>
      <c r="H546" t="s">
        <v>8224</v>
      </c>
      <c r="I546" t="s">
        <v>8246</v>
      </c>
      <c r="J546">
        <v>1467647160</v>
      </c>
      <c r="K546">
        <v>1465055160</v>
      </c>
      <c r="L546" t="b">
        <v>0</v>
      </c>
      <c r="M546">
        <v>2</v>
      </c>
      <c r="N546" s="6">
        <f t="shared" si="35"/>
        <v>3</v>
      </c>
      <c r="O546" t="b">
        <v>0</v>
      </c>
      <c r="P546" t="s">
        <v>8272</v>
      </c>
      <c r="Q546" t="s">
        <v>8319</v>
      </c>
      <c r="R546" t="s">
        <v>8320</v>
      </c>
      <c r="S546" s="11">
        <f t="shared" si="36"/>
        <v>42525.656944444447</v>
      </c>
      <c r="T546" s="11">
        <f t="shared" si="37"/>
        <v>42555.656944444447</v>
      </c>
    </row>
    <row r="547" spans="1:20" ht="43.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s="5">
        <f t="shared" si="34"/>
        <v>0.27383999999999997</v>
      </c>
      <c r="H547" t="s">
        <v>8230</v>
      </c>
      <c r="I547" t="s">
        <v>8249</v>
      </c>
      <c r="J547">
        <v>1447600389</v>
      </c>
      <c r="K547">
        <v>1444140789</v>
      </c>
      <c r="L547" t="b">
        <v>0</v>
      </c>
      <c r="M547">
        <v>34</v>
      </c>
      <c r="N547" s="6">
        <f t="shared" si="35"/>
        <v>402.70588235294116</v>
      </c>
      <c r="O547" t="b">
        <v>0</v>
      </c>
      <c r="P547" t="s">
        <v>8272</v>
      </c>
      <c r="Q547" t="s">
        <v>8319</v>
      </c>
      <c r="R547" t="s">
        <v>8320</v>
      </c>
      <c r="S547" s="11">
        <f t="shared" si="36"/>
        <v>42283.592465277776</v>
      </c>
      <c r="T547" s="11">
        <f t="shared" si="37"/>
        <v>42323.634131944447</v>
      </c>
    </row>
    <row r="548" spans="1:20" ht="43.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s="5">
        <f t="shared" si="34"/>
        <v>8.6666666666666663E-4</v>
      </c>
      <c r="H548" t="s">
        <v>8224</v>
      </c>
      <c r="I548" t="s">
        <v>8246</v>
      </c>
      <c r="J548">
        <v>1445097715</v>
      </c>
      <c r="K548">
        <v>1441209715</v>
      </c>
      <c r="L548" t="b">
        <v>0</v>
      </c>
      <c r="M548">
        <v>2</v>
      </c>
      <c r="N548" s="6">
        <f t="shared" si="35"/>
        <v>26</v>
      </c>
      <c r="O548" t="b">
        <v>0</v>
      </c>
      <c r="P548" t="s">
        <v>8272</v>
      </c>
      <c r="Q548" t="s">
        <v>8319</v>
      </c>
      <c r="R548" t="s">
        <v>8320</v>
      </c>
      <c r="S548" s="11">
        <f t="shared" si="36"/>
        <v>42249.667997685188</v>
      </c>
      <c r="T548" s="11">
        <f t="shared" si="37"/>
        <v>42294.667997685188</v>
      </c>
    </row>
    <row r="549" spans="1:20" ht="43.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s="5">
        <f t="shared" si="34"/>
        <v>0</v>
      </c>
      <c r="H549" t="s">
        <v>8225</v>
      </c>
      <c r="I549" t="s">
        <v>8247</v>
      </c>
      <c r="J549">
        <v>1455122564</v>
      </c>
      <c r="K549">
        <v>1452530564</v>
      </c>
      <c r="L549" t="b">
        <v>0</v>
      </c>
      <c r="M549">
        <v>0</v>
      </c>
      <c r="N549" s="6">
        <f t="shared" si="35"/>
        <v>0</v>
      </c>
      <c r="O549" t="b">
        <v>0</v>
      </c>
      <c r="P549" t="s">
        <v>8272</v>
      </c>
      <c r="Q549" t="s">
        <v>8319</v>
      </c>
      <c r="R549" t="s">
        <v>8320</v>
      </c>
      <c r="S549" s="11">
        <f t="shared" si="36"/>
        <v>42380.696342592593</v>
      </c>
      <c r="T549" s="11">
        <f t="shared" si="37"/>
        <v>42410.696342592593</v>
      </c>
    </row>
    <row r="550" spans="1:20" ht="43.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s="5">
        <f t="shared" si="34"/>
        <v>8.9999999999999998E-4</v>
      </c>
      <c r="H550" t="s">
        <v>8225</v>
      </c>
      <c r="I550" t="s">
        <v>8247</v>
      </c>
      <c r="J550">
        <v>1446154848</v>
      </c>
      <c r="K550">
        <v>1443562848</v>
      </c>
      <c r="L550" t="b">
        <v>0</v>
      </c>
      <c r="M550">
        <v>1</v>
      </c>
      <c r="N550" s="6">
        <f t="shared" si="35"/>
        <v>9</v>
      </c>
      <c r="O550" t="b">
        <v>0</v>
      </c>
      <c r="P550" t="s">
        <v>8272</v>
      </c>
      <c r="Q550" t="s">
        <v>8319</v>
      </c>
      <c r="R550" t="s">
        <v>8320</v>
      </c>
      <c r="S550" s="11">
        <f t="shared" si="36"/>
        <v>42276.903333333335</v>
      </c>
      <c r="T550" s="11">
        <f t="shared" si="37"/>
        <v>42306.903333333335</v>
      </c>
    </row>
    <row r="551" spans="1:20" ht="43.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s="5">
        <f t="shared" si="34"/>
        <v>2.7199999999999998E-2</v>
      </c>
      <c r="H551" t="s">
        <v>8225</v>
      </c>
      <c r="I551" t="s">
        <v>8247</v>
      </c>
      <c r="J551">
        <v>1436368622</v>
      </c>
      <c r="K551">
        <v>1433776622</v>
      </c>
      <c r="L551" t="b">
        <v>0</v>
      </c>
      <c r="M551">
        <v>8</v>
      </c>
      <c r="N551" s="6">
        <f t="shared" si="35"/>
        <v>8.5</v>
      </c>
      <c r="O551" t="b">
        <v>0</v>
      </c>
      <c r="P551" t="s">
        <v>8272</v>
      </c>
      <c r="Q551" t="s">
        <v>8319</v>
      </c>
      <c r="R551" t="s">
        <v>8320</v>
      </c>
      <c r="S551" s="11">
        <f t="shared" si="36"/>
        <v>42163.636828703704</v>
      </c>
      <c r="T551" s="11">
        <f t="shared" si="37"/>
        <v>42193.636828703704</v>
      </c>
    </row>
    <row r="552" spans="1:20" ht="43.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s="5">
        <f t="shared" si="34"/>
        <v>7.0000000000000001E-3</v>
      </c>
      <c r="H552" t="s">
        <v>8229</v>
      </c>
      <c r="I552" t="s">
        <v>8251</v>
      </c>
      <c r="J552">
        <v>1485838800</v>
      </c>
      <c r="K552">
        <v>1484756245</v>
      </c>
      <c r="L552" t="b">
        <v>0</v>
      </c>
      <c r="M552">
        <v>4</v>
      </c>
      <c r="N552" s="6">
        <f t="shared" si="35"/>
        <v>8.75</v>
      </c>
      <c r="O552" t="b">
        <v>0</v>
      </c>
      <c r="P552" t="s">
        <v>8272</v>
      </c>
      <c r="Q552" t="s">
        <v>8319</v>
      </c>
      <c r="R552" t="s">
        <v>8320</v>
      </c>
      <c r="S552" s="11">
        <f t="shared" si="36"/>
        <v>42753.678761574076</v>
      </c>
      <c r="T552" s="11">
        <f t="shared" si="37"/>
        <v>42766.208333333328</v>
      </c>
    </row>
    <row r="553" spans="1:20" ht="43.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s="5">
        <f t="shared" si="34"/>
        <v>5.0413333333333331E-2</v>
      </c>
      <c r="H553" t="s">
        <v>8224</v>
      </c>
      <c r="I553" t="s">
        <v>8246</v>
      </c>
      <c r="J553">
        <v>1438451580</v>
      </c>
      <c r="K553">
        <v>1434609424</v>
      </c>
      <c r="L553" t="b">
        <v>0</v>
      </c>
      <c r="M553">
        <v>28</v>
      </c>
      <c r="N553" s="6">
        <f t="shared" si="35"/>
        <v>135.03571428571428</v>
      </c>
      <c r="O553" t="b">
        <v>0</v>
      </c>
      <c r="P553" t="s">
        <v>8272</v>
      </c>
      <c r="Q553" t="s">
        <v>8319</v>
      </c>
      <c r="R553" t="s">
        <v>8320</v>
      </c>
      <c r="S553" s="11">
        <f t="shared" si="36"/>
        <v>42173.275740740741</v>
      </c>
      <c r="T553" s="11">
        <f t="shared" si="37"/>
        <v>42217.745138888888</v>
      </c>
    </row>
    <row r="554" spans="1:20" ht="43.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s="5">
        <f t="shared" si="34"/>
        <v>0</v>
      </c>
      <c r="H554" t="s">
        <v>8229</v>
      </c>
      <c r="I554" t="s">
        <v>8251</v>
      </c>
      <c r="J554">
        <v>1452350896</v>
      </c>
      <c r="K554">
        <v>1447166896</v>
      </c>
      <c r="L554" t="b">
        <v>0</v>
      </c>
      <c r="M554">
        <v>0</v>
      </c>
      <c r="N554" s="6">
        <f t="shared" si="35"/>
        <v>0</v>
      </c>
      <c r="O554" t="b">
        <v>0</v>
      </c>
      <c r="P554" t="s">
        <v>8272</v>
      </c>
      <c r="Q554" t="s">
        <v>8319</v>
      </c>
      <c r="R554" t="s">
        <v>8320</v>
      </c>
      <c r="S554" s="11">
        <f t="shared" si="36"/>
        <v>42318.616851851853</v>
      </c>
      <c r="T554" s="11">
        <f t="shared" si="37"/>
        <v>42378.616851851853</v>
      </c>
    </row>
    <row r="555" spans="1:20" ht="43.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s="5">
        <f t="shared" si="34"/>
        <v>4.9199999999999999E-3</v>
      </c>
      <c r="H555" t="s">
        <v>8224</v>
      </c>
      <c r="I555" t="s">
        <v>8246</v>
      </c>
      <c r="J555">
        <v>1415988991</v>
      </c>
      <c r="K555">
        <v>1413393391</v>
      </c>
      <c r="L555" t="b">
        <v>0</v>
      </c>
      <c r="M555">
        <v>6</v>
      </c>
      <c r="N555" s="6">
        <f t="shared" si="35"/>
        <v>20.5</v>
      </c>
      <c r="O555" t="b">
        <v>0</v>
      </c>
      <c r="P555" t="s">
        <v>8272</v>
      </c>
      <c r="Q555" t="s">
        <v>8319</v>
      </c>
      <c r="R555" t="s">
        <v>8320</v>
      </c>
      <c r="S555" s="11">
        <f t="shared" si="36"/>
        <v>41927.71980324074</v>
      </c>
      <c r="T555" s="11">
        <f t="shared" si="37"/>
        <v>41957.761469907404</v>
      </c>
    </row>
    <row r="556" spans="1:20" ht="43.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s="5">
        <f t="shared" si="34"/>
        <v>0.36589147286821705</v>
      </c>
      <c r="H556" t="s">
        <v>8224</v>
      </c>
      <c r="I556" t="s">
        <v>8246</v>
      </c>
      <c r="J556">
        <v>1413735972</v>
      </c>
      <c r="K556">
        <v>1411143972</v>
      </c>
      <c r="L556" t="b">
        <v>0</v>
      </c>
      <c r="M556">
        <v>22</v>
      </c>
      <c r="N556" s="6">
        <f t="shared" si="35"/>
        <v>64.36363636363636</v>
      </c>
      <c r="O556" t="b">
        <v>0</v>
      </c>
      <c r="P556" t="s">
        <v>8272</v>
      </c>
      <c r="Q556" t="s">
        <v>8319</v>
      </c>
      <c r="R556" t="s">
        <v>8320</v>
      </c>
      <c r="S556" s="11">
        <f t="shared" si="36"/>
        <v>41901.684861111113</v>
      </c>
      <c r="T556" s="11">
        <f t="shared" si="37"/>
        <v>41931.684861111113</v>
      </c>
    </row>
    <row r="557" spans="1:20" ht="43.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s="5">
        <f t="shared" si="34"/>
        <v>0</v>
      </c>
      <c r="H557" t="s">
        <v>8225</v>
      </c>
      <c r="I557" t="s">
        <v>8247</v>
      </c>
      <c r="J557">
        <v>1465720143</v>
      </c>
      <c r="K557">
        <v>1463128143</v>
      </c>
      <c r="L557" t="b">
        <v>0</v>
      </c>
      <c r="M557">
        <v>0</v>
      </c>
      <c r="N557" s="6">
        <f t="shared" si="35"/>
        <v>0</v>
      </c>
      <c r="O557" t="b">
        <v>0</v>
      </c>
      <c r="P557" t="s">
        <v>8272</v>
      </c>
      <c r="Q557" t="s">
        <v>8319</v>
      </c>
      <c r="R557" t="s">
        <v>8320</v>
      </c>
      <c r="S557" s="11">
        <f t="shared" si="36"/>
        <v>42503.353506944448</v>
      </c>
      <c r="T557" s="11">
        <f t="shared" si="37"/>
        <v>42533.353506944448</v>
      </c>
    </row>
    <row r="558" spans="1:20" ht="29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s="5">
        <f t="shared" si="34"/>
        <v>2.5000000000000001E-2</v>
      </c>
      <c r="H558" t="s">
        <v>8224</v>
      </c>
      <c r="I558" t="s">
        <v>8246</v>
      </c>
      <c r="J558">
        <v>1452112717</v>
      </c>
      <c r="K558">
        <v>1449520717</v>
      </c>
      <c r="L558" t="b">
        <v>0</v>
      </c>
      <c r="M558">
        <v>1</v>
      </c>
      <c r="N558" s="6">
        <f t="shared" si="35"/>
        <v>200</v>
      </c>
      <c r="O558" t="b">
        <v>0</v>
      </c>
      <c r="P558" t="s">
        <v>8272</v>
      </c>
      <c r="Q558" t="s">
        <v>8319</v>
      </c>
      <c r="R558" t="s">
        <v>8320</v>
      </c>
      <c r="S558" s="11">
        <f t="shared" si="36"/>
        <v>42345.860150462962</v>
      </c>
      <c r="T558" s="11">
        <f t="shared" si="37"/>
        <v>42375.860150462962</v>
      </c>
    </row>
    <row r="559" spans="1:20" ht="43.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s="5">
        <f t="shared" si="34"/>
        <v>9.1066666666666674E-3</v>
      </c>
      <c r="H559" t="s">
        <v>8236</v>
      </c>
      <c r="I559" t="s">
        <v>8249</v>
      </c>
      <c r="J559">
        <v>1480721803</v>
      </c>
      <c r="K559">
        <v>1478126203</v>
      </c>
      <c r="L559" t="b">
        <v>0</v>
      </c>
      <c r="M559">
        <v>20</v>
      </c>
      <c r="N559" s="6">
        <f t="shared" si="35"/>
        <v>68.3</v>
      </c>
      <c r="O559" t="b">
        <v>0</v>
      </c>
      <c r="P559" t="s">
        <v>8272</v>
      </c>
      <c r="Q559" t="s">
        <v>8319</v>
      </c>
      <c r="R559" t="s">
        <v>8320</v>
      </c>
      <c r="S559" s="11">
        <f t="shared" si="36"/>
        <v>42676.942164351851</v>
      </c>
      <c r="T559" s="11">
        <f t="shared" si="37"/>
        <v>42706.983831018515</v>
      </c>
    </row>
    <row r="560" spans="1:20" ht="43.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s="5">
        <f t="shared" si="34"/>
        <v>0</v>
      </c>
      <c r="H560" t="s">
        <v>8224</v>
      </c>
      <c r="I560" t="s">
        <v>8246</v>
      </c>
      <c r="J560">
        <v>1427227905</v>
      </c>
      <c r="K560">
        <v>1424639505</v>
      </c>
      <c r="L560" t="b">
        <v>0</v>
      </c>
      <c r="M560">
        <v>0</v>
      </c>
      <c r="N560" s="6">
        <f t="shared" si="35"/>
        <v>0</v>
      </c>
      <c r="O560" t="b">
        <v>0</v>
      </c>
      <c r="P560" t="s">
        <v>8272</v>
      </c>
      <c r="Q560" t="s">
        <v>8319</v>
      </c>
      <c r="R560" t="s">
        <v>8320</v>
      </c>
      <c r="S560" s="11">
        <f t="shared" si="36"/>
        <v>42057.883159722223</v>
      </c>
      <c r="T560" s="11">
        <f t="shared" si="37"/>
        <v>42087.841493055559</v>
      </c>
    </row>
    <row r="561" spans="1:20" ht="43.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s="5">
        <f t="shared" si="34"/>
        <v>2.0833333333333335E-4</v>
      </c>
      <c r="H561" t="s">
        <v>8224</v>
      </c>
      <c r="I561" t="s">
        <v>8246</v>
      </c>
      <c r="J561">
        <v>1449989260</v>
      </c>
      <c r="K561">
        <v>1447397260</v>
      </c>
      <c r="L561" t="b">
        <v>0</v>
      </c>
      <c r="M561">
        <v>1</v>
      </c>
      <c r="N561" s="6">
        <f t="shared" si="35"/>
        <v>50</v>
      </c>
      <c r="O561" t="b">
        <v>0</v>
      </c>
      <c r="P561" t="s">
        <v>8272</v>
      </c>
      <c r="Q561" t="s">
        <v>8319</v>
      </c>
      <c r="R561" t="s">
        <v>8320</v>
      </c>
      <c r="S561" s="11">
        <f t="shared" si="36"/>
        <v>42321.283101851848</v>
      </c>
      <c r="T561" s="11">
        <f t="shared" si="37"/>
        <v>42351.283101851848</v>
      </c>
    </row>
    <row r="562" spans="1:20" ht="43.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s="5">
        <f t="shared" si="34"/>
        <v>1.2E-4</v>
      </c>
      <c r="H562" t="s">
        <v>8229</v>
      </c>
      <c r="I562" t="s">
        <v>8251</v>
      </c>
      <c r="J562">
        <v>1418841045</v>
      </c>
      <c r="K562">
        <v>1416249045</v>
      </c>
      <c r="L562" t="b">
        <v>0</v>
      </c>
      <c r="M562">
        <v>3</v>
      </c>
      <c r="N562" s="6">
        <f t="shared" si="35"/>
        <v>4</v>
      </c>
      <c r="O562" t="b">
        <v>0</v>
      </c>
      <c r="P562" t="s">
        <v>8272</v>
      </c>
      <c r="Q562" t="s">
        <v>8319</v>
      </c>
      <c r="R562" t="s">
        <v>8320</v>
      </c>
      <c r="S562" s="11">
        <f t="shared" si="36"/>
        <v>41960.771354166667</v>
      </c>
      <c r="T562" s="11">
        <f t="shared" si="37"/>
        <v>41990.771354166667</v>
      </c>
    </row>
    <row r="563" spans="1:20" ht="43.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s="5">
        <f t="shared" si="34"/>
        <v>3.6666666666666666E-3</v>
      </c>
      <c r="H563" t="s">
        <v>8224</v>
      </c>
      <c r="I563" t="s">
        <v>8246</v>
      </c>
      <c r="J563">
        <v>1445874513</v>
      </c>
      <c r="K563">
        <v>1442850513</v>
      </c>
      <c r="L563" t="b">
        <v>0</v>
      </c>
      <c r="M563">
        <v>2</v>
      </c>
      <c r="N563" s="6">
        <f t="shared" si="35"/>
        <v>27.5</v>
      </c>
      <c r="O563" t="b">
        <v>0</v>
      </c>
      <c r="P563" t="s">
        <v>8272</v>
      </c>
      <c r="Q563" t="s">
        <v>8319</v>
      </c>
      <c r="R563" t="s">
        <v>8320</v>
      </c>
      <c r="S563" s="11">
        <f t="shared" si="36"/>
        <v>42268.658715277779</v>
      </c>
      <c r="T563" s="11">
        <f t="shared" si="37"/>
        <v>42303.658715277779</v>
      </c>
    </row>
    <row r="564" spans="1:20" ht="43.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s="5">
        <f t="shared" si="34"/>
        <v>0</v>
      </c>
      <c r="H564" t="s">
        <v>8233</v>
      </c>
      <c r="I564" t="s">
        <v>8249</v>
      </c>
      <c r="J564">
        <v>1482052815</v>
      </c>
      <c r="K564">
        <v>1479460815</v>
      </c>
      <c r="L564" t="b">
        <v>0</v>
      </c>
      <c r="M564">
        <v>0</v>
      </c>
      <c r="N564" s="6">
        <f t="shared" si="35"/>
        <v>0</v>
      </c>
      <c r="O564" t="b">
        <v>0</v>
      </c>
      <c r="P564" t="s">
        <v>8272</v>
      </c>
      <c r="Q564" t="s">
        <v>8319</v>
      </c>
      <c r="R564" t="s">
        <v>8320</v>
      </c>
      <c r="S564" s="11">
        <f t="shared" si="36"/>
        <v>42692.389062500006</v>
      </c>
      <c r="T564" s="11">
        <f t="shared" si="37"/>
        <v>42722.389062500006</v>
      </c>
    </row>
    <row r="565" spans="1:20" ht="43.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s="5">
        <f t="shared" si="34"/>
        <v>9.0666666666666662E-4</v>
      </c>
      <c r="H565" t="s">
        <v>8226</v>
      </c>
      <c r="I565" t="s">
        <v>8248</v>
      </c>
      <c r="J565">
        <v>1424137247</v>
      </c>
      <c r="K565">
        <v>1421545247</v>
      </c>
      <c r="L565" t="b">
        <v>0</v>
      </c>
      <c r="M565">
        <v>2</v>
      </c>
      <c r="N565" s="6">
        <f t="shared" si="35"/>
        <v>34</v>
      </c>
      <c r="O565" t="b">
        <v>0</v>
      </c>
      <c r="P565" t="s">
        <v>8272</v>
      </c>
      <c r="Q565" t="s">
        <v>8319</v>
      </c>
      <c r="R565" t="s">
        <v>8320</v>
      </c>
      <c r="S565" s="11">
        <f t="shared" si="36"/>
        <v>42022.069988425923</v>
      </c>
      <c r="T565" s="11">
        <f t="shared" si="37"/>
        <v>42052.069988425923</v>
      </c>
    </row>
    <row r="566" spans="1:20" ht="43.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s="5">
        <f t="shared" si="34"/>
        <v>5.5555555555555558E-5</v>
      </c>
      <c r="H566" t="s">
        <v>8230</v>
      </c>
      <c r="I566" t="s">
        <v>8249</v>
      </c>
      <c r="J566">
        <v>1457822275</v>
      </c>
      <c r="K566">
        <v>1455230275</v>
      </c>
      <c r="L566" t="b">
        <v>0</v>
      </c>
      <c r="M566">
        <v>1</v>
      </c>
      <c r="N566" s="6">
        <f t="shared" si="35"/>
        <v>1</v>
      </c>
      <c r="O566" t="b">
        <v>0</v>
      </c>
      <c r="P566" t="s">
        <v>8272</v>
      </c>
      <c r="Q566" t="s">
        <v>8319</v>
      </c>
      <c r="R566" t="s">
        <v>8320</v>
      </c>
      <c r="S566" s="11">
        <f t="shared" si="36"/>
        <v>42411.942997685182</v>
      </c>
      <c r="T566" s="11">
        <f t="shared" si="37"/>
        <v>42441.942997685182</v>
      </c>
    </row>
    <row r="567" spans="1:20" ht="43.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s="5">
        <f t="shared" si="34"/>
        <v>0</v>
      </c>
      <c r="H567" t="s">
        <v>8225</v>
      </c>
      <c r="I567" t="s">
        <v>8247</v>
      </c>
      <c r="J567">
        <v>1436554249</v>
      </c>
      <c r="K567">
        <v>1433962249</v>
      </c>
      <c r="L567" t="b">
        <v>0</v>
      </c>
      <c r="M567">
        <v>0</v>
      </c>
      <c r="N567" s="6">
        <f t="shared" si="35"/>
        <v>0</v>
      </c>
      <c r="O567" t="b">
        <v>0</v>
      </c>
      <c r="P567" t="s">
        <v>8272</v>
      </c>
      <c r="Q567" t="s">
        <v>8319</v>
      </c>
      <c r="R567" t="s">
        <v>8320</v>
      </c>
      <c r="S567" s="11">
        <f t="shared" si="36"/>
        <v>42165.785289351858</v>
      </c>
      <c r="T567" s="11">
        <f t="shared" si="37"/>
        <v>42195.785289351858</v>
      </c>
    </row>
    <row r="568" spans="1:20" ht="43.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s="5">
        <f t="shared" si="34"/>
        <v>2.0000000000000001E-4</v>
      </c>
      <c r="H568" t="s">
        <v>8224</v>
      </c>
      <c r="I568" t="s">
        <v>8246</v>
      </c>
      <c r="J568">
        <v>1468513533</v>
      </c>
      <c r="K568">
        <v>1465921533</v>
      </c>
      <c r="L568" t="b">
        <v>0</v>
      </c>
      <c r="M568">
        <v>1</v>
      </c>
      <c r="N568" s="6">
        <f t="shared" si="35"/>
        <v>1</v>
      </c>
      <c r="O568" t="b">
        <v>0</v>
      </c>
      <c r="P568" t="s">
        <v>8272</v>
      </c>
      <c r="Q568" t="s">
        <v>8319</v>
      </c>
      <c r="R568" t="s">
        <v>8320</v>
      </c>
      <c r="S568" s="11">
        <f t="shared" si="36"/>
        <v>42535.68440972222</v>
      </c>
      <c r="T568" s="11">
        <f t="shared" si="37"/>
        <v>42565.68440972222</v>
      </c>
    </row>
    <row r="569" spans="1:20" ht="43.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s="5">
        <f t="shared" si="34"/>
        <v>0</v>
      </c>
      <c r="H569" t="s">
        <v>8224</v>
      </c>
      <c r="I569" t="s">
        <v>8246</v>
      </c>
      <c r="J569">
        <v>1420143194</v>
      </c>
      <c r="K569">
        <v>1417551194</v>
      </c>
      <c r="L569" t="b">
        <v>0</v>
      </c>
      <c r="M569">
        <v>0</v>
      </c>
      <c r="N569" s="6">
        <f t="shared" si="35"/>
        <v>0</v>
      </c>
      <c r="O569" t="b">
        <v>0</v>
      </c>
      <c r="P569" t="s">
        <v>8272</v>
      </c>
      <c r="Q569" t="s">
        <v>8319</v>
      </c>
      <c r="R569" t="s">
        <v>8320</v>
      </c>
      <c r="S569" s="11">
        <f t="shared" si="36"/>
        <v>41975.842523148152</v>
      </c>
      <c r="T569" s="11">
        <f t="shared" si="37"/>
        <v>42005.842523148152</v>
      </c>
    </row>
    <row r="570" spans="1:20" ht="58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s="5">
        <f t="shared" si="34"/>
        <v>0.01</v>
      </c>
      <c r="H570" t="s">
        <v>8228</v>
      </c>
      <c r="I570" t="s">
        <v>8250</v>
      </c>
      <c r="J570">
        <v>1452942000</v>
      </c>
      <c r="K570">
        <v>1449785223</v>
      </c>
      <c r="L570" t="b">
        <v>0</v>
      </c>
      <c r="M570">
        <v>5</v>
      </c>
      <c r="N570" s="6">
        <f t="shared" si="35"/>
        <v>49</v>
      </c>
      <c r="O570" t="b">
        <v>0</v>
      </c>
      <c r="P570" t="s">
        <v>8272</v>
      </c>
      <c r="Q570" t="s">
        <v>8319</v>
      </c>
      <c r="R570" t="s">
        <v>8320</v>
      </c>
      <c r="S570" s="11">
        <f t="shared" si="36"/>
        <v>42348.9215625</v>
      </c>
      <c r="T570" s="11">
        <f t="shared" si="37"/>
        <v>42385.458333333328</v>
      </c>
    </row>
    <row r="571" spans="1:20" ht="43.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s="5">
        <f t="shared" si="34"/>
        <v>8.0000000000000002E-3</v>
      </c>
      <c r="H571" t="s">
        <v>8229</v>
      </c>
      <c r="I571" t="s">
        <v>8251</v>
      </c>
      <c r="J571">
        <v>1451679612</v>
      </c>
      <c r="K571">
        <v>1449087612</v>
      </c>
      <c r="L571" t="b">
        <v>0</v>
      </c>
      <c r="M571">
        <v>1</v>
      </c>
      <c r="N571" s="6">
        <f t="shared" si="35"/>
        <v>20</v>
      </c>
      <c r="O571" t="b">
        <v>0</v>
      </c>
      <c r="P571" t="s">
        <v>8272</v>
      </c>
      <c r="Q571" t="s">
        <v>8319</v>
      </c>
      <c r="R571" t="s">
        <v>8320</v>
      </c>
      <c r="S571" s="11">
        <f t="shared" si="36"/>
        <v>42340.847361111111</v>
      </c>
      <c r="T571" s="11">
        <f t="shared" si="37"/>
        <v>42370.847361111111</v>
      </c>
    </row>
    <row r="572" spans="1:20" ht="29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s="5">
        <f t="shared" si="34"/>
        <v>1.6705882352941177E-3</v>
      </c>
      <c r="H572" t="s">
        <v>8224</v>
      </c>
      <c r="I572" t="s">
        <v>8246</v>
      </c>
      <c r="J572">
        <v>1455822569</v>
      </c>
      <c r="K572">
        <v>1453230569</v>
      </c>
      <c r="L572" t="b">
        <v>0</v>
      </c>
      <c r="M572">
        <v>1</v>
      </c>
      <c r="N572" s="6">
        <f t="shared" si="35"/>
        <v>142</v>
      </c>
      <c r="O572" t="b">
        <v>0</v>
      </c>
      <c r="P572" t="s">
        <v>8272</v>
      </c>
      <c r="Q572" t="s">
        <v>8319</v>
      </c>
      <c r="R572" t="s">
        <v>8320</v>
      </c>
      <c r="S572" s="11">
        <f t="shared" si="36"/>
        <v>42388.798252314817</v>
      </c>
      <c r="T572" s="11">
        <f t="shared" si="37"/>
        <v>42418.798252314817</v>
      </c>
    </row>
    <row r="573" spans="1:20" ht="43.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s="5">
        <f t="shared" si="34"/>
        <v>4.2399999999999998E-3</v>
      </c>
      <c r="H573" t="s">
        <v>8224</v>
      </c>
      <c r="I573" t="s">
        <v>8246</v>
      </c>
      <c r="J573">
        <v>1437969540</v>
      </c>
      <c r="K573">
        <v>1436297723</v>
      </c>
      <c r="L573" t="b">
        <v>0</v>
      </c>
      <c r="M573">
        <v>2</v>
      </c>
      <c r="N573" s="6">
        <f t="shared" si="35"/>
        <v>53</v>
      </c>
      <c r="O573" t="b">
        <v>0</v>
      </c>
      <c r="P573" t="s">
        <v>8272</v>
      </c>
      <c r="Q573" t="s">
        <v>8319</v>
      </c>
      <c r="R573" t="s">
        <v>8320</v>
      </c>
      <c r="S573" s="11">
        <f t="shared" si="36"/>
        <v>42192.816238425927</v>
      </c>
      <c r="T573" s="11">
        <f t="shared" si="37"/>
        <v>42212.165972222225</v>
      </c>
    </row>
    <row r="574" spans="1:20" ht="43.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s="5">
        <f t="shared" si="34"/>
        <v>0</v>
      </c>
      <c r="H574" t="s">
        <v>8224</v>
      </c>
      <c r="I574" t="s">
        <v>8246</v>
      </c>
      <c r="J574">
        <v>1446660688</v>
      </c>
      <c r="K574">
        <v>1444065088</v>
      </c>
      <c r="L574" t="b">
        <v>0</v>
      </c>
      <c r="M574">
        <v>0</v>
      </c>
      <c r="N574" s="6">
        <f t="shared" si="35"/>
        <v>0</v>
      </c>
      <c r="O574" t="b">
        <v>0</v>
      </c>
      <c r="P574" t="s">
        <v>8272</v>
      </c>
      <c r="Q574" t="s">
        <v>8319</v>
      </c>
      <c r="R574" t="s">
        <v>8320</v>
      </c>
      <c r="S574" s="11">
        <f t="shared" si="36"/>
        <v>42282.71629629629</v>
      </c>
      <c r="T574" s="11">
        <f t="shared" si="37"/>
        <v>42312.757962962962</v>
      </c>
    </row>
    <row r="575" spans="1:20" ht="43.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s="5">
        <f t="shared" si="34"/>
        <v>3.892538925389254E-3</v>
      </c>
      <c r="H575" t="s">
        <v>8224</v>
      </c>
      <c r="I575" t="s">
        <v>8246</v>
      </c>
      <c r="J575">
        <v>1421543520</v>
      </c>
      <c r="K575">
        <v>1416445931</v>
      </c>
      <c r="L575" t="b">
        <v>0</v>
      </c>
      <c r="M575">
        <v>9</v>
      </c>
      <c r="N575" s="6">
        <f t="shared" si="35"/>
        <v>38.444444444444443</v>
      </c>
      <c r="O575" t="b">
        <v>0</v>
      </c>
      <c r="P575" t="s">
        <v>8272</v>
      </c>
      <c r="Q575" t="s">
        <v>8319</v>
      </c>
      <c r="R575" t="s">
        <v>8320</v>
      </c>
      <c r="S575" s="11">
        <f t="shared" si="36"/>
        <v>41963.050127314811</v>
      </c>
      <c r="T575" s="11">
        <f t="shared" si="37"/>
        <v>42022.05</v>
      </c>
    </row>
    <row r="576" spans="1:20" ht="43.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s="5">
        <f t="shared" si="34"/>
        <v>7.1556350626118068E-3</v>
      </c>
      <c r="H576" t="s">
        <v>8225</v>
      </c>
      <c r="I576" t="s">
        <v>8247</v>
      </c>
      <c r="J576">
        <v>1476873507</v>
      </c>
      <c r="K576">
        <v>1474281507</v>
      </c>
      <c r="L576" t="b">
        <v>0</v>
      </c>
      <c r="M576">
        <v>4</v>
      </c>
      <c r="N576" s="6">
        <f t="shared" si="35"/>
        <v>20</v>
      </c>
      <c r="O576" t="b">
        <v>0</v>
      </c>
      <c r="P576" t="s">
        <v>8272</v>
      </c>
      <c r="Q576" t="s">
        <v>8319</v>
      </c>
      <c r="R576" t="s">
        <v>8320</v>
      </c>
      <c r="S576" s="11">
        <f t="shared" si="36"/>
        <v>42632.443368055552</v>
      </c>
      <c r="T576" s="11">
        <f t="shared" si="37"/>
        <v>42662.443368055552</v>
      </c>
    </row>
    <row r="577" spans="1:20" ht="43.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s="5">
        <f t="shared" si="34"/>
        <v>4.3166666666666666E-3</v>
      </c>
      <c r="H577" t="s">
        <v>8236</v>
      </c>
      <c r="I577" t="s">
        <v>8249</v>
      </c>
      <c r="J577">
        <v>1434213443</v>
      </c>
      <c r="K577">
        <v>1431621443</v>
      </c>
      <c r="L577" t="b">
        <v>0</v>
      </c>
      <c r="M577">
        <v>4</v>
      </c>
      <c r="N577" s="6">
        <f t="shared" si="35"/>
        <v>64.75</v>
      </c>
      <c r="O577" t="b">
        <v>0</v>
      </c>
      <c r="P577" t="s">
        <v>8272</v>
      </c>
      <c r="Q577" t="s">
        <v>8319</v>
      </c>
      <c r="R577" t="s">
        <v>8320</v>
      </c>
      <c r="S577" s="11">
        <f t="shared" si="36"/>
        <v>42138.692627314813</v>
      </c>
      <c r="T577" s="11">
        <f t="shared" si="37"/>
        <v>42168.692627314813</v>
      </c>
    </row>
    <row r="578" spans="1:20" ht="43.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s="5">
        <f t="shared" ref="G578:G641" si="38">E578/D578</f>
        <v>1.2500000000000001E-5</v>
      </c>
      <c r="H578" t="s">
        <v>8224</v>
      </c>
      <c r="I578" t="s">
        <v>8246</v>
      </c>
      <c r="J578">
        <v>1427537952</v>
      </c>
      <c r="K578">
        <v>1422357552</v>
      </c>
      <c r="L578" t="b">
        <v>0</v>
      </c>
      <c r="M578">
        <v>1</v>
      </c>
      <c r="N578" s="6">
        <f t="shared" si="35"/>
        <v>1</v>
      </c>
      <c r="O578" t="b">
        <v>0</v>
      </c>
      <c r="P578" t="s">
        <v>8272</v>
      </c>
      <c r="Q578" t="s">
        <v>8319</v>
      </c>
      <c r="R578" t="s">
        <v>8320</v>
      </c>
      <c r="S578" s="11">
        <f t="shared" si="36"/>
        <v>42031.471666666665</v>
      </c>
      <c r="T578" s="11">
        <f t="shared" si="37"/>
        <v>42091.43</v>
      </c>
    </row>
    <row r="579" spans="1:20" ht="43.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s="5">
        <f t="shared" si="38"/>
        <v>2E-3</v>
      </c>
      <c r="H579" t="s">
        <v>8224</v>
      </c>
      <c r="I579" t="s">
        <v>8246</v>
      </c>
      <c r="J579">
        <v>1463753302</v>
      </c>
      <c r="K579">
        <v>1458569302</v>
      </c>
      <c r="L579" t="b">
        <v>0</v>
      </c>
      <c r="M579">
        <v>1</v>
      </c>
      <c r="N579" s="6">
        <f t="shared" ref="N579:N642" si="39">IFERROR(E579/M579,0)</f>
        <v>10</v>
      </c>
      <c r="O579" t="b">
        <v>0</v>
      </c>
      <c r="P579" t="s">
        <v>8272</v>
      </c>
      <c r="Q579" t="s">
        <v>8319</v>
      </c>
      <c r="R579" t="s">
        <v>8320</v>
      </c>
      <c r="S579" s="11">
        <f t="shared" ref="S579:S642" si="40">((($K579/60)/60)/24)+DATE(1970,1,1)</f>
        <v>42450.589143518519</v>
      </c>
      <c r="T579" s="11">
        <f t="shared" ref="T579:T642" si="41">((($J579/60)/60)/24)+DATE(1970,1,1)</f>
        <v>42510.589143518519</v>
      </c>
    </row>
    <row r="580" spans="1:20" ht="29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s="5">
        <f t="shared" si="38"/>
        <v>1.12E-4</v>
      </c>
      <c r="H580" t="s">
        <v>8225</v>
      </c>
      <c r="I580" t="s">
        <v>8247</v>
      </c>
      <c r="J580">
        <v>1441633993</v>
      </c>
      <c r="K580">
        <v>1439560393</v>
      </c>
      <c r="L580" t="b">
        <v>0</v>
      </c>
      <c r="M580">
        <v>7</v>
      </c>
      <c r="N580" s="6">
        <f t="shared" si="39"/>
        <v>2</v>
      </c>
      <c r="O580" t="b">
        <v>0</v>
      </c>
      <c r="P580" t="s">
        <v>8272</v>
      </c>
      <c r="Q580" t="s">
        <v>8319</v>
      </c>
      <c r="R580" t="s">
        <v>8320</v>
      </c>
      <c r="S580" s="11">
        <f t="shared" si="40"/>
        <v>42230.578622685185</v>
      </c>
      <c r="T580" s="11">
        <f t="shared" si="41"/>
        <v>42254.578622685185</v>
      </c>
    </row>
    <row r="581" spans="1:20" ht="29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s="5">
        <f t="shared" si="38"/>
        <v>1.4583333333333334E-2</v>
      </c>
      <c r="H581" t="s">
        <v>8224</v>
      </c>
      <c r="I581" t="s">
        <v>8246</v>
      </c>
      <c r="J581">
        <v>1419539223</v>
      </c>
      <c r="K581">
        <v>1416947223</v>
      </c>
      <c r="L581" t="b">
        <v>0</v>
      </c>
      <c r="M581">
        <v>5</v>
      </c>
      <c r="N581" s="6">
        <f t="shared" si="39"/>
        <v>35</v>
      </c>
      <c r="O581" t="b">
        <v>0</v>
      </c>
      <c r="P581" t="s">
        <v>8272</v>
      </c>
      <c r="Q581" t="s">
        <v>8319</v>
      </c>
      <c r="R581" t="s">
        <v>8320</v>
      </c>
      <c r="S581" s="11">
        <f t="shared" si="40"/>
        <v>41968.852118055554</v>
      </c>
      <c r="T581" s="11">
        <f t="shared" si="41"/>
        <v>41998.852118055554</v>
      </c>
    </row>
    <row r="582" spans="1:20" ht="43.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s="5">
        <f t="shared" si="38"/>
        <v>3.3333333333333332E-4</v>
      </c>
      <c r="H582" t="s">
        <v>8224</v>
      </c>
      <c r="I582" t="s">
        <v>8246</v>
      </c>
      <c r="J582">
        <v>1474580867</v>
      </c>
      <c r="K582">
        <v>1471988867</v>
      </c>
      <c r="L582" t="b">
        <v>0</v>
      </c>
      <c r="M582">
        <v>1</v>
      </c>
      <c r="N582" s="6">
        <f t="shared" si="39"/>
        <v>1</v>
      </c>
      <c r="O582" t="b">
        <v>0</v>
      </c>
      <c r="P582" t="s">
        <v>8272</v>
      </c>
      <c r="Q582" t="s">
        <v>8319</v>
      </c>
      <c r="R582" t="s">
        <v>8320</v>
      </c>
      <c r="S582" s="11">
        <f t="shared" si="40"/>
        <v>42605.908182870371</v>
      </c>
      <c r="T582" s="11">
        <f t="shared" si="41"/>
        <v>42635.908182870371</v>
      </c>
    </row>
    <row r="583" spans="1:20" ht="43.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s="5">
        <f t="shared" si="38"/>
        <v>0</v>
      </c>
      <c r="H583" t="s">
        <v>8224</v>
      </c>
      <c r="I583" t="s">
        <v>8246</v>
      </c>
      <c r="J583">
        <v>1438474704</v>
      </c>
      <c r="K583">
        <v>1435882704</v>
      </c>
      <c r="L583" t="b">
        <v>0</v>
      </c>
      <c r="M583">
        <v>0</v>
      </c>
      <c r="N583" s="6">
        <f t="shared" si="39"/>
        <v>0</v>
      </c>
      <c r="O583" t="b">
        <v>0</v>
      </c>
      <c r="P583" t="s">
        <v>8272</v>
      </c>
      <c r="Q583" t="s">
        <v>8319</v>
      </c>
      <c r="R583" t="s">
        <v>8320</v>
      </c>
      <c r="S583" s="11">
        <f t="shared" si="40"/>
        <v>42188.012777777782</v>
      </c>
      <c r="T583" s="11">
        <f t="shared" si="41"/>
        <v>42218.012777777782</v>
      </c>
    </row>
    <row r="584" spans="1:20" ht="43.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s="5">
        <f t="shared" si="38"/>
        <v>0</v>
      </c>
      <c r="H584" t="s">
        <v>8224</v>
      </c>
      <c r="I584" t="s">
        <v>8246</v>
      </c>
      <c r="J584">
        <v>1426442400</v>
      </c>
      <c r="K584">
        <v>1424454319</v>
      </c>
      <c r="L584" t="b">
        <v>0</v>
      </c>
      <c r="M584">
        <v>0</v>
      </c>
      <c r="N584" s="6">
        <f t="shared" si="39"/>
        <v>0</v>
      </c>
      <c r="O584" t="b">
        <v>0</v>
      </c>
      <c r="P584" t="s">
        <v>8272</v>
      </c>
      <c r="Q584" t="s">
        <v>8319</v>
      </c>
      <c r="R584" t="s">
        <v>8320</v>
      </c>
      <c r="S584" s="11">
        <f t="shared" si="40"/>
        <v>42055.739803240736</v>
      </c>
      <c r="T584" s="11">
        <f t="shared" si="41"/>
        <v>42078.75</v>
      </c>
    </row>
    <row r="585" spans="1:20" ht="43.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s="5">
        <f t="shared" si="38"/>
        <v>1.1111111111111112E-4</v>
      </c>
      <c r="H585" t="s">
        <v>8224</v>
      </c>
      <c r="I585" t="s">
        <v>8246</v>
      </c>
      <c r="J585">
        <v>1426800687</v>
      </c>
      <c r="K585">
        <v>1424212287</v>
      </c>
      <c r="L585" t="b">
        <v>0</v>
      </c>
      <c r="M585">
        <v>1</v>
      </c>
      <c r="N585" s="6">
        <f t="shared" si="39"/>
        <v>1</v>
      </c>
      <c r="O585" t="b">
        <v>0</v>
      </c>
      <c r="P585" t="s">
        <v>8272</v>
      </c>
      <c r="Q585" t="s">
        <v>8319</v>
      </c>
      <c r="R585" t="s">
        <v>8320</v>
      </c>
      <c r="S585" s="11">
        <f t="shared" si="40"/>
        <v>42052.93850694444</v>
      </c>
      <c r="T585" s="11">
        <f t="shared" si="41"/>
        <v>42082.896840277783</v>
      </c>
    </row>
    <row r="586" spans="1:20" ht="29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s="5">
        <f t="shared" si="38"/>
        <v>0.01</v>
      </c>
      <c r="H586" t="s">
        <v>8224</v>
      </c>
      <c r="I586" t="s">
        <v>8246</v>
      </c>
      <c r="J586">
        <v>1426522316</v>
      </c>
      <c r="K586">
        <v>1423933916</v>
      </c>
      <c r="L586" t="b">
        <v>0</v>
      </c>
      <c r="M586">
        <v>2</v>
      </c>
      <c r="N586" s="6">
        <f t="shared" si="39"/>
        <v>5</v>
      </c>
      <c r="O586" t="b">
        <v>0</v>
      </c>
      <c r="P586" t="s">
        <v>8272</v>
      </c>
      <c r="Q586" t="s">
        <v>8319</v>
      </c>
      <c r="R586" t="s">
        <v>8320</v>
      </c>
      <c r="S586" s="11">
        <f t="shared" si="40"/>
        <v>42049.716620370367</v>
      </c>
      <c r="T586" s="11">
        <f t="shared" si="41"/>
        <v>42079.674953703703</v>
      </c>
    </row>
    <row r="587" spans="1:20" ht="43.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s="5">
        <f t="shared" si="38"/>
        <v>0</v>
      </c>
      <c r="H587" t="s">
        <v>8225</v>
      </c>
      <c r="I587" t="s">
        <v>8247</v>
      </c>
      <c r="J587">
        <v>1448928000</v>
      </c>
      <c r="K587">
        <v>1444123377</v>
      </c>
      <c r="L587" t="b">
        <v>0</v>
      </c>
      <c r="M587">
        <v>0</v>
      </c>
      <c r="N587" s="6">
        <f t="shared" si="39"/>
        <v>0</v>
      </c>
      <c r="O587" t="b">
        <v>0</v>
      </c>
      <c r="P587" t="s">
        <v>8272</v>
      </c>
      <c r="Q587" t="s">
        <v>8319</v>
      </c>
      <c r="R587" t="s">
        <v>8320</v>
      </c>
      <c r="S587" s="11">
        <f t="shared" si="40"/>
        <v>42283.3909375</v>
      </c>
      <c r="T587" s="11">
        <f t="shared" si="41"/>
        <v>42339</v>
      </c>
    </row>
    <row r="588" spans="1:20" ht="43.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s="5">
        <f t="shared" si="38"/>
        <v>5.5999999999999999E-3</v>
      </c>
      <c r="H588" t="s">
        <v>8224</v>
      </c>
      <c r="I588" t="s">
        <v>8246</v>
      </c>
      <c r="J588">
        <v>1424032207</v>
      </c>
      <c r="K588">
        <v>1421440207</v>
      </c>
      <c r="L588" t="b">
        <v>0</v>
      </c>
      <c r="M588">
        <v>4</v>
      </c>
      <c r="N588" s="6">
        <f t="shared" si="39"/>
        <v>14</v>
      </c>
      <c r="O588" t="b">
        <v>0</v>
      </c>
      <c r="P588" t="s">
        <v>8272</v>
      </c>
      <c r="Q588" t="s">
        <v>8319</v>
      </c>
      <c r="R588" t="s">
        <v>8320</v>
      </c>
      <c r="S588" s="11">
        <f t="shared" si="40"/>
        <v>42020.854247685187</v>
      </c>
      <c r="T588" s="11">
        <f t="shared" si="41"/>
        <v>42050.854247685187</v>
      </c>
    </row>
    <row r="589" spans="1:20" ht="72.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s="5">
        <f t="shared" si="38"/>
        <v>9.0833333333333335E-2</v>
      </c>
      <c r="H589" t="s">
        <v>8229</v>
      </c>
      <c r="I589" t="s">
        <v>8251</v>
      </c>
      <c r="J589">
        <v>1429207833</v>
      </c>
      <c r="K589">
        <v>1426615833</v>
      </c>
      <c r="L589" t="b">
        <v>0</v>
      </c>
      <c r="M589">
        <v>7</v>
      </c>
      <c r="N589" s="6">
        <f t="shared" si="39"/>
        <v>389.28571428571428</v>
      </c>
      <c r="O589" t="b">
        <v>0</v>
      </c>
      <c r="P589" t="s">
        <v>8272</v>
      </c>
      <c r="Q589" t="s">
        <v>8319</v>
      </c>
      <c r="R589" t="s">
        <v>8320</v>
      </c>
      <c r="S589" s="11">
        <f t="shared" si="40"/>
        <v>42080.757326388892</v>
      </c>
      <c r="T589" s="11">
        <f t="shared" si="41"/>
        <v>42110.757326388892</v>
      </c>
    </row>
    <row r="590" spans="1:20" ht="43.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s="5">
        <f t="shared" si="38"/>
        <v>3.3444444444444443E-2</v>
      </c>
      <c r="H590" t="s">
        <v>8237</v>
      </c>
      <c r="I590" t="s">
        <v>8249</v>
      </c>
      <c r="J590">
        <v>1479410886</v>
      </c>
      <c r="K590">
        <v>1474223286</v>
      </c>
      <c r="L590" t="b">
        <v>0</v>
      </c>
      <c r="M590">
        <v>2</v>
      </c>
      <c r="N590" s="6">
        <f t="shared" si="39"/>
        <v>150.5</v>
      </c>
      <c r="O590" t="b">
        <v>0</v>
      </c>
      <c r="P590" t="s">
        <v>8272</v>
      </c>
      <c r="Q590" t="s">
        <v>8319</v>
      </c>
      <c r="R590" t="s">
        <v>8320</v>
      </c>
      <c r="S590" s="11">
        <f t="shared" si="40"/>
        <v>42631.769513888896</v>
      </c>
      <c r="T590" s="11">
        <f t="shared" si="41"/>
        <v>42691.811180555553</v>
      </c>
    </row>
    <row r="591" spans="1: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s="5">
        <f t="shared" si="38"/>
        <v>1.3333333333333334E-4</v>
      </c>
      <c r="H591" t="s">
        <v>8224</v>
      </c>
      <c r="I591" t="s">
        <v>8246</v>
      </c>
      <c r="J591">
        <v>1436366699</v>
      </c>
      <c r="K591">
        <v>1435070699</v>
      </c>
      <c r="L591" t="b">
        <v>0</v>
      </c>
      <c r="M591">
        <v>1</v>
      </c>
      <c r="N591" s="6">
        <f t="shared" si="39"/>
        <v>1</v>
      </c>
      <c r="O591" t="b">
        <v>0</v>
      </c>
      <c r="P591" t="s">
        <v>8272</v>
      </c>
      <c r="Q591" t="s">
        <v>8319</v>
      </c>
      <c r="R591" t="s">
        <v>8320</v>
      </c>
      <c r="S591" s="11">
        <f t="shared" si="40"/>
        <v>42178.614571759259</v>
      </c>
      <c r="T591" s="11">
        <f t="shared" si="41"/>
        <v>42193.614571759259</v>
      </c>
    </row>
    <row r="592" spans="1:20" ht="43.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s="5">
        <f t="shared" si="38"/>
        <v>4.4600000000000001E-2</v>
      </c>
      <c r="H592" t="s">
        <v>8225</v>
      </c>
      <c r="I592" t="s">
        <v>8247</v>
      </c>
      <c r="J592">
        <v>1454936460</v>
      </c>
      <c r="K592">
        <v>1452259131</v>
      </c>
      <c r="L592" t="b">
        <v>0</v>
      </c>
      <c r="M592">
        <v>9</v>
      </c>
      <c r="N592" s="6">
        <f t="shared" si="39"/>
        <v>24.777777777777779</v>
      </c>
      <c r="O592" t="b">
        <v>0</v>
      </c>
      <c r="P592" t="s">
        <v>8272</v>
      </c>
      <c r="Q592" t="s">
        <v>8319</v>
      </c>
      <c r="R592" t="s">
        <v>8320</v>
      </c>
      <c r="S592" s="11">
        <f t="shared" si="40"/>
        <v>42377.554756944446</v>
      </c>
      <c r="T592" s="11">
        <f t="shared" si="41"/>
        <v>42408.542361111111</v>
      </c>
    </row>
    <row r="593" spans="1:20" ht="43.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s="5">
        <f t="shared" si="38"/>
        <v>6.0999999999999997E-4</v>
      </c>
      <c r="H593" t="s">
        <v>8224</v>
      </c>
      <c r="I593" t="s">
        <v>8246</v>
      </c>
      <c r="J593">
        <v>1437570130</v>
      </c>
      <c r="K593">
        <v>1434978130</v>
      </c>
      <c r="L593" t="b">
        <v>0</v>
      </c>
      <c r="M593">
        <v>2</v>
      </c>
      <c r="N593" s="6">
        <f t="shared" si="39"/>
        <v>30.5</v>
      </c>
      <c r="O593" t="b">
        <v>0</v>
      </c>
      <c r="P593" t="s">
        <v>8272</v>
      </c>
      <c r="Q593" t="s">
        <v>8319</v>
      </c>
      <c r="R593" t="s">
        <v>8320</v>
      </c>
      <c r="S593" s="11">
        <f t="shared" si="40"/>
        <v>42177.543171296296</v>
      </c>
      <c r="T593" s="11">
        <f t="shared" si="41"/>
        <v>42207.543171296296</v>
      </c>
    </row>
    <row r="594" spans="1:20" ht="43.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s="5">
        <f t="shared" si="38"/>
        <v>3.3333333333333333E-2</v>
      </c>
      <c r="H594" t="s">
        <v>8224</v>
      </c>
      <c r="I594" t="s">
        <v>8246</v>
      </c>
      <c r="J594">
        <v>1417584860</v>
      </c>
      <c r="K594">
        <v>1414992860</v>
      </c>
      <c r="L594" t="b">
        <v>0</v>
      </c>
      <c r="M594">
        <v>1</v>
      </c>
      <c r="N594" s="6">
        <f t="shared" si="39"/>
        <v>250</v>
      </c>
      <c r="O594" t="b">
        <v>0</v>
      </c>
      <c r="P594" t="s">
        <v>8272</v>
      </c>
      <c r="Q594" t="s">
        <v>8319</v>
      </c>
      <c r="R594" t="s">
        <v>8320</v>
      </c>
      <c r="S594" s="11">
        <f t="shared" si="40"/>
        <v>41946.232175925928</v>
      </c>
      <c r="T594" s="11">
        <f t="shared" si="41"/>
        <v>41976.232175925921</v>
      </c>
    </row>
    <row r="595" spans="1:20" ht="43.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s="5">
        <f t="shared" si="38"/>
        <v>0.23</v>
      </c>
      <c r="H595" t="s">
        <v>8225</v>
      </c>
      <c r="I595" t="s">
        <v>8247</v>
      </c>
      <c r="J595">
        <v>1428333345</v>
      </c>
      <c r="K595">
        <v>1425744945</v>
      </c>
      <c r="L595" t="b">
        <v>0</v>
      </c>
      <c r="M595">
        <v>7</v>
      </c>
      <c r="N595" s="6">
        <f t="shared" si="39"/>
        <v>16.428571428571427</v>
      </c>
      <c r="O595" t="b">
        <v>0</v>
      </c>
      <c r="P595" t="s">
        <v>8272</v>
      </c>
      <c r="Q595" t="s">
        <v>8319</v>
      </c>
      <c r="R595" t="s">
        <v>8320</v>
      </c>
      <c r="S595" s="11">
        <f t="shared" si="40"/>
        <v>42070.677604166667</v>
      </c>
      <c r="T595" s="11">
        <f t="shared" si="41"/>
        <v>42100.635937500003</v>
      </c>
    </row>
    <row r="596" spans="1:20" ht="29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s="5">
        <f t="shared" si="38"/>
        <v>1.0399999999999999E-3</v>
      </c>
      <c r="H596" t="s">
        <v>8224</v>
      </c>
      <c r="I596" t="s">
        <v>8246</v>
      </c>
      <c r="J596">
        <v>1460832206</v>
      </c>
      <c r="K596">
        <v>1458240206</v>
      </c>
      <c r="L596" t="b">
        <v>0</v>
      </c>
      <c r="M596">
        <v>2</v>
      </c>
      <c r="N596" s="6">
        <f t="shared" si="39"/>
        <v>13</v>
      </c>
      <c r="O596" t="b">
        <v>0</v>
      </c>
      <c r="P596" t="s">
        <v>8272</v>
      </c>
      <c r="Q596" t="s">
        <v>8319</v>
      </c>
      <c r="R596" t="s">
        <v>8320</v>
      </c>
      <c r="S596" s="11">
        <f t="shared" si="40"/>
        <v>42446.780162037037</v>
      </c>
      <c r="T596" s="11">
        <f t="shared" si="41"/>
        <v>42476.780162037037</v>
      </c>
    </row>
    <row r="597" spans="1:20" ht="43.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s="5">
        <f t="shared" si="38"/>
        <v>4.2599999999999999E-3</v>
      </c>
      <c r="H597" t="s">
        <v>8224</v>
      </c>
      <c r="I597" t="s">
        <v>8246</v>
      </c>
      <c r="J597">
        <v>1430703638</v>
      </c>
      <c r="K597">
        <v>1426815638</v>
      </c>
      <c r="L597" t="b">
        <v>0</v>
      </c>
      <c r="M597">
        <v>8</v>
      </c>
      <c r="N597" s="6">
        <f t="shared" si="39"/>
        <v>53.25</v>
      </c>
      <c r="O597" t="b">
        <v>0</v>
      </c>
      <c r="P597" t="s">
        <v>8272</v>
      </c>
      <c r="Q597" t="s">
        <v>8319</v>
      </c>
      <c r="R597" t="s">
        <v>8320</v>
      </c>
      <c r="S597" s="11">
        <f t="shared" si="40"/>
        <v>42083.069884259254</v>
      </c>
      <c r="T597" s="11">
        <f t="shared" si="41"/>
        <v>42128.069884259254</v>
      </c>
    </row>
    <row r="598" spans="1:20" ht="29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s="5">
        <f t="shared" si="38"/>
        <v>2.9999999999999997E-4</v>
      </c>
      <c r="H598" t="s">
        <v>8224</v>
      </c>
      <c r="I598" t="s">
        <v>8246</v>
      </c>
      <c r="J598">
        <v>1478122292</v>
      </c>
      <c r="K598">
        <v>1475530292</v>
      </c>
      <c r="L598" t="b">
        <v>0</v>
      </c>
      <c r="M598">
        <v>2</v>
      </c>
      <c r="N598" s="6">
        <f t="shared" si="39"/>
        <v>3</v>
      </c>
      <c r="O598" t="b">
        <v>0</v>
      </c>
      <c r="P598" t="s">
        <v>8272</v>
      </c>
      <c r="Q598" t="s">
        <v>8319</v>
      </c>
      <c r="R598" t="s">
        <v>8320</v>
      </c>
      <c r="S598" s="11">
        <f t="shared" si="40"/>
        <v>42646.896898148145</v>
      </c>
      <c r="T598" s="11">
        <f t="shared" si="41"/>
        <v>42676.896898148145</v>
      </c>
    </row>
    <row r="599" spans="1:20" ht="43.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s="5">
        <f t="shared" si="38"/>
        <v>2.6666666666666666E-3</v>
      </c>
      <c r="H599" t="s">
        <v>8224</v>
      </c>
      <c r="I599" t="s">
        <v>8246</v>
      </c>
      <c r="J599">
        <v>1469980800</v>
      </c>
      <c r="K599">
        <v>1466787335</v>
      </c>
      <c r="L599" t="b">
        <v>0</v>
      </c>
      <c r="M599">
        <v>2</v>
      </c>
      <c r="N599" s="6">
        <f t="shared" si="39"/>
        <v>10</v>
      </c>
      <c r="O599" t="b">
        <v>0</v>
      </c>
      <c r="P599" t="s">
        <v>8272</v>
      </c>
      <c r="Q599" t="s">
        <v>8319</v>
      </c>
      <c r="R599" t="s">
        <v>8320</v>
      </c>
      <c r="S599" s="11">
        <f t="shared" si="40"/>
        <v>42545.705266203702</v>
      </c>
      <c r="T599" s="11">
        <f t="shared" si="41"/>
        <v>42582.666666666672</v>
      </c>
    </row>
    <row r="600" spans="1:20" ht="29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s="5">
        <f t="shared" si="38"/>
        <v>0.34</v>
      </c>
      <c r="H600" t="s">
        <v>8224</v>
      </c>
      <c r="I600" t="s">
        <v>8246</v>
      </c>
      <c r="J600">
        <v>1417737781</v>
      </c>
      <c r="K600">
        <v>1415145781</v>
      </c>
      <c r="L600" t="b">
        <v>0</v>
      </c>
      <c r="M600">
        <v>7</v>
      </c>
      <c r="N600" s="6">
        <f t="shared" si="39"/>
        <v>121.42857142857143</v>
      </c>
      <c r="O600" t="b">
        <v>0</v>
      </c>
      <c r="P600" t="s">
        <v>8272</v>
      </c>
      <c r="Q600" t="s">
        <v>8319</v>
      </c>
      <c r="R600" t="s">
        <v>8320</v>
      </c>
      <c r="S600" s="11">
        <f t="shared" si="40"/>
        <v>41948.00209490741</v>
      </c>
      <c r="T600" s="11">
        <f t="shared" si="41"/>
        <v>41978.00209490741</v>
      </c>
    </row>
    <row r="601" spans="1:20" ht="43.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s="5">
        <f t="shared" si="38"/>
        <v>6.2E-4</v>
      </c>
      <c r="H601" t="s">
        <v>8224</v>
      </c>
      <c r="I601" t="s">
        <v>8246</v>
      </c>
      <c r="J601">
        <v>1425827760</v>
      </c>
      <c r="K601">
        <v>1423769402</v>
      </c>
      <c r="L601" t="b">
        <v>0</v>
      </c>
      <c r="M601">
        <v>2</v>
      </c>
      <c r="N601" s="6">
        <f t="shared" si="39"/>
        <v>15.5</v>
      </c>
      <c r="O601" t="b">
        <v>0</v>
      </c>
      <c r="P601" t="s">
        <v>8272</v>
      </c>
      <c r="Q601" t="s">
        <v>8319</v>
      </c>
      <c r="R601" t="s">
        <v>8320</v>
      </c>
      <c r="S601" s="11">
        <f t="shared" si="40"/>
        <v>42047.812523148154</v>
      </c>
      <c r="T601" s="11">
        <f t="shared" si="41"/>
        <v>42071.636111111111</v>
      </c>
    </row>
    <row r="602" spans="1:20" ht="29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s="5">
        <f t="shared" si="38"/>
        <v>0.02</v>
      </c>
      <c r="H602" t="s">
        <v>8224</v>
      </c>
      <c r="I602" t="s">
        <v>8246</v>
      </c>
      <c r="J602">
        <v>1431198562</v>
      </c>
      <c r="K602">
        <v>1426014562</v>
      </c>
      <c r="L602" t="b">
        <v>0</v>
      </c>
      <c r="M602">
        <v>1</v>
      </c>
      <c r="N602" s="6">
        <f t="shared" si="39"/>
        <v>100</v>
      </c>
      <c r="O602" t="b">
        <v>0</v>
      </c>
      <c r="P602" t="s">
        <v>8272</v>
      </c>
      <c r="Q602" t="s">
        <v>8319</v>
      </c>
      <c r="R602" t="s">
        <v>8320</v>
      </c>
      <c r="S602" s="11">
        <f t="shared" si="40"/>
        <v>42073.798171296294</v>
      </c>
      <c r="T602" s="11">
        <f t="shared" si="41"/>
        <v>42133.798171296294</v>
      </c>
    </row>
    <row r="603" spans="1:20" ht="43.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s="5">
        <f t="shared" si="38"/>
        <v>1.4E-2</v>
      </c>
      <c r="H603" t="s">
        <v>8229</v>
      </c>
      <c r="I603" t="s">
        <v>8251</v>
      </c>
      <c r="J603">
        <v>1419626139</v>
      </c>
      <c r="K603">
        <v>1417034139</v>
      </c>
      <c r="L603" t="b">
        <v>0</v>
      </c>
      <c r="M603">
        <v>6</v>
      </c>
      <c r="N603" s="6">
        <f t="shared" si="39"/>
        <v>23.333333333333332</v>
      </c>
      <c r="O603" t="b">
        <v>0</v>
      </c>
      <c r="P603" t="s">
        <v>8272</v>
      </c>
      <c r="Q603" t="s">
        <v>8319</v>
      </c>
      <c r="R603" t="s">
        <v>8320</v>
      </c>
      <c r="S603" s="11">
        <f t="shared" si="40"/>
        <v>41969.858090277776</v>
      </c>
      <c r="T603" s="11">
        <f t="shared" si="41"/>
        <v>41999.858090277776</v>
      </c>
    </row>
    <row r="604" spans="1:20" ht="43.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s="5">
        <f t="shared" si="38"/>
        <v>0</v>
      </c>
      <c r="H604" t="s">
        <v>8224</v>
      </c>
      <c r="I604" t="s">
        <v>8246</v>
      </c>
      <c r="J604">
        <v>1434654215</v>
      </c>
      <c r="K604">
        <v>1432062215</v>
      </c>
      <c r="L604" t="b">
        <v>0</v>
      </c>
      <c r="M604">
        <v>0</v>
      </c>
      <c r="N604" s="6">
        <f t="shared" si="39"/>
        <v>0</v>
      </c>
      <c r="O604" t="b">
        <v>0</v>
      </c>
      <c r="P604" t="s">
        <v>8272</v>
      </c>
      <c r="Q604" t="s">
        <v>8319</v>
      </c>
      <c r="R604" t="s">
        <v>8320</v>
      </c>
      <c r="S604" s="11">
        <f t="shared" si="40"/>
        <v>42143.79415509259</v>
      </c>
      <c r="T604" s="11">
        <f t="shared" si="41"/>
        <v>42173.79415509259</v>
      </c>
    </row>
    <row r="605" spans="1:20" ht="43.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s="5">
        <f t="shared" si="38"/>
        <v>3.9334666666666664E-2</v>
      </c>
      <c r="H605" t="s">
        <v>8224</v>
      </c>
      <c r="I605" t="s">
        <v>8246</v>
      </c>
      <c r="J605">
        <v>1408029623</v>
      </c>
      <c r="K605">
        <v>1405437623</v>
      </c>
      <c r="L605" t="b">
        <v>0</v>
      </c>
      <c r="M605">
        <v>13</v>
      </c>
      <c r="N605" s="6">
        <f t="shared" si="39"/>
        <v>45.386153846153846</v>
      </c>
      <c r="O605" t="b">
        <v>0</v>
      </c>
      <c r="P605" t="s">
        <v>8272</v>
      </c>
      <c r="Q605" t="s">
        <v>8319</v>
      </c>
      <c r="R605" t="s">
        <v>8320</v>
      </c>
      <c r="S605" s="11">
        <f t="shared" si="40"/>
        <v>41835.639155092591</v>
      </c>
      <c r="T605" s="11">
        <f t="shared" si="41"/>
        <v>41865.639155092591</v>
      </c>
    </row>
    <row r="606" spans="1:20" ht="43.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s="5">
        <f t="shared" si="38"/>
        <v>0</v>
      </c>
      <c r="H606" t="s">
        <v>8224</v>
      </c>
      <c r="I606" t="s">
        <v>8246</v>
      </c>
      <c r="J606">
        <v>1409187056</v>
      </c>
      <c r="K606">
        <v>1406595056</v>
      </c>
      <c r="L606" t="b">
        <v>0</v>
      </c>
      <c r="M606">
        <v>0</v>
      </c>
      <c r="N606" s="6">
        <f t="shared" si="39"/>
        <v>0</v>
      </c>
      <c r="O606" t="b">
        <v>0</v>
      </c>
      <c r="P606" t="s">
        <v>8272</v>
      </c>
      <c r="Q606" t="s">
        <v>8319</v>
      </c>
      <c r="R606" t="s">
        <v>8320</v>
      </c>
      <c r="S606" s="11">
        <f t="shared" si="40"/>
        <v>41849.035370370373</v>
      </c>
      <c r="T606" s="11">
        <f t="shared" si="41"/>
        <v>41879.035370370373</v>
      </c>
    </row>
    <row r="607" spans="1:20" ht="29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s="5">
        <f t="shared" si="38"/>
        <v>2.6200000000000001E-2</v>
      </c>
      <c r="H607" t="s">
        <v>8224</v>
      </c>
      <c r="I607" t="s">
        <v>8246</v>
      </c>
      <c r="J607">
        <v>1440318908</v>
      </c>
      <c r="K607">
        <v>1436430908</v>
      </c>
      <c r="L607" t="b">
        <v>0</v>
      </c>
      <c r="M607">
        <v>8</v>
      </c>
      <c r="N607" s="6">
        <f t="shared" si="39"/>
        <v>16.375</v>
      </c>
      <c r="O607" t="b">
        <v>0</v>
      </c>
      <c r="P607" t="s">
        <v>8272</v>
      </c>
      <c r="Q607" t="s">
        <v>8319</v>
      </c>
      <c r="R607" t="s">
        <v>8320</v>
      </c>
      <c r="S607" s="11">
        <f t="shared" si="40"/>
        <v>42194.357731481476</v>
      </c>
      <c r="T607" s="11">
        <f t="shared" si="41"/>
        <v>42239.357731481476</v>
      </c>
    </row>
    <row r="608" spans="1:20" ht="43.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s="5">
        <f t="shared" si="38"/>
        <v>2E-3</v>
      </c>
      <c r="H608" t="s">
        <v>8233</v>
      </c>
      <c r="I608" t="s">
        <v>8249</v>
      </c>
      <c r="J608">
        <v>1432479600</v>
      </c>
      <c r="K608">
        <v>1428507409</v>
      </c>
      <c r="L608" t="b">
        <v>0</v>
      </c>
      <c r="M608">
        <v>1</v>
      </c>
      <c r="N608" s="6">
        <f t="shared" si="39"/>
        <v>10</v>
      </c>
      <c r="O608" t="b">
        <v>0</v>
      </c>
      <c r="P608" t="s">
        <v>8272</v>
      </c>
      <c r="Q608" t="s">
        <v>8319</v>
      </c>
      <c r="R608" t="s">
        <v>8320</v>
      </c>
      <c r="S608" s="11">
        <f t="shared" si="40"/>
        <v>42102.650567129633</v>
      </c>
      <c r="T608" s="11">
        <f t="shared" si="41"/>
        <v>42148.625</v>
      </c>
    </row>
    <row r="609" spans="1:20" ht="43.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s="5">
        <f t="shared" si="38"/>
        <v>0</v>
      </c>
      <c r="H609" t="s">
        <v>8224</v>
      </c>
      <c r="I609" t="s">
        <v>8246</v>
      </c>
      <c r="J609">
        <v>1448225336</v>
      </c>
      <c r="K609">
        <v>1445629736</v>
      </c>
      <c r="L609" t="b">
        <v>0</v>
      </c>
      <c r="M609">
        <v>0</v>
      </c>
      <c r="N609" s="6">
        <f t="shared" si="39"/>
        <v>0</v>
      </c>
      <c r="O609" t="b">
        <v>0</v>
      </c>
      <c r="P609" t="s">
        <v>8272</v>
      </c>
      <c r="Q609" t="s">
        <v>8319</v>
      </c>
      <c r="R609" t="s">
        <v>8320</v>
      </c>
      <c r="S609" s="11">
        <f t="shared" si="40"/>
        <v>42300.825648148151</v>
      </c>
      <c r="T609" s="11">
        <f t="shared" si="41"/>
        <v>42330.867314814815</v>
      </c>
    </row>
    <row r="610" spans="1:20" ht="43.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s="5">
        <f t="shared" si="38"/>
        <v>9.7400000000000004E-3</v>
      </c>
      <c r="H610" t="s">
        <v>8224</v>
      </c>
      <c r="I610" t="s">
        <v>8246</v>
      </c>
      <c r="J610">
        <v>1434405980</v>
      </c>
      <c r="K610">
        <v>1431813980</v>
      </c>
      <c r="L610" t="b">
        <v>0</v>
      </c>
      <c r="M610">
        <v>5</v>
      </c>
      <c r="N610" s="6">
        <f t="shared" si="39"/>
        <v>292.2</v>
      </c>
      <c r="O610" t="b">
        <v>0</v>
      </c>
      <c r="P610" t="s">
        <v>8272</v>
      </c>
      <c r="Q610" t="s">
        <v>8319</v>
      </c>
      <c r="R610" t="s">
        <v>8320</v>
      </c>
      <c r="S610" s="11">
        <f t="shared" si="40"/>
        <v>42140.921064814815</v>
      </c>
      <c r="T610" s="11">
        <f t="shared" si="41"/>
        <v>42170.921064814815</v>
      </c>
    </row>
    <row r="611" spans="1:20" ht="43.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s="5">
        <f t="shared" si="38"/>
        <v>6.41025641025641E-3</v>
      </c>
      <c r="H611" t="s">
        <v>8225</v>
      </c>
      <c r="I611" t="s">
        <v>8247</v>
      </c>
      <c r="J611">
        <v>1448761744</v>
      </c>
      <c r="K611">
        <v>1446166144</v>
      </c>
      <c r="L611" t="b">
        <v>0</v>
      </c>
      <c r="M611">
        <v>1</v>
      </c>
      <c r="N611" s="6">
        <f t="shared" si="39"/>
        <v>5</v>
      </c>
      <c r="O611" t="b">
        <v>0</v>
      </c>
      <c r="P611" t="s">
        <v>8272</v>
      </c>
      <c r="Q611" t="s">
        <v>8319</v>
      </c>
      <c r="R611" t="s">
        <v>8320</v>
      </c>
      <c r="S611" s="11">
        <f t="shared" si="40"/>
        <v>42307.034074074079</v>
      </c>
      <c r="T611" s="11">
        <f t="shared" si="41"/>
        <v>42337.075740740736</v>
      </c>
    </row>
    <row r="612" spans="1:20" ht="43.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s="5">
        <f t="shared" si="38"/>
        <v>0</v>
      </c>
      <c r="H612" t="s">
        <v>8224</v>
      </c>
      <c r="I612" t="s">
        <v>8246</v>
      </c>
      <c r="J612">
        <v>1429732586</v>
      </c>
      <c r="K612">
        <v>1427140586</v>
      </c>
      <c r="L612" t="b">
        <v>0</v>
      </c>
      <c r="M612">
        <v>0</v>
      </c>
      <c r="N612" s="6">
        <f t="shared" si="39"/>
        <v>0</v>
      </c>
      <c r="O612" t="b">
        <v>0</v>
      </c>
      <c r="P612" t="s">
        <v>8272</v>
      </c>
      <c r="Q612" t="s">
        <v>8319</v>
      </c>
      <c r="R612" t="s">
        <v>8320</v>
      </c>
      <c r="S612" s="11">
        <f t="shared" si="40"/>
        <v>42086.83085648148</v>
      </c>
      <c r="T612" s="11">
        <f t="shared" si="41"/>
        <v>42116.83085648148</v>
      </c>
    </row>
    <row r="613" spans="1:20" ht="43.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s="5">
        <f t="shared" si="38"/>
        <v>0</v>
      </c>
      <c r="H613" t="s">
        <v>8230</v>
      </c>
      <c r="I613" t="s">
        <v>8249</v>
      </c>
      <c r="J613">
        <v>1453210037</v>
      </c>
      <c r="K613">
        <v>1448026037</v>
      </c>
      <c r="L613" t="b">
        <v>0</v>
      </c>
      <c r="M613">
        <v>0</v>
      </c>
      <c r="N613" s="6">
        <f t="shared" si="39"/>
        <v>0</v>
      </c>
      <c r="O613" t="b">
        <v>0</v>
      </c>
      <c r="P613" t="s">
        <v>8272</v>
      </c>
      <c r="Q613" t="s">
        <v>8319</v>
      </c>
      <c r="R613" t="s">
        <v>8320</v>
      </c>
      <c r="S613" s="11">
        <f t="shared" si="40"/>
        <v>42328.560613425929</v>
      </c>
      <c r="T613" s="11">
        <f t="shared" si="41"/>
        <v>42388.560613425929</v>
      </c>
    </row>
    <row r="614" spans="1:20" ht="29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s="5">
        <f t="shared" si="38"/>
        <v>0</v>
      </c>
      <c r="H614" t="s">
        <v>8237</v>
      </c>
      <c r="I614" t="s">
        <v>8249</v>
      </c>
      <c r="J614">
        <v>1472777146</v>
      </c>
      <c r="K614">
        <v>1470185146</v>
      </c>
      <c r="L614" t="b">
        <v>0</v>
      </c>
      <c r="M614">
        <v>0</v>
      </c>
      <c r="N614" s="6">
        <f t="shared" si="39"/>
        <v>0</v>
      </c>
      <c r="O614" t="b">
        <v>0</v>
      </c>
      <c r="P614" t="s">
        <v>8272</v>
      </c>
      <c r="Q614" t="s">
        <v>8319</v>
      </c>
      <c r="R614" t="s">
        <v>8320</v>
      </c>
      <c r="S614" s="11">
        <f t="shared" si="40"/>
        <v>42585.031782407401</v>
      </c>
      <c r="T614" s="11">
        <f t="shared" si="41"/>
        <v>42615.031782407401</v>
      </c>
    </row>
    <row r="615" spans="1:20" ht="43.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s="5">
        <f t="shared" si="38"/>
        <v>0.21363333333333334</v>
      </c>
      <c r="H615" t="s">
        <v>8224</v>
      </c>
      <c r="I615" t="s">
        <v>8246</v>
      </c>
      <c r="J615">
        <v>1443675540</v>
      </c>
      <c r="K615">
        <v>1441022120</v>
      </c>
      <c r="L615" t="b">
        <v>0</v>
      </c>
      <c r="M615">
        <v>121</v>
      </c>
      <c r="N615" s="6">
        <f t="shared" si="39"/>
        <v>105.93388429752066</v>
      </c>
      <c r="O615" t="b">
        <v>0</v>
      </c>
      <c r="P615" t="s">
        <v>8272</v>
      </c>
      <c r="Q615" t="s">
        <v>8319</v>
      </c>
      <c r="R615" t="s">
        <v>8320</v>
      </c>
      <c r="S615" s="11">
        <f t="shared" si="40"/>
        <v>42247.496759259258</v>
      </c>
      <c r="T615" s="11">
        <f t="shared" si="41"/>
        <v>42278.207638888889</v>
      </c>
    </row>
    <row r="616" spans="1:20" ht="43.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s="5">
        <f t="shared" si="38"/>
        <v>0</v>
      </c>
      <c r="H616" t="s">
        <v>8224</v>
      </c>
      <c r="I616" t="s">
        <v>8246</v>
      </c>
      <c r="J616">
        <v>1466731740</v>
      </c>
      <c r="K616">
        <v>1464139740</v>
      </c>
      <c r="L616" t="b">
        <v>0</v>
      </c>
      <c r="M616">
        <v>0</v>
      </c>
      <c r="N616" s="6">
        <f t="shared" si="39"/>
        <v>0</v>
      </c>
      <c r="O616" t="b">
        <v>0</v>
      </c>
      <c r="P616" t="s">
        <v>8272</v>
      </c>
      <c r="Q616" t="s">
        <v>8319</v>
      </c>
      <c r="R616" t="s">
        <v>8320</v>
      </c>
      <c r="S616" s="11">
        <f t="shared" si="40"/>
        <v>42515.061805555553</v>
      </c>
      <c r="T616" s="11">
        <f t="shared" si="41"/>
        <v>42545.061805555553</v>
      </c>
    </row>
    <row r="617" spans="1:20" ht="43.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s="5">
        <f t="shared" si="38"/>
        <v>0</v>
      </c>
      <c r="H617" t="s">
        <v>8228</v>
      </c>
      <c r="I617" t="s">
        <v>8250</v>
      </c>
      <c r="J617">
        <v>1443149759</v>
      </c>
      <c r="K617">
        <v>1440557759</v>
      </c>
      <c r="L617" t="b">
        <v>0</v>
      </c>
      <c r="M617">
        <v>0</v>
      </c>
      <c r="N617" s="6">
        <f t="shared" si="39"/>
        <v>0</v>
      </c>
      <c r="O617" t="b">
        <v>0</v>
      </c>
      <c r="P617" t="s">
        <v>8272</v>
      </c>
      <c r="Q617" t="s">
        <v>8319</v>
      </c>
      <c r="R617" t="s">
        <v>8320</v>
      </c>
      <c r="S617" s="11">
        <f t="shared" si="40"/>
        <v>42242.122210648144</v>
      </c>
      <c r="T617" s="11">
        <f t="shared" si="41"/>
        <v>42272.122210648144</v>
      </c>
    </row>
    <row r="618" spans="1:20" ht="43.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s="5">
        <f t="shared" si="38"/>
        <v>0</v>
      </c>
      <c r="H618" t="s">
        <v>8230</v>
      </c>
      <c r="I618" t="s">
        <v>8249</v>
      </c>
      <c r="J618">
        <v>1488013307</v>
      </c>
      <c r="K618">
        <v>1485421307</v>
      </c>
      <c r="L618" t="b">
        <v>0</v>
      </c>
      <c r="M618">
        <v>0</v>
      </c>
      <c r="N618" s="6">
        <f t="shared" si="39"/>
        <v>0</v>
      </c>
      <c r="O618" t="b">
        <v>0</v>
      </c>
      <c r="P618" t="s">
        <v>8272</v>
      </c>
      <c r="Q618" t="s">
        <v>8319</v>
      </c>
      <c r="R618" t="s">
        <v>8320</v>
      </c>
      <c r="S618" s="11">
        <f t="shared" si="40"/>
        <v>42761.376238425932</v>
      </c>
      <c r="T618" s="11">
        <f t="shared" si="41"/>
        <v>42791.376238425932</v>
      </c>
    </row>
    <row r="619" spans="1:20" ht="43.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s="5">
        <f t="shared" si="38"/>
        <v>0.03</v>
      </c>
      <c r="H619" t="s">
        <v>8225</v>
      </c>
      <c r="I619" t="s">
        <v>8247</v>
      </c>
      <c r="J619">
        <v>1431072843</v>
      </c>
      <c r="K619">
        <v>1427184843</v>
      </c>
      <c r="L619" t="b">
        <v>0</v>
      </c>
      <c r="M619">
        <v>3</v>
      </c>
      <c r="N619" s="6">
        <f t="shared" si="39"/>
        <v>20</v>
      </c>
      <c r="O619" t="b">
        <v>0</v>
      </c>
      <c r="P619" t="s">
        <v>8272</v>
      </c>
      <c r="Q619" t="s">
        <v>8319</v>
      </c>
      <c r="R619" t="s">
        <v>8320</v>
      </c>
      <c r="S619" s="11">
        <f t="shared" si="40"/>
        <v>42087.343090277776</v>
      </c>
      <c r="T619" s="11">
        <f t="shared" si="41"/>
        <v>42132.343090277776</v>
      </c>
    </row>
    <row r="620" spans="1:20" ht="43.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s="5">
        <f t="shared" si="38"/>
        <v>0</v>
      </c>
      <c r="H620" t="s">
        <v>8224</v>
      </c>
      <c r="I620" t="s">
        <v>8246</v>
      </c>
      <c r="J620">
        <v>1449689203</v>
      </c>
      <c r="K620">
        <v>1447097203</v>
      </c>
      <c r="L620" t="b">
        <v>0</v>
      </c>
      <c r="M620">
        <v>0</v>
      </c>
      <c r="N620" s="6">
        <f t="shared" si="39"/>
        <v>0</v>
      </c>
      <c r="O620" t="b">
        <v>0</v>
      </c>
      <c r="P620" t="s">
        <v>8272</v>
      </c>
      <c r="Q620" t="s">
        <v>8319</v>
      </c>
      <c r="R620" t="s">
        <v>8320</v>
      </c>
      <c r="S620" s="11">
        <f t="shared" si="40"/>
        <v>42317.810219907406</v>
      </c>
      <c r="T620" s="11">
        <f t="shared" si="41"/>
        <v>42347.810219907406</v>
      </c>
    </row>
    <row r="621" spans="1:20" ht="29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s="5">
        <f t="shared" si="38"/>
        <v>3.9999999999999998E-7</v>
      </c>
      <c r="H621" t="s">
        <v>8224</v>
      </c>
      <c r="I621" t="s">
        <v>8246</v>
      </c>
      <c r="J621">
        <v>1416933390</v>
      </c>
      <c r="K621">
        <v>1411745790</v>
      </c>
      <c r="L621" t="b">
        <v>0</v>
      </c>
      <c r="M621">
        <v>1</v>
      </c>
      <c r="N621" s="6">
        <f t="shared" si="39"/>
        <v>1</v>
      </c>
      <c r="O621" t="b">
        <v>0</v>
      </c>
      <c r="P621" t="s">
        <v>8272</v>
      </c>
      <c r="Q621" t="s">
        <v>8319</v>
      </c>
      <c r="R621" t="s">
        <v>8320</v>
      </c>
      <c r="S621" s="11">
        <f t="shared" si="40"/>
        <v>41908.650347222225</v>
      </c>
      <c r="T621" s="11">
        <f t="shared" si="41"/>
        <v>41968.692013888889</v>
      </c>
    </row>
    <row r="622" spans="1:20" ht="43.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s="5">
        <f t="shared" si="38"/>
        <v>0.01</v>
      </c>
      <c r="H622" t="s">
        <v>8229</v>
      </c>
      <c r="I622" t="s">
        <v>8251</v>
      </c>
      <c r="J622">
        <v>1408986738</v>
      </c>
      <c r="K622">
        <v>1405098738</v>
      </c>
      <c r="L622" t="b">
        <v>0</v>
      </c>
      <c r="M622">
        <v>1</v>
      </c>
      <c r="N622" s="6">
        <f t="shared" si="39"/>
        <v>300</v>
      </c>
      <c r="O622" t="b">
        <v>0</v>
      </c>
      <c r="P622" t="s">
        <v>8272</v>
      </c>
      <c r="Q622" t="s">
        <v>8319</v>
      </c>
      <c r="R622" t="s">
        <v>8320</v>
      </c>
      <c r="S622" s="11">
        <f t="shared" si="40"/>
        <v>41831.716874999998</v>
      </c>
      <c r="T622" s="11">
        <f t="shared" si="41"/>
        <v>41876.716874999998</v>
      </c>
    </row>
    <row r="623" spans="1:20" ht="43.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s="5">
        <f t="shared" si="38"/>
        <v>1.044E-2</v>
      </c>
      <c r="H623" t="s">
        <v>8224</v>
      </c>
      <c r="I623" t="s">
        <v>8246</v>
      </c>
      <c r="J623">
        <v>1467934937</v>
      </c>
      <c r="K623">
        <v>1465342937</v>
      </c>
      <c r="L623" t="b">
        <v>0</v>
      </c>
      <c r="M623">
        <v>3</v>
      </c>
      <c r="N623" s="6">
        <f t="shared" si="39"/>
        <v>87</v>
      </c>
      <c r="O623" t="b">
        <v>0</v>
      </c>
      <c r="P623" t="s">
        <v>8272</v>
      </c>
      <c r="Q623" t="s">
        <v>8319</v>
      </c>
      <c r="R623" t="s">
        <v>8320</v>
      </c>
      <c r="S623" s="11">
        <f t="shared" si="40"/>
        <v>42528.987696759257</v>
      </c>
      <c r="T623" s="11">
        <f t="shared" si="41"/>
        <v>42558.987696759257</v>
      </c>
    </row>
    <row r="624" spans="1:20" ht="43.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s="5">
        <f t="shared" si="38"/>
        <v>5.6833333333333333E-2</v>
      </c>
      <c r="H624" t="s">
        <v>8224</v>
      </c>
      <c r="I624" t="s">
        <v>8246</v>
      </c>
      <c r="J624">
        <v>1467398138</v>
      </c>
      <c r="K624">
        <v>1465670138</v>
      </c>
      <c r="L624" t="b">
        <v>0</v>
      </c>
      <c r="M624">
        <v>9</v>
      </c>
      <c r="N624" s="6">
        <f t="shared" si="39"/>
        <v>37.888888888888886</v>
      </c>
      <c r="O624" t="b">
        <v>0</v>
      </c>
      <c r="P624" t="s">
        <v>8272</v>
      </c>
      <c r="Q624" t="s">
        <v>8319</v>
      </c>
      <c r="R624" t="s">
        <v>8320</v>
      </c>
      <c r="S624" s="11">
        <f t="shared" si="40"/>
        <v>42532.774745370371</v>
      </c>
      <c r="T624" s="11">
        <f t="shared" si="41"/>
        <v>42552.774745370371</v>
      </c>
    </row>
    <row r="625" spans="1:20" ht="43.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s="5">
        <f t="shared" si="38"/>
        <v>0</v>
      </c>
      <c r="H625" t="s">
        <v>8226</v>
      </c>
      <c r="I625" t="s">
        <v>8248</v>
      </c>
      <c r="J625">
        <v>1432771997</v>
      </c>
      <c r="K625">
        <v>1430179997</v>
      </c>
      <c r="L625" t="b">
        <v>0</v>
      </c>
      <c r="M625">
        <v>0</v>
      </c>
      <c r="N625" s="6">
        <f t="shared" si="39"/>
        <v>0</v>
      </c>
      <c r="O625" t="b">
        <v>0</v>
      </c>
      <c r="P625" t="s">
        <v>8272</v>
      </c>
      <c r="Q625" t="s">
        <v>8319</v>
      </c>
      <c r="R625" t="s">
        <v>8320</v>
      </c>
      <c r="S625" s="11">
        <f t="shared" si="40"/>
        <v>42122.009224537032</v>
      </c>
      <c r="T625" s="11">
        <f t="shared" si="41"/>
        <v>42152.009224537032</v>
      </c>
    </row>
    <row r="626" spans="1:20" ht="43.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s="5">
        <f t="shared" si="38"/>
        <v>0</v>
      </c>
      <c r="H626" t="s">
        <v>8224</v>
      </c>
      <c r="I626" t="s">
        <v>8246</v>
      </c>
      <c r="J626">
        <v>1431647041</v>
      </c>
      <c r="K626">
        <v>1429055041</v>
      </c>
      <c r="L626" t="b">
        <v>0</v>
      </c>
      <c r="M626">
        <v>0</v>
      </c>
      <c r="N626" s="6">
        <f t="shared" si="39"/>
        <v>0</v>
      </c>
      <c r="O626" t="b">
        <v>0</v>
      </c>
      <c r="P626" t="s">
        <v>8272</v>
      </c>
      <c r="Q626" t="s">
        <v>8319</v>
      </c>
      <c r="R626" t="s">
        <v>8320</v>
      </c>
      <c r="S626" s="11">
        <f t="shared" si="40"/>
        <v>42108.988900462966</v>
      </c>
      <c r="T626" s="11">
        <f t="shared" si="41"/>
        <v>42138.988900462966</v>
      </c>
    </row>
    <row r="627" spans="1:20" ht="43.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s="5">
        <f t="shared" si="38"/>
        <v>0</v>
      </c>
      <c r="H627" t="s">
        <v>8229</v>
      </c>
      <c r="I627" t="s">
        <v>8251</v>
      </c>
      <c r="J627">
        <v>1490560177</v>
      </c>
      <c r="K627">
        <v>1487971777</v>
      </c>
      <c r="L627" t="b">
        <v>0</v>
      </c>
      <c r="M627">
        <v>0</v>
      </c>
      <c r="N627" s="6">
        <f t="shared" si="39"/>
        <v>0</v>
      </c>
      <c r="O627" t="b">
        <v>0</v>
      </c>
      <c r="P627" t="s">
        <v>8272</v>
      </c>
      <c r="Q627" t="s">
        <v>8319</v>
      </c>
      <c r="R627" t="s">
        <v>8320</v>
      </c>
      <c r="S627" s="11">
        <f t="shared" si="40"/>
        <v>42790.895567129628</v>
      </c>
      <c r="T627" s="11">
        <f t="shared" si="41"/>
        <v>42820.853900462964</v>
      </c>
    </row>
    <row r="628" spans="1:20" ht="43.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s="5">
        <f t="shared" si="38"/>
        <v>0.17380000000000001</v>
      </c>
      <c r="H628" t="s">
        <v>8224</v>
      </c>
      <c r="I628" t="s">
        <v>8246</v>
      </c>
      <c r="J628">
        <v>1439644920</v>
      </c>
      <c r="K628">
        <v>1436793939</v>
      </c>
      <c r="L628" t="b">
        <v>0</v>
      </c>
      <c r="M628">
        <v>39</v>
      </c>
      <c r="N628" s="6">
        <f t="shared" si="39"/>
        <v>111.41025641025641</v>
      </c>
      <c r="O628" t="b">
        <v>0</v>
      </c>
      <c r="P628" t="s">
        <v>8272</v>
      </c>
      <c r="Q628" t="s">
        <v>8319</v>
      </c>
      <c r="R628" t="s">
        <v>8320</v>
      </c>
      <c r="S628" s="11">
        <f t="shared" si="40"/>
        <v>42198.559479166666</v>
      </c>
      <c r="T628" s="11">
        <f t="shared" si="41"/>
        <v>42231.556944444441</v>
      </c>
    </row>
    <row r="629" spans="1:20" ht="43.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s="5">
        <f t="shared" si="38"/>
        <v>2.0000000000000001E-4</v>
      </c>
      <c r="H629" t="s">
        <v>8235</v>
      </c>
      <c r="I629" t="s">
        <v>8255</v>
      </c>
      <c r="J629">
        <v>1457996400</v>
      </c>
      <c r="K629">
        <v>1452842511</v>
      </c>
      <c r="L629" t="b">
        <v>0</v>
      </c>
      <c r="M629">
        <v>1</v>
      </c>
      <c r="N629" s="6">
        <f t="shared" si="39"/>
        <v>90</v>
      </c>
      <c r="O629" t="b">
        <v>0</v>
      </c>
      <c r="P629" t="s">
        <v>8272</v>
      </c>
      <c r="Q629" t="s">
        <v>8319</v>
      </c>
      <c r="R629" t="s">
        <v>8320</v>
      </c>
      <c r="S629" s="11">
        <f t="shared" si="40"/>
        <v>42384.306840277779</v>
      </c>
      <c r="T629" s="11">
        <f t="shared" si="41"/>
        <v>42443.958333333328</v>
      </c>
    </row>
    <row r="630" spans="1:20" ht="43.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s="5">
        <f t="shared" si="38"/>
        <v>0</v>
      </c>
      <c r="H630" t="s">
        <v>8224</v>
      </c>
      <c r="I630" t="s">
        <v>8246</v>
      </c>
      <c r="J630">
        <v>1405269457</v>
      </c>
      <c r="K630">
        <v>1402677457</v>
      </c>
      <c r="L630" t="b">
        <v>0</v>
      </c>
      <c r="M630">
        <v>0</v>
      </c>
      <c r="N630" s="6">
        <f t="shared" si="39"/>
        <v>0</v>
      </c>
      <c r="O630" t="b">
        <v>0</v>
      </c>
      <c r="P630" t="s">
        <v>8272</v>
      </c>
      <c r="Q630" t="s">
        <v>8319</v>
      </c>
      <c r="R630" t="s">
        <v>8320</v>
      </c>
      <c r="S630" s="11">
        <f t="shared" si="40"/>
        <v>41803.692789351851</v>
      </c>
      <c r="T630" s="11">
        <f t="shared" si="41"/>
        <v>41833.692789351851</v>
      </c>
    </row>
    <row r="631" spans="1:20" ht="43.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s="5">
        <f t="shared" si="38"/>
        <v>1.75E-3</v>
      </c>
      <c r="H631" t="s">
        <v>8226</v>
      </c>
      <c r="I631" t="s">
        <v>8248</v>
      </c>
      <c r="J631">
        <v>1463239108</v>
      </c>
      <c r="K631">
        <v>1460647108</v>
      </c>
      <c r="L631" t="b">
        <v>0</v>
      </c>
      <c r="M631">
        <v>3</v>
      </c>
      <c r="N631" s="6">
        <f t="shared" si="39"/>
        <v>116.66666666666667</v>
      </c>
      <c r="O631" t="b">
        <v>0</v>
      </c>
      <c r="P631" t="s">
        <v>8272</v>
      </c>
      <c r="Q631" t="s">
        <v>8319</v>
      </c>
      <c r="R631" t="s">
        <v>8320</v>
      </c>
      <c r="S631" s="11">
        <f t="shared" si="40"/>
        <v>42474.637824074074</v>
      </c>
      <c r="T631" s="11">
        <f t="shared" si="41"/>
        <v>42504.637824074074</v>
      </c>
    </row>
    <row r="632" spans="1:20" ht="43.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s="5">
        <f t="shared" si="38"/>
        <v>8.3340278356529708E-4</v>
      </c>
      <c r="H632" t="s">
        <v>8224</v>
      </c>
      <c r="I632" t="s">
        <v>8246</v>
      </c>
      <c r="J632">
        <v>1441516200</v>
      </c>
      <c r="K632">
        <v>1438959121</v>
      </c>
      <c r="L632" t="b">
        <v>0</v>
      </c>
      <c r="M632">
        <v>1</v>
      </c>
      <c r="N632" s="6">
        <f t="shared" si="39"/>
        <v>10</v>
      </c>
      <c r="O632" t="b">
        <v>0</v>
      </c>
      <c r="P632" t="s">
        <v>8272</v>
      </c>
      <c r="Q632" t="s">
        <v>8319</v>
      </c>
      <c r="R632" t="s">
        <v>8320</v>
      </c>
      <c r="S632" s="11">
        <f t="shared" si="40"/>
        <v>42223.619456018518</v>
      </c>
      <c r="T632" s="11">
        <f t="shared" si="41"/>
        <v>42253.215277777781</v>
      </c>
    </row>
    <row r="633" spans="1:20" ht="29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s="5">
        <f t="shared" si="38"/>
        <v>1.38E-2</v>
      </c>
      <c r="H633" t="s">
        <v>8229</v>
      </c>
      <c r="I633" t="s">
        <v>8251</v>
      </c>
      <c r="J633">
        <v>1464460329</v>
      </c>
      <c r="K633">
        <v>1461954729</v>
      </c>
      <c r="L633" t="b">
        <v>0</v>
      </c>
      <c r="M633">
        <v>9</v>
      </c>
      <c r="N633" s="6">
        <f t="shared" si="39"/>
        <v>76.666666666666671</v>
      </c>
      <c r="O633" t="b">
        <v>0</v>
      </c>
      <c r="P633" t="s">
        <v>8272</v>
      </c>
      <c r="Q633" t="s">
        <v>8319</v>
      </c>
      <c r="R633" t="s">
        <v>8320</v>
      </c>
      <c r="S633" s="11">
        <f t="shared" si="40"/>
        <v>42489.772326388891</v>
      </c>
      <c r="T633" s="11">
        <f t="shared" si="41"/>
        <v>42518.772326388891</v>
      </c>
    </row>
    <row r="634" spans="1:20" ht="29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s="5">
        <f t="shared" si="38"/>
        <v>0</v>
      </c>
      <c r="H634" t="s">
        <v>8233</v>
      </c>
      <c r="I634" t="s">
        <v>8249</v>
      </c>
      <c r="J634">
        <v>1448470165</v>
      </c>
      <c r="K634">
        <v>1445874565</v>
      </c>
      <c r="L634" t="b">
        <v>0</v>
      </c>
      <c r="M634">
        <v>0</v>
      </c>
      <c r="N634" s="6">
        <f t="shared" si="39"/>
        <v>0</v>
      </c>
      <c r="O634" t="b">
        <v>0</v>
      </c>
      <c r="P634" t="s">
        <v>8272</v>
      </c>
      <c r="Q634" t="s">
        <v>8319</v>
      </c>
      <c r="R634" t="s">
        <v>8320</v>
      </c>
      <c r="S634" s="11">
        <f t="shared" si="40"/>
        <v>42303.659317129626</v>
      </c>
      <c r="T634" s="11">
        <f t="shared" si="41"/>
        <v>42333.700983796298</v>
      </c>
    </row>
    <row r="635" spans="1:20" ht="43.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s="5">
        <f t="shared" si="38"/>
        <v>0.1245</v>
      </c>
      <c r="H635" t="s">
        <v>8224</v>
      </c>
      <c r="I635" t="s">
        <v>8246</v>
      </c>
      <c r="J635">
        <v>1466204400</v>
      </c>
      <c r="K635">
        <v>1463469062</v>
      </c>
      <c r="L635" t="b">
        <v>0</v>
      </c>
      <c r="M635">
        <v>25</v>
      </c>
      <c r="N635" s="6">
        <f t="shared" si="39"/>
        <v>49.8</v>
      </c>
      <c r="O635" t="b">
        <v>0</v>
      </c>
      <c r="P635" t="s">
        <v>8272</v>
      </c>
      <c r="Q635" t="s">
        <v>8319</v>
      </c>
      <c r="R635" t="s">
        <v>8320</v>
      </c>
      <c r="S635" s="11">
        <f t="shared" si="40"/>
        <v>42507.29932870371</v>
      </c>
      <c r="T635" s="11">
        <f t="shared" si="41"/>
        <v>42538.958333333328</v>
      </c>
    </row>
    <row r="636" spans="1:20" ht="29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s="5">
        <f t="shared" si="38"/>
        <v>2.0000000000000001E-4</v>
      </c>
      <c r="H636" t="s">
        <v>8224</v>
      </c>
      <c r="I636" t="s">
        <v>8246</v>
      </c>
      <c r="J636">
        <v>1424989029</v>
      </c>
      <c r="K636">
        <v>1422397029</v>
      </c>
      <c r="L636" t="b">
        <v>0</v>
      </c>
      <c r="M636">
        <v>1</v>
      </c>
      <c r="N636" s="6">
        <f t="shared" si="39"/>
        <v>1</v>
      </c>
      <c r="O636" t="b">
        <v>0</v>
      </c>
      <c r="P636" t="s">
        <v>8272</v>
      </c>
      <c r="Q636" t="s">
        <v>8319</v>
      </c>
      <c r="R636" t="s">
        <v>8320</v>
      </c>
      <c r="S636" s="11">
        <f t="shared" si="40"/>
        <v>42031.928576388891</v>
      </c>
      <c r="T636" s="11">
        <f t="shared" si="41"/>
        <v>42061.928576388891</v>
      </c>
    </row>
    <row r="637" spans="1:20" ht="29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s="5">
        <f t="shared" si="38"/>
        <v>8.0000000000000007E-5</v>
      </c>
      <c r="H637" t="s">
        <v>8224</v>
      </c>
      <c r="I637" t="s">
        <v>8246</v>
      </c>
      <c r="J637">
        <v>1428804762</v>
      </c>
      <c r="K637">
        <v>1426212762</v>
      </c>
      <c r="L637" t="b">
        <v>0</v>
      </c>
      <c r="M637">
        <v>1</v>
      </c>
      <c r="N637" s="6">
        <f t="shared" si="39"/>
        <v>2</v>
      </c>
      <c r="O637" t="b">
        <v>0</v>
      </c>
      <c r="P637" t="s">
        <v>8272</v>
      </c>
      <c r="Q637" t="s">
        <v>8319</v>
      </c>
      <c r="R637" t="s">
        <v>8320</v>
      </c>
      <c r="S637" s="11">
        <f t="shared" si="40"/>
        <v>42076.092152777783</v>
      </c>
      <c r="T637" s="11">
        <f t="shared" si="41"/>
        <v>42106.092152777783</v>
      </c>
    </row>
    <row r="638" spans="1:20" ht="29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s="5">
        <f t="shared" si="38"/>
        <v>2E-3</v>
      </c>
      <c r="H638" t="s">
        <v>8225</v>
      </c>
      <c r="I638" t="s">
        <v>8247</v>
      </c>
      <c r="J638">
        <v>1433587620</v>
      </c>
      <c r="K638">
        <v>1430996150</v>
      </c>
      <c r="L638" t="b">
        <v>0</v>
      </c>
      <c r="M638">
        <v>1</v>
      </c>
      <c r="N638" s="6">
        <f t="shared" si="39"/>
        <v>4</v>
      </c>
      <c r="O638" t="b">
        <v>0</v>
      </c>
      <c r="P638" t="s">
        <v>8272</v>
      </c>
      <c r="Q638" t="s">
        <v>8319</v>
      </c>
      <c r="R638" t="s">
        <v>8320</v>
      </c>
      <c r="S638" s="11">
        <f t="shared" si="40"/>
        <v>42131.455439814818</v>
      </c>
      <c r="T638" s="11">
        <f t="shared" si="41"/>
        <v>42161.44930555555</v>
      </c>
    </row>
    <row r="639" spans="1:20" ht="43.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s="5">
        <f t="shared" si="38"/>
        <v>0</v>
      </c>
      <c r="H639" t="s">
        <v>8225</v>
      </c>
      <c r="I639" t="s">
        <v>8247</v>
      </c>
      <c r="J639">
        <v>1488063840</v>
      </c>
      <c r="K639">
        <v>1485558318</v>
      </c>
      <c r="L639" t="b">
        <v>0</v>
      </c>
      <c r="M639">
        <v>0</v>
      </c>
      <c r="N639" s="6">
        <f t="shared" si="39"/>
        <v>0</v>
      </c>
      <c r="O639" t="b">
        <v>0</v>
      </c>
      <c r="P639" t="s">
        <v>8272</v>
      </c>
      <c r="Q639" t="s">
        <v>8319</v>
      </c>
      <c r="R639" t="s">
        <v>8320</v>
      </c>
      <c r="S639" s="11">
        <f t="shared" si="40"/>
        <v>42762.962013888886</v>
      </c>
      <c r="T639" s="11">
        <f t="shared" si="41"/>
        <v>42791.961111111115</v>
      </c>
    </row>
    <row r="640" spans="1:20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s="5">
        <f t="shared" si="38"/>
        <v>9.0000000000000006E-5</v>
      </c>
      <c r="H640" t="s">
        <v>8236</v>
      </c>
      <c r="I640" t="s">
        <v>8249</v>
      </c>
      <c r="J640">
        <v>1490447662</v>
      </c>
      <c r="K640">
        <v>1485267262</v>
      </c>
      <c r="L640" t="b">
        <v>0</v>
      </c>
      <c r="M640">
        <v>6</v>
      </c>
      <c r="N640" s="6">
        <f t="shared" si="39"/>
        <v>3</v>
      </c>
      <c r="O640" t="b">
        <v>0</v>
      </c>
      <c r="P640" t="s">
        <v>8272</v>
      </c>
      <c r="Q640" t="s">
        <v>8319</v>
      </c>
      <c r="R640" t="s">
        <v>8320</v>
      </c>
      <c r="S640" s="11">
        <f t="shared" si="40"/>
        <v>42759.593310185184</v>
      </c>
      <c r="T640" s="11">
        <f t="shared" si="41"/>
        <v>42819.55164351852</v>
      </c>
    </row>
    <row r="641" spans="1:20" ht="29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s="5">
        <f t="shared" si="38"/>
        <v>9.9999999999999995E-7</v>
      </c>
      <c r="H641" t="s">
        <v>8224</v>
      </c>
      <c r="I641" t="s">
        <v>8246</v>
      </c>
      <c r="J641">
        <v>1413208795</v>
      </c>
      <c r="K641">
        <v>1408024795</v>
      </c>
      <c r="L641" t="b">
        <v>0</v>
      </c>
      <c r="M641">
        <v>1</v>
      </c>
      <c r="N641" s="6">
        <f t="shared" si="39"/>
        <v>1</v>
      </c>
      <c r="O641" t="b">
        <v>0</v>
      </c>
      <c r="P641" t="s">
        <v>8272</v>
      </c>
      <c r="Q641" t="s">
        <v>8319</v>
      </c>
      <c r="R641" t="s">
        <v>8320</v>
      </c>
      <c r="S641" s="11">
        <f t="shared" si="40"/>
        <v>41865.583275462966</v>
      </c>
      <c r="T641" s="11">
        <f t="shared" si="41"/>
        <v>41925.583275462966</v>
      </c>
    </row>
    <row r="642" spans="1:20" ht="43.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s="5">
        <f t="shared" ref="G642:G705" si="42">E642/D642</f>
        <v>1.4428571428571428</v>
      </c>
      <c r="H642" t="s">
        <v>8230</v>
      </c>
      <c r="I642" t="s">
        <v>8249</v>
      </c>
      <c r="J642">
        <v>1480028400</v>
      </c>
      <c r="K642">
        <v>1478685915</v>
      </c>
      <c r="L642" t="b">
        <v>0</v>
      </c>
      <c r="M642">
        <v>2</v>
      </c>
      <c r="N642" s="6">
        <f t="shared" si="39"/>
        <v>50.5</v>
      </c>
      <c r="O642" t="b">
        <v>1</v>
      </c>
      <c r="P642" t="s">
        <v>8273</v>
      </c>
      <c r="Q642" t="s">
        <v>8319</v>
      </c>
      <c r="R642" t="s">
        <v>8321</v>
      </c>
      <c r="S642" s="11">
        <f t="shared" si="40"/>
        <v>42683.420312500006</v>
      </c>
      <c r="T642" s="11">
        <f t="shared" si="41"/>
        <v>42698.958333333328</v>
      </c>
    </row>
    <row r="643" spans="1:20" ht="43.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s="5">
        <f t="shared" si="42"/>
        <v>1.1916249999999999</v>
      </c>
      <c r="H643" t="s">
        <v>8224</v>
      </c>
      <c r="I643" t="s">
        <v>8246</v>
      </c>
      <c r="J643">
        <v>1439473248</v>
      </c>
      <c r="K643">
        <v>1436881248</v>
      </c>
      <c r="L643" t="b">
        <v>0</v>
      </c>
      <c r="M643">
        <v>315</v>
      </c>
      <c r="N643" s="6">
        <f t="shared" ref="N643:N706" si="43">IFERROR(E643/M643,0)</f>
        <v>151.31746031746033</v>
      </c>
      <c r="O643" t="b">
        <v>1</v>
      </c>
      <c r="P643" t="s">
        <v>8273</v>
      </c>
      <c r="Q643" t="s">
        <v>8319</v>
      </c>
      <c r="R643" t="s">
        <v>8321</v>
      </c>
      <c r="S643" s="11">
        <f t="shared" ref="S643:S706" si="44">((($K643/60)/60)/24)+DATE(1970,1,1)</f>
        <v>42199.57</v>
      </c>
      <c r="T643" s="11">
        <f t="shared" ref="T643:T706" si="45">((($J643/60)/60)/24)+DATE(1970,1,1)</f>
        <v>42229.57</v>
      </c>
    </row>
    <row r="644" spans="1:20" ht="43.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s="5">
        <f t="shared" si="42"/>
        <v>14.604850000000001</v>
      </c>
      <c r="H644" t="s">
        <v>8236</v>
      </c>
      <c r="I644" t="s">
        <v>8249</v>
      </c>
      <c r="J644">
        <v>1439998674</v>
      </c>
      <c r="K644">
        <v>1436888274</v>
      </c>
      <c r="L644" t="b">
        <v>0</v>
      </c>
      <c r="M644">
        <v>2174</v>
      </c>
      <c r="N644" s="6">
        <f t="shared" si="43"/>
        <v>134.3592456301748</v>
      </c>
      <c r="O644" t="b">
        <v>1</v>
      </c>
      <c r="P644" t="s">
        <v>8273</v>
      </c>
      <c r="Q644" t="s">
        <v>8319</v>
      </c>
      <c r="R644" t="s">
        <v>8321</v>
      </c>
      <c r="S644" s="11">
        <f t="shared" si="44"/>
        <v>42199.651319444441</v>
      </c>
      <c r="T644" s="11">
        <f t="shared" si="45"/>
        <v>42235.651319444441</v>
      </c>
    </row>
    <row r="645" spans="1:20" ht="29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s="5">
        <f t="shared" si="42"/>
        <v>1.0580799999999999</v>
      </c>
      <c r="H645" t="s">
        <v>8224</v>
      </c>
      <c r="I645" t="s">
        <v>8246</v>
      </c>
      <c r="J645">
        <v>1433085875</v>
      </c>
      <c r="K645">
        <v>1428333875</v>
      </c>
      <c r="L645" t="b">
        <v>0</v>
      </c>
      <c r="M645">
        <v>152</v>
      </c>
      <c r="N645" s="6">
        <f t="shared" si="43"/>
        <v>174.02631578947367</v>
      </c>
      <c r="O645" t="b">
        <v>1</v>
      </c>
      <c r="P645" t="s">
        <v>8273</v>
      </c>
      <c r="Q645" t="s">
        <v>8319</v>
      </c>
      <c r="R645" t="s">
        <v>8321</v>
      </c>
      <c r="S645" s="11">
        <f t="shared" si="44"/>
        <v>42100.642071759255</v>
      </c>
      <c r="T645" s="11">
        <f t="shared" si="45"/>
        <v>42155.642071759255</v>
      </c>
    </row>
    <row r="646" spans="1:20" ht="43.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s="5">
        <f t="shared" si="42"/>
        <v>3.0011791999999997</v>
      </c>
      <c r="H646" t="s">
        <v>8224</v>
      </c>
      <c r="I646" t="s">
        <v>8246</v>
      </c>
      <c r="J646">
        <v>1414544400</v>
      </c>
      <c r="K646">
        <v>1410883139</v>
      </c>
      <c r="L646" t="b">
        <v>0</v>
      </c>
      <c r="M646">
        <v>1021</v>
      </c>
      <c r="N646" s="6">
        <f t="shared" si="43"/>
        <v>73.486268364348675</v>
      </c>
      <c r="O646" t="b">
        <v>1</v>
      </c>
      <c r="P646" t="s">
        <v>8273</v>
      </c>
      <c r="Q646" t="s">
        <v>8319</v>
      </c>
      <c r="R646" t="s">
        <v>8321</v>
      </c>
      <c r="S646" s="11">
        <f t="shared" si="44"/>
        <v>41898.665960648148</v>
      </c>
      <c r="T646" s="11">
        <f t="shared" si="45"/>
        <v>41941.041666666664</v>
      </c>
    </row>
    <row r="647" spans="1:20" ht="29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s="5">
        <f t="shared" si="42"/>
        <v>2.7869999999999999</v>
      </c>
      <c r="H647" t="s">
        <v>8224</v>
      </c>
      <c r="I647" t="s">
        <v>8246</v>
      </c>
      <c r="J647">
        <v>1470962274</v>
      </c>
      <c r="K647">
        <v>1468370274</v>
      </c>
      <c r="L647" t="b">
        <v>0</v>
      </c>
      <c r="M647">
        <v>237</v>
      </c>
      <c r="N647" s="6">
        <f t="shared" si="43"/>
        <v>23.518987341772153</v>
      </c>
      <c r="O647" t="b">
        <v>1</v>
      </c>
      <c r="P647" t="s">
        <v>8273</v>
      </c>
      <c r="Q647" t="s">
        <v>8319</v>
      </c>
      <c r="R647" t="s">
        <v>8321</v>
      </c>
      <c r="S647" s="11">
        <f t="shared" si="44"/>
        <v>42564.026319444441</v>
      </c>
      <c r="T647" s="11">
        <f t="shared" si="45"/>
        <v>42594.026319444441</v>
      </c>
    </row>
    <row r="648" spans="1:20" ht="43.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s="5">
        <f t="shared" si="42"/>
        <v>1.3187625000000001</v>
      </c>
      <c r="H648" t="s">
        <v>8224</v>
      </c>
      <c r="I648" t="s">
        <v>8246</v>
      </c>
      <c r="J648">
        <v>1407788867</v>
      </c>
      <c r="K648">
        <v>1405196867</v>
      </c>
      <c r="L648" t="b">
        <v>0</v>
      </c>
      <c r="M648">
        <v>27</v>
      </c>
      <c r="N648" s="6">
        <f t="shared" si="43"/>
        <v>39.074444444444445</v>
      </c>
      <c r="O648" t="b">
        <v>1</v>
      </c>
      <c r="P648" t="s">
        <v>8273</v>
      </c>
      <c r="Q648" t="s">
        <v>8319</v>
      </c>
      <c r="R648" t="s">
        <v>8321</v>
      </c>
      <c r="S648" s="11">
        <f t="shared" si="44"/>
        <v>41832.852627314816</v>
      </c>
      <c r="T648" s="11">
        <f t="shared" si="45"/>
        <v>41862.852627314816</v>
      </c>
    </row>
    <row r="649" spans="1:20" ht="43.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s="5">
        <f t="shared" si="42"/>
        <v>1.0705</v>
      </c>
      <c r="H649" t="s">
        <v>8229</v>
      </c>
      <c r="I649" t="s">
        <v>8251</v>
      </c>
      <c r="J649">
        <v>1458235549</v>
      </c>
      <c r="K649">
        <v>1455647149</v>
      </c>
      <c r="L649" t="b">
        <v>0</v>
      </c>
      <c r="M649">
        <v>17</v>
      </c>
      <c r="N649" s="6">
        <f t="shared" si="43"/>
        <v>125.94117647058823</v>
      </c>
      <c r="O649" t="b">
        <v>1</v>
      </c>
      <c r="P649" t="s">
        <v>8273</v>
      </c>
      <c r="Q649" t="s">
        <v>8319</v>
      </c>
      <c r="R649" t="s">
        <v>8321</v>
      </c>
      <c r="S649" s="11">
        <f t="shared" si="44"/>
        <v>42416.767928240741</v>
      </c>
      <c r="T649" s="11">
        <f t="shared" si="45"/>
        <v>42446.726261574076</v>
      </c>
    </row>
    <row r="650" spans="1:20" ht="29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s="5">
        <f t="shared" si="42"/>
        <v>1.2682285714285715</v>
      </c>
      <c r="H650" t="s">
        <v>8224</v>
      </c>
      <c r="I650" t="s">
        <v>8246</v>
      </c>
      <c r="J650">
        <v>1413304708</v>
      </c>
      <c r="K650">
        <v>1410280708</v>
      </c>
      <c r="L650" t="b">
        <v>0</v>
      </c>
      <c r="M650">
        <v>27</v>
      </c>
      <c r="N650" s="6">
        <f t="shared" si="43"/>
        <v>1644</v>
      </c>
      <c r="O650" t="b">
        <v>1</v>
      </c>
      <c r="P650" t="s">
        <v>8273</v>
      </c>
      <c r="Q650" t="s">
        <v>8319</v>
      </c>
      <c r="R650" t="s">
        <v>8321</v>
      </c>
      <c r="S650" s="11">
        <f t="shared" si="44"/>
        <v>41891.693379629629</v>
      </c>
      <c r="T650" s="11">
        <f t="shared" si="45"/>
        <v>41926.693379629629</v>
      </c>
    </row>
    <row r="651" spans="1:20" ht="43.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s="5">
        <f t="shared" si="42"/>
        <v>1.3996</v>
      </c>
      <c r="H651" t="s">
        <v>8224</v>
      </c>
      <c r="I651" t="s">
        <v>8246</v>
      </c>
      <c r="J651">
        <v>1410904413</v>
      </c>
      <c r="K651">
        <v>1409090013</v>
      </c>
      <c r="L651" t="b">
        <v>0</v>
      </c>
      <c r="M651">
        <v>82</v>
      </c>
      <c r="N651" s="6">
        <f t="shared" si="43"/>
        <v>42.670731707317074</v>
      </c>
      <c r="O651" t="b">
        <v>1</v>
      </c>
      <c r="P651" t="s">
        <v>8273</v>
      </c>
      <c r="Q651" t="s">
        <v>8319</v>
      </c>
      <c r="R651" t="s">
        <v>8321</v>
      </c>
      <c r="S651" s="11">
        <f t="shared" si="44"/>
        <v>41877.912187499998</v>
      </c>
      <c r="T651" s="11">
        <f t="shared" si="45"/>
        <v>41898.912187499998</v>
      </c>
    </row>
    <row r="652" spans="1:20" ht="43.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s="5">
        <f t="shared" si="42"/>
        <v>1.1240000000000001</v>
      </c>
      <c r="H652" t="s">
        <v>8224</v>
      </c>
      <c r="I652" t="s">
        <v>8246</v>
      </c>
      <c r="J652">
        <v>1418953984</v>
      </c>
      <c r="K652">
        <v>1413766384</v>
      </c>
      <c r="L652" t="b">
        <v>0</v>
      </c>
      <c r="M652">
        <v>48</v>
      </c>
      <c r="N652" s="6">
        <f t="shared" si="43"/>
        <v>35.125</v>
      </c>
      <c r="O652" t="b">
        <v>1</v>
      </c>
      <c r="P652" t="s">
        <v>8273</v>
      </c>
      <c r="Q652" t="s">
        <v>8319</v>
      </c>
      <c r="R652" t="s">
        <v>8321</v>
      </c>
      <c r="S652" s="11">
        <f t="shared" si="44"/>
        <v>41932.036851851852</v>
      </c>
      <c r="T652" s="11">
        <f t="shared" si="45"/>
        <v>41992.078518518523</v>
      </c>
    </row>
    <row r="653" spans="1:20" ht="43.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s="5">
        <f t="shared" si="42"/>
        <v>1.00528</v>
      </c>
      <c r="H653" t="s">
        <v>8224</v>
      </c>
      <c r="I653" t="s">
        <v>8246</v>
      </c>
      <c r="J653">
        <v>1418430311</v>
      </c>
      <c r="K653">
        <v>1415838311</v>
      </c>
      <c r="L653" t="b">
        <v>0</v>
      </c>
      <c r="M653">
        <v>105</v>
      </c>
      <c r="N653" s="6">
        <f t="shared" si="43"/>
        <v>239.35238095238094</v>
      </c>
      <c r="O653" t="b">
        <v>1</v>
      </c>
      <c r="P653" t="s">
        <v>8273</v>
      </c>
      <c r="Q653" t="s">
        <v>8319</v>
      </c>
      <c r="R653" t="s">
        <v>8321</v>
      </c>
      <c r="S653" s="11">
        <f t="shared" si="44"/>
        <v>41956.017488425925</v>
      </c>
      <c r="T653" s="11">
        <f t="shared" si="45"/>
        <v>41986.017488425925</v>
      </c>
    </row>
    <row r="654" spans="1:20" ht="43.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s="5">
        <f t="shared" si="42"/>
        <v>1.0046666666666666</v>
      </c>
      <c r="H654" t="s">
        <v>8224</v>
      </c>
      <c r="I654" t="s">
        <v>8246</v>
      </c>
      <c r="J654">
        <v>1480613650</v>
      </c>
      <c r="K654">
        <v>1478018050</v>
      </c>
      <c r="L654" t="b">
        <v>0</v>
      </c>
      <c r="M654">
        <v>28</v>
      </c>
      <c r="N654" s="6">
        <f t="shared" si="43"/>
        <v>107.64285714285714</v>
      </c>
      <c r="O654" t="b">
        <v>1</v>
      </c>
      <c r="P654" t="s">
        <v>8273</v>
      </c>
      <c r="Q654" t="s">
        <v>8319</v>
      </c>
      <c r="R654" t="s">
        <v>8321</v>
      </c>
      <c r="S654" s="11">
        <f t="shared" si="44"/>
        <v>42675.690393518518</v>
      </c>
      <c r="T654" s="11">
        <f t="shared" si="45"/>
        <v>42705.732060185182</v>
      </c>
    </row>
    <row r="655" spans="1:20" ht="43.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s="5">
        <f t="shared" si="42"/>
        <v>1.4144600000000001</v>
      </c>
      <c r="H655" t="s">
        <v>8224</v>
      </c>
      <c r="I655" t="s">
        <v>8246</v>
      </c>
      <c r="J655">
        <v>1440082240</v>
      </c>
      <c r="K655">
        <v>1436885440</v>
      </c>
      <c r="L655" t="b">
        <v>0</v>
      </c>
      <c r="M655">
        <v>1107</v>
      </c>
      <c r="N655" s="6">
        <f t="shared" si="43"/>
        <v>95.830623306233065</v>
      </c>
      <c r="O655" t="b">
        <v>1</v>
      </c>
      <c r="P655" t="s">
        <v>8273</v>
      </c>
      <c r="Q655" t="s">
        <v>8319</v>
      </c>
      <c r="R655" t="s">
        <v>8321</v>
      </c>
      <c r="S655" s="11">
        <f t="shared" si="44"/>
        <v>42199.618518518517</v>
      </c>
      <c r="T655" s="11">
        <f t="shared" si="45"/>
        <v>42236.618518518517</v>
      </c>
    </row>
    <row r="656" spans="1:20" ht="43.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s="5">
        <f t="shared" si="42"/>
        <v>2.6729166666666666</v>
      </c>
      <c r="H656" t="s">
        <v>8224</v>
      </c>
      <c r="I656" t="s">
        <v>8246</v>
      </c>
      <c r="J656">
        <v>1436396313</v>
      </c>
      <c r="K656">
        <v>1433804313</v>
      </c>
      <c r="L656" t="b">
        <v>0</v>
      </c>
      <c r="M656">
        <v>1013</v>
      </c>
      <c r="N656" s="6">
        <f t="shared" si="43"/>
        <v>31.663376110562684</v>
      </c>
      <c r="O656" t="b">
        <v>1</v>
      </c>
      <c r="P656" t="s">
        <v>8273</v>
      </c>
      <c r="Q656" t="s">
        <v>8319</v>
      </c>
      <c r="R656" t="s">
        <v>8321</v>
      </c>
      <c r="S656" s="11">
        <f t="shared" si="44"/>
        <v>42163.957326388889</v>
      </c>
      <c r="T656" s="11">
        <f t="shared" si="45"/>
        <v>42193.957326388889</v>
      </c>
    </row>
    <row r="657" spans="1:20" ht="43.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s="5">
        <f t="shared" si="42"/>
        <v>1.4688749999999999</v>
      </c>
      <c r="H657" t="s">
        <v>8224</v>
      </c>
      <c r="I657" t="s">
        <v>8246</v>
      </c>
      <c r="J657">
        <v>1426197512</v>
      </c>
      <c r="K657">
        <v>1423609112</v>
      </c>
      <c r="L657" t="b">
        <v>0</v>
      </c>
      <c r="M657">
        <v>274</v>
      </c>
      <c r="N657" s="6">
        <f t="shared" si="43"/>
        <v>42.886861313868614</v>
      </c>
      <c r="O657" t="b">
        <v>1</v>
      </c>
      <c r="P657" t="s">
        <v>8273</v>
      </c>
      <c r="Q657" t="s">
        <v>8319</v>
      </c>
      <c r="R657" t="s">
        <v>8321</v>
      </c>
      <c r="S657" s="11">
        <f t="shared" si="44"/>
        <v>42045.957314814819</v>
      </c>
      <c r="T657" s="11">
        <f t="shared" si="45"/>
        <v>42075.915648148148</v>
      </c>
    </row>
    <row r="658" spans="1:20" ht="43.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s="5">
        <f t="shared" si="42"/>
        <v>2.1356000000000002</v>
      </c>
      <c r="H658" t="s">
        <v>8224</v>
      </c>
      <c r="I658" t="s">
        <v>8246</v>
      </c>
      <c r="J658">
        <v>1460917119</v>
      </c>
      <c r="K658">
        <v>1455736719</v>
      </c>
      <c r="L658" t="b">
        <v>0</v>
      </c>
      <c r="M658">
        <v>87</v>
      </c>
      <c r="N658" s="6">
        <f t="shared" si="43"/>
        <v>122.73563218390805</v>
      </c>
      <c r="O658" t="b">
        <v>1</v>
      </c>
      <c r="P658" t="s">
        <v>8273</v>
      </c>
      <c r="Q658" t="s">
        <v>8319</v>
      </c>
      <c r="R658" t="s">
        <v>8321</v>
      </c>
      <c r="S658" s="11">
        <f t="shared" si="44"/>
        <v>42417.804618055554</v>
      </c>
      <c r="T658" s="11">
        <f t="shared" si="45"/>
        <v>42477.762951388882</v>
      </c>
    </row>
    <row r="659" spans="1:20" ht="43.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s="5">
        <f t="shared" si="42"/>
        <v>1.2569999999999999</v>
      </c>
      <c r="H659" t="s">
        <v>8224</v>
      </c>
      <c r="I659" t="s">
        <v>8246</v>
      </c>
      <c r="J659">
        <v>1450901872</v>
      </c>
      <c r="K659">
        <v>1448309872</v>
      </c>
      <c r="L659" t="b">
        <v>0</v>
      </c>
      <c r="M659">
        <v>99</v>
      </c>
      <c r="N659" s="6">
        <f t="shared" si="43"/>
        <v>190.45454545454547</v>
      </c>
      <c r="O659" t="b">
        <v>1</v>
      </c>
      <c r="P659" t="s">
        <v>8273</v>
      </c>
      <c r="Q659" t="s">
        <v>8319</v>
      </c>
      <c r="R659" t="s">
        <v>8321</v>
      </c>
      <c r="S659" s="11">
        <f t="shared" si="44"/>
        <v>42331.84574074074</v>
      </c>
      <c r="T659" s="11">
        <f t="shared" si="45"/>
        <v>42361.84574074074</v>
      </c>
    </row>
    <row r="660" spans="1:20" ht="43.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s="5">
        <f t="shared" si="42"/>
        <v>1.0446206037108834</v>
      </c>
      <c r="H660" t="s">
        <v>8224</v>
      </c>
      <c r="I660" t="s">
        <v>8246</v>
      </c>
      <c r="J660">
        <v>1437933600</v>
      </c>
      <c r="K660">
        <v>1435117889</v>
      </c>
      <c r="L660" t="b">
        <v>0</v>
      </c>
      <c r="M660">
        <v>276</v>
      </c>
      <c r="N660" s="6">
        <f t="shared" si="43"/>
        <v>109.33695652173913</v>
      </c>
      <c r="O660" t="b">
        <v>1</v>
      </c>
      <c r="P660" t="s">
        <v>8273</v>
      </c>
      <c r="Q660" t="s">
        <v>8319</v>
      </c>
      <c r="R660" t="s">
        <v>8321</v>
      </c>
      <c r="S660" s="11">
        <f t="shared" si="44"/>
        <v>42179.160752314812</v>
      </c>
      <c r="T660" s="11">
        <f t="shared" si="45"/>
        <v>42211.75</v>
      </c>
    </row>
    <row r="661" spans="1:20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s="5">
        <f t="shared" si="42"/>
        <v>1.0056666666666667</v>
      </c>
      <c r="H661" t="s">
        <v>8224</v>
      </c>
      <c r="I661" t="s">
        <v>8246</v>
      </c>
      <c r="J661">
        <v>1440339295</v>
      </c>
      <c r="K661">
        <v>1437747295</v>
      </c>
      <c r="L661" t="b">
        <v>0</v>
      </c>
      <c r="M661">
        <v>21</v>
      </c>
      <c r="N661" s="6">
        <f t="shared" si="43"/>
        <v>143.66666666666666</v>
      </c>
      <c r="O661" t="b">
        <v>1</v>
      </c>
      <c r="P661" t="s">
        <v>8273</v>
      </c>
      <c r="Q661" t="s">
        <v>8319</v>
      </c>
      <c r="R661" t="s">
        <v>8321</v>
      </c>
      <c r="S661" s="11">
        <f t="shared" si="44"/>
        <v>42209.593692129631</v>
      </c>
      <c r="T661" s="11">
        <f t="shared" si="45"/>
        <v>42239.593692129631</v>
      </c>
    </row>
    <row r="662" spans="1:20" ht="43.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s="5">
        <f t="shared" si="42"/>
        <v>3.058E-2</v>
      </c>
      <c r="H662" t="s">
        <v>8224</v>
      </c>
      <c r="I662" t="s">
        <v>8246</v>
      </c>
      <c r="J662">
        <v>1415558879</v>
      </c>
      <c r="K662">
        <v>1412963279</v>
      </c>
      <c r="L662" t="b">
        <v>0</v>
      </c>
      <c r="M662">
        <v>18</v>
      </c>
      <c r="N662" s="6">
        <f t="shared" si="43"/>
        <v>84.944444444444443</v>
      </c>
      <c r="O662" t="b">
        <v>0</v>
      </c>
      <c r="P662" t="s">
        <v>8273</v>
      </c>
      <c r="Q662" t="s">
        <v>8319</v>
      </c>
      <c r="R662" t="s">
        <v>8321</v>
      </c>
      <c r="S662" s="11">
        <f t="shared" si="44"/>
        <v>41922.741655092592</v>
      </c>
      <c r="T662" s="11">
        <f t="shared" si="45"/>
        <v>41952.783321759263</v>
      </c>
    </row>
    <row r="663" spans="1:20" ht="43.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s="5">
        <f t="shared" si="42"/>
        <v>9.4999999999999998E-3</v>
      </c>
      <c r="H663" t="s">
        <v>8224</v>
      </c>
      <c r="I663" t="s">
        <v>8246</v>
      </c>
      <c r="J663">
        <v>1477236559</v>
      </c>
      <c r="K663">
        <v>1474644559</v>
      </c>
      <c r="L663" t="b">
        <v>0</v>
      </c>
      <c r="M663">
        <v>9</v>
      </c>
      <c r="N663" s="6">
        <f t="shared" si="43"/>
        <v>10.555555555555555</v>
      </c>
      <c r="O663" t="b">
        <v>0</v>
      </c>
      <c r="P663" t="s">
        <v>8273</v>
      </c>
      <c r="Q663" t="s">
        <v>8319</v>
      </c>
      <c r="R663" t="s">
        <v>8321</v>
      </c>
      <c r="S663" s="11">
        <f t="shared" si="44"/>
        <v>42636.645358796297</v>
      </c>
      <c r="T663" s="11">
        <f t="shared" si="45"/>
        <v>42666.645358796297</v>
      </c>
    </row>
    <row r="664" spans="1:20" ht="29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s="5">
        <f t="shared" si="42"/>
        <v>4.0000000000000001E-3</v>
      </c>
      <c r="H664" t="s">
        <v>8224</v>
      </c>
      <c r="I664" t="s">
        <v>8246</v>
      </c>
      <c r="J664">
        <v>1421404247</v>
      </c>
      <c r="K664">
        <v>1418812247</v>
      </c>
      <c r="L664" t="b">
        <v>0</v>
      </c>
      <c r="M664">
        <v>4</v>
      </c>
      <c r="N664" s="6">
        <f t="shared" si="43"/>
        <v>39</v>
      </c>
      <c r="O664" t="b">
        <v>0</v>
      </c>
      <c r="P664" t="s">
        <v>8273</v>
      </c>
      <c r="Q664" t="s">
        <v>8319</v>
      </c>
      <c r="R664" t="s">
        <v>8321</v>
      </c>
      <c r="S664" s="11">
        <f t="shared" si="44"/>
        <v>41990.438043981485</v>
      </c>
      <c r="T664" s="11">
        <f t="shared" si="45"/>
        <v>42020.438043981485</v>
      </c>
    </row>
    <row r="665" spans="1:20" ht="43.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s="5">
        <f t="shared" si="42"/>
        <v>3.5000000000000001E-3</v>
      </c>
      <c r="H665" t="s">
        <v>8232</v>
      </c>
      <c r="I665" t="s">
        <v>8253</v>
      </c>
      <c r="J665">
        <v>1437250456</v>
      </c>
      <c r="K665">
        <v>1434658456</v>
      </c>
      <c r="L665" t="b">
        <v>0</v>
      </c>
      <c r="M665">
        <v>7</v>
      </c>
      <c r="N665" s="6">
        <f t="shared" si="43"/>
        <v>100</v>
      </c>
      <c r="O665" t="b">
        <v>0</v>
      </c>
      <c r="P665" t="s">
        <v>8273</v>
      </c>
      <c r="Q665" t="s">
        <v>8319</v>
      </c>
      <c r="R665" t="s">
        <v>8321</v>
      </c>
      <c r="S665" s="11">
        <f t="shared" si="44"/>
        <v>42173.843240740738</v>
      </c>
      <c r="T665" s="11">
        <f t="shared" si="45"/>
        <v>42203.843240740738</v>
      </c>
    </row>
    <row r="666" spans="1:20" ht="43.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s="5">
        <f t="shared" si="42"/>
        <v>7.5333333333333335E-2</v>
      </c>
      <c r="H666" t="s">
        <v>8224</v>
      </c>
      <c r="I666" t="s">
        <v>8246</v>
      </c>
      <c r="J666">
        <v>1428940775</v>
      </c>
      <c r="K666">
        <v>1426348775</v>
      </c>
      <c r="L666" t="b">
        <v>0</v>
      </c>
      <c r="M666">
        <v>29</v>
      </c>
      <c r="N666" s="6">
        <f t="shared" si="43"/>
        <v>31.172413793103448</v>
      </c>
      <c r="O666" t="b">
        <v>0</v>
      </c>
      <c r="P666" t="s">
        <v>8273</v>
      </c>
      <c r="Q666" t="s">
        <v>8319</v>
      </c>
      <c r="R666" t="s">
        <v>8321</v>
      </c>
      <c r="S666" s="11">
        <f t="shared" si="44"/>
        <v>42077.666377314818</v>
      </c>
      <c r="T666" s="11">
        <f t="shared" si="45"/>
        <v>42107.666377314818</v>
      </c>
    </row>
    <row r="667" spans="1:20" ht="43.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s="5">
        <f t="shared" si="42"/>
        <v>0.18640000000000001</v>
      </c>
      <c r="H667" t="s">
        <v>8224</v>
      </c>
      <c r="I667" t="s">
        <v>8246</v>
      </c>
      <c r="J667">
        <v>1484327061</v>
      </c>
      <c r="K667">
        <v>1479143061</v>
      </c>
      <c r="L667" t="b">
        <v>0</v>
      </c>
      <c r="M667">
        <v>12</v>
      </c>
      <c r="N667" s="6">
        <f t="shared" si="43"/>
        <v>155.33333333333334</v>
      </c>
      <c r="O667" t="b">
        <v>0</v>
      </c>
      <c r="P667" t="s">
        <v>8273</v>
      </c>
      <c r="Q667" t="s">
        <v>8319</v>
      </c>
      <c r="R667" t="s">
        <v>8321</v>
      </c>
      <c r="S667" s="11">
        <f t="shared" si="44"/>
        <v>42688.711354166662</v>
      </c>
      <c r="T667" s="11">
        <f t="shared" si="45"/>
        <v>42748.711354166662</v>
      </c>
    </row>
    <row r="668" spans="1:20" ht="43.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s="5">
        <f t="shared" si="42"/>
        <v>4.0000000000000003E-5</v>
      </c>
      <c r="H668" t="s">
        <v>8224</v>
      </c>
      <c r="I668" t="s">
        <v>8246</v>
      </c>
      <c r="J668">
        <v>1408305498</v>
      </c>
      <c r="K668">
        <v>1405713498</v>
      </c>
      <c r="L668" t="b">
        <v>0</v>
      </c>
      <c r="M668">
        <v>4</v>
      </c>
      <c r="N668" s="6">
        <f t="shared" si="43"/>
        <v>2</v>
      </c>
      <c r="O668" t="b">
        <v>0</v>
      </c>
      <c r="P668" t="s">
        <v>8273</v>
      </c>
      <c r="Q668" t="s">
        <v>8319</v>
      </c>
      <c r="R668" t="s">
        <v>8321</v>
      </c>
      <c r="S668" s="11">
        <f t="shared" si="44"/>
        <v>41838.832152777781</v>
      </c>
      <c r="T668" s="11">
        <f t="shared" si="45"/>
        <v>41868.832152777781</v>
      </c>
    </row>
    <row r="669" spans="1:20" ht="43.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s="5">
        <f t="shared" si="42"/>
        <v>0.1002</v>
      </c>
      <c r="H669" t="s">
        <v>8237</v>
      </c>
      <c r="I669" t="s">
        <v>8249</v>
      </c>
      <c r="J669">
        <v>1477731463</v>
      </c>
      <c r="K669">
        <v>1474275463</v>
      </c>
      <c r="L669" t="b">
        <v>0</v>
      </c>
      <c r="M669">
        <v>28</v>
      </c>
      <c r="N669" s="6">
        <f t="shared" si="43"/>
        <v>178.92857142857142</v>
      </c>
      <c r="O669" t="b">
        <v>0</v>
      </c>
      <c r="P669" t="s">
        <v>8273</v>
      </c>
      <c r="Q669" t="s">
        <v>8319</v>
      </c>
      <c r="R669" t="s">
        <v>8321</v>
      </c>
      <c r="S669" s="11">
        <f t="shared" si="44"/>
        <v>42632.373414351852</v>
      </c>
      <c r="T669" s="11">
        <f t="shared" si="45"/>
        <v>42672.373414351852</v>
      </c>
    </row>
    <row r="670" spans="1:20" ht="43.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s="5">
        <f t="shared" si="42"/>
        <v>4.5600000000000002E-2</v>
      </c>
      <c r="H670" t="s">
        <v>8224</v>
      </c>
      <c r="I670" t="s">
        <v>8246</v>
      </c>
      <c r="J670">
        <v>1431374222</v>
      </c>
      <c r="K670">
        <v>1427486222</v>
      </c>
      <c r="L670" t="b">
        <v>0</v>
      </c>
      <c r="M670">
        <v>25</v>
      </c>
      <c r="N670" s="6">
        <f t="shared" si="43"/>
        <v>27.36</v>
      </c>
      <c r="O670" t="b">
        <v>0</v>
      </c>
      <c r="P670" t="s">
        <v>8273</v>
      </c>
      <c r="Q670" t="s">
        <v>8319</v>
      </c>
      <c r="R670" t="s">
        <v>8321</v>
      </c>
      <c r="S670" s="11">
        <f t="shared" si="44"/>
        <v>42090.831273148149</v>
      </c>
      <c r="T670" s="11">
        <f t="shared" si="45"/>
        <v>42135.831273148149</v>
      </c>
    </row>
    <row r="671" spans="1:20" ht="58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s="5">
        <f t="shared" si="42"/>
        <v>0.21507499999999999</v>
      </c>
      <c r="H671" t="s">
        <v>8235</v>
      </c>
      <c r="I671" t="s">
        <v>8255</v>
      </c>
      <c r="J671">
        <v>1467817258</v>
      </c>
      <c r="K671">
        <v>1465225258</v>
      </c>
      <c r="L671" t="b">
        <v>0</v>
      </c>
      <c r="M671">
        <v>28</v>
      </c>
      <c r="N671" s="6">
        <f t="shared" si="43"/>
        <v>1536.25</v>
      </c>
      <c r="O671" t="b">
        <v>0</v>
      </c>
      <c r="P671" t="s">
        <v>8273</v>
      </c>
      <c r="Q671" t="s">
        <v>8319</v>
      </c>
      <c r="R671" t="s">
        <v>8321</v>
      </c>
      <c r="S671" s="11">
        <f t="shared" si="44"/>
        <v>42527.625671296293</v>
      </c>
      <c r="T671" s="11">
        <f t="shared" si="45"/>
        <v>42557.625671296293</v>
      </c>
    </row>
    <row r="672" spans="1:20" ht="43.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s="5">
        <f t="shared" si="42"/>
        <v>0.29276666666666668</v>
      </c>
      <c r="H672" t="s">
        <v>8237</v>
      </c>
      <c r="I672" t="s">
        <v>8249</v>
      </c>
      <c r="J672">
        <v>1466323800</v>
      </c>
      <c r="K672">
        <v>1463418120</v>
      </c>
      <c r="L672" t="b">
        <v>0</v>
      </c>
      <c r="M672">
        <v>310</v>
      </c>
      <c r="N672" s="6">
        <f t="shared" si="43"/>
        <v>84.99677419354839</v>
      </c>
      <c r="O672" t="b">
        <v>0</v>
      </c>
      <c r="P672" t="s">
        <v>8273</v>
      </c>
      <c r="Q672" t="s">
        <v>8319</v>
      </c>
      <c r="R672" t="s">
        <v>8321</v>
      </c>
      <c r="S672" s="11">
        <f t="shared" si="44"/>
        <v>42506.709722222222</v>
      </c>
      <c r="T672" s="11">
        <f t="shared" si="45"/>
        <v>42540.340277777781</v>
      </c>
    </row>
    <row r="673" spans="1:20" ht="43.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s="5">
        <f t="shared" si="42"/>
        <v>0.39426666666666665</v>
      </c>
      <c r="H673" t="s">
        <v>8224</v>
      </c>
      <c r="I673" t="s">
        <v>8246</v>
      </c>
      <c r="J673">
        <v>1421208000</v>
      </c>
      <c r="K673">
        <v>1418315852</v>
      </c>
      <c r="L673" t="b">
        <v>0</v>
      </c>
      <c r="M673">
        <v>15</v>
      </c>
      <c r="N673" s="6">
        <f t="shared" si="43"/>
        <v>788.5333333333333</v>
      </c>
      <c r="O673" t="b">
        <v>0</v>
      </c>
      <c r="P673" t="s">
        <v>8273</v>
      </c>
      <c r="Q673" t="s">
        <v>8319</v>
      </c>
      <c r="R673" t="s">
        <v>8321</v>
      </c>
      <c r="S673" s="11">
        <f t="shared" si="44"/>
        <v>41984.692731481482</v>
      </c>
      <c r="T673" s="11">
        <f t="shared" si="45"/>
        <v>42018.166666666672</v>
      </c>
    </row>
    <row r="674" spans="1:20" ht="43.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s="5">
        <f t="shared" si="42"/>
        <v>0.21628</v>
      </c>
      <c r="H674" t="s">
        <v>8224</v>
      </c>
      <c r="I674" t="s">
        <v>8246</v>
      </c>
      <c r="J674">
        <v>1420088340</v>
      </c>
      <c r="K674">
        <v>1417410964</v>
      </c>
      <c r="L674" t="b">
        <v>0</v>
      </c>
      <c r="M674">
        <v>215</v>
      </c>
      <c r="N674" s="6">
        <f t="shared" si="43"/>
        <v>50.29767441860465</v>
      </c>
      <c r="O674" t="b">
        <v>0</v>
      </c>
      <c r="P674" t="s">
        <v>8273</v>
      </c>
      <c r="Q674" t="s">
        <v>8319</v>
      </c>
      <c r="R674" t="s">
        <v>8321</v>
      </c>
      <c r="S674" s="11">
        <f t="shared" si="44"/>
        <v>41974.219490740739</v>
      </c>
      <c r="T674" s="11">
        <f t="shared" si="45"/>
        <v>42005.207638888889</v>
      </c>
    </row>
    <row r="675" spans="1:20" ht="43.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s="5">
        <f t="shared" si="42"/>
        <v>2.0500000000000002E-3</v>
      </c>
      <c r="H675" t="s">
        <v>8224</v>
      </c>
      <c r="I675" t="s">
        <v>8246</v>
      </c>
      <c r="J675">
        <v>1409602217</v>
      </c>
      <c r="K675">
        <v>1405714217</v>
      </c>
      <c r="L675" t="b">
        <v>0</v>
      </c>
      <c r="M675">
        <v>3</v>
      </c>
      <c r="N675" s="6">
        <f t="shared" si="43"/>
        <v>68.333333333333329</v>
      </c>
      <c r="O675" t="b">
        <v>0</v>
      </c>
      <c r="P675" t="s">
        <v>8273</v>
      </c>
      <c r="Q675" t="s">
        <v>8319</v>
      </c>
      <c r="R675" t="s">
        <v>8321</v>
      </c>
      <c r="S675" s="11">
        <f t="shared" si="44"/>
        <v>41838.840474537035</v>
      </c>
      <c r="T675" s="11">
        <f t="shared" si="45"/>
        <v>41883.840474537035</v>
      </c>
    </row>
    <row r="676" spans="1:20" ht="29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s="5">
        <f t="shared" si="42"/>
        <v>2.9999999999999997E-4</v>
      </c>
      <c r="H676" t="s">
        <v>8224</v>
      </c>
      <c r="I676" t="s">
        <v>8246</v>
      </c>
      <c r="J676">
        <v>1407811627</v>
      </c>
      <c r="K676">
        <v>1402627627</v>
      </c>
      <c r="L676" t="b">
        <v>0</v>
      </c>
      <c r="M676">
        <v>2</v>
      </c>
      <c r="N676" s="6">
        <f t="shared" si="43"/>
        <v>7.5</v>
      </c>
      <c r="O676" t="b">
        <v>0</v>
      </c>
      <c r="P676" t="s">
        <v>8273</v>
      </c>
      <c r="Q676" t="s">
        <v>8319</v>
      </c>
      <c r="R676" t="s">
        <v>8321</v>
      </c>
      <c r="S676" s="11">
        <f t="shared" si="44"/>
        <v>41803.116053240738</v>
      </c>
      <c r="T676" s="11">
        <f t="shared" si="45"/>
        <v>41863.116053240738</v>
      </c>
    </row>
    <row r="677" spans="1:20" ht="43.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s="5">
        <f t="shared" si="42"/>
        <v>0.14849999999999999</v>
      </c>
      <c r="H677" t="s">
        <v>8224</v>
      </c>
      <c r="I677" t="s">
        <v>8246</v>
      </c>
      <c r="J677">
        <v>1420095540</v>
      </c>
      <c r="K677">
        <v>1417558804</v>
      </c>
      <c r="L677" t="b">
        <v>0</v>
      </c>
      <c r="M677">
        <v>26</v>
      </c>
      <c r="N677" s="6">
        <f t="shared" si="43"/>
        <v>34.269230769230766</v>
      </c>
      <c r="O677" t="b">
        <v>0</v>
      </c>
      <c r="P677" t="s">
        <v>8273</v>
      </c>
      <c r="Q677" t="s">
        <v>8319</v>
      </c>
      <c r="R677" t="s">
        <v>8321</v>
      </c>
      <c r="S677" s="11">
        <f t="shared" si="44"/>
        <v>41975.930601851855</v>
      </c>
      <c r="T677" s="11">
        <f t="shared" si="45"/>
        <v>42005.290972222225</v>
      </c>
    </row>
    <row r="678" spans="1:20" ht="58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s="5">
        <f t="shared" si="42"/>
        <v>1.4710000000000001E-2</v>
      </c>
      <c r="H678" t="s">
        <v>8229</v>
      </c>
      <c r="I678" t="s">
        <v>8251</v>
      </c>
      <c r="J678">
        <v>1423333581</v>
      </c>
      <c r="K678">
        <v>1420741581</v>
      </c>
      <c r="L678" t="b">
        <v>0</v>
      </c>
      <c r="M678">
        <v>24</v>
      </c>
      <c r="N678" s="6">
        <f t="shared" si="43"/>
        <v>61.291666666666664</v>
      </c>
      <c r="O678" t="b">
        <v>0</v>
      </c>
      <c r="P678" t="s">
        <v>8273</v>
      </c>
      <c r="Q678" t="s">
        <v>8319</v>
      </c>
      <c r="R678" t="s">
        <v>8321</v>
      </c>
      <c r="S678" s="11">
        <f t="shared" si="44"/>
        <v>42012.768298611118</v>
      </c>
      <c r="T678" s="11">
        <f t="shared" si="45"/>
        <v>42042.768298611118</v>
      </c>
    </row>
    <row r="679" spans="1:20" ht="43.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s="5">
        <f t="shared" si="42"/>
        <v>0.25584000000000001</v>
      </c>
      <c r="H679" t="s">
        <v>8237</v>
      </c>
      <c r="I679" t="s">
        <v>8249</v>
      </c>
      <c r="J679">
        <v>1467106895</v>
      </c>
      <c r="K679">
        <v>1463218895</v>
      </c>
      <c r="L679" t="b">
        <v>0</v>
      </c>
      <c r="M679">
        <v>96</v>
      </c>
      <c r="N679" s="6">
        <f t="shared" si="43"/>
        <v>133.25</v>
      </c>
      <c r="O679" t="b">
        <v>0</v>
      </c>
      <c r="P679" t="s">
        <v>8273</v>
      </c>
      <c r="Q679" t="s">
        <v>8319</v>
      </c>
      <c r="R679" t="s">
        <v>8321</v>
      </c>
      <c r="S679" s="11">
        <f t="shared" si="44"/>
        <v>42504.403877314813</v>
      </c>
      <c r="T679" s="11">
        <f t="shared" si="45"/>
        <v>42549.403877314813</v>
      </c>
    </row>
    <row r="680" spans="1:20" ht="43.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s="5">
        <f t="shared" si="42"/>
        <v>3.8206896551724136E-2</v>
      </c>
      <c r="H680" t="s">
        <v>8224</v>
      </c>
      <c r="I680" t="s">
        <v>8246</v>
      </c>
      <c r="J680">
        <v>1463821338</v>
      </c>
      <c r="K680">
        <v>1461229338</v>
      </c>
      <c r="L680" t="b">
        <v>0</v>
      </c>
      <c r="M680">
        <v>17</v>
      </c>
      <c r="N680" s="6">
        <f t="shared" si="43"/>
        <v>65.17647058823529</v>
      </c>
      <c r="O680" t="b">
        <v>0</v>
      </c>
      <c r="P680" t="s">
        <v>8273</v>
      </c>
      <c r="Q680" t="s">
        <v>8319</v>
      </c>
      <c r="R680" t="s">
        <v>8321</v>
      </c>
      <c r="S680" s="11">
        <f t="shared" si="44"/>
        <v>42481.376597222217</v>
      </c>
      <c r="T680" s="11">
        <f t="shared" si="45"/>
        <v>42511.376597222217</v>
      </c>
    </row>
    <row r="681" spans="1:20" ht="43.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s="5">
        <f t="shared" si="42"/>
        <v>0.15485964912280703</v>
      </c>
      <c r="H681" t="s">
        <v>8224</v>
      </c>
      <c r="I681" t="s">
        <v>8246</v>
      </c>
      <c r="J681">
        <v>1472920909</v>
      </c>
      <c r="K681">
        <v>1467736909</v>
      </c>
      <c r="L681" t="b">
        <v>0</v>
      </c>
      <c r="M681">
        <v>94</v>
      </c>
      <c r="N681" s="6">
        <f t="shared" si="43"/>
        <v>93.90425531914893</v>
      </c>
      <c r="O681" t="b">
        <v>0</v>
      </c>
      <c r="P681" t="s">
        <v>8273</v>
      </c>
      <c r="Q681" t="s">
        <v>8319</v>
      </c>
      <c r="R681" t="s">
        <v>8321</v>
      </c>
      <c r="S681" s="11">
        <f t="shared" si="44"/>
        <v>42556.695706018523</v>
      </c>
      <c r="T681" s="11">
        <f t="shared" si="45"/>
        <v>42616.695706018523</v>
      </c>
    </row>
    <row r="682" spans="1:20" ht="43.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s="5">
        <f t="shared" si="42"/>
        <v>0.25912000000000002</v>
      </c>
      <c r="H682" t="s">
        <v>8224</v>
      </c>
      <c r="I682" t="s">
        <v>8246</v>
      </c>
      <c r="J682">
        <v>1410955331</v>
      </c>
      <c r="K682">
        <v>1407931331</v>
      </c>
      <c r="L682" t="b">
        <v>0</v>
      </c>
      <c r="M682">
        <v>129</v>
      </c>
      <c r="N682" s="6">
        <f t="shared" si="43"/>
        <v>150.65116279069767</v>
      </c>
      <c r="O682" t="b">
        <v>0</v>
      </c>
      <c r="P682" t="s">
        <v>8273</v>
      </c>
      <c r="Q682" t="s">
        <v>8319</v>
      </c>
      <c r="R682" t="s">
        <v>8321</v>
      </c>
      <c r="S682" s="11">
        <f t="shared" si="44"/>
        <v>41864.501516203702</v>
      </c>
      <c r="T682" s="11">
        <f t="shared" si="45"/>
        <v>41899.501516203702</v>
      </c>
    </row>
    <row r="683" spans="1:20" ht="43.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s="5">
        <f t="shared" si="42"/>
        <v>4.0000000000000002E-4</v>
      </c>
      <c r="H683" t="s">
        <v>8224</v>
      </c>
      <c r="I683" t="s">
        <v>8246</v>
      </c>
      <c r="J683">
        <v>1477509604</v>
      </c>
      <c r="K683">
        <v>1474917604</v>
      </c>
      <c r="L683" t="b">
        <v>0</v>
      </c>
      <c r="M683">
        <v>1</v>
      </c>
      <c r="N683" s="6">
        <f t="shared" si="43"/>
        <v>1</v>
      </c>
      <c r="O683" t="b">
        <v>0</v>
      </c>
      <c r="P683" t="s">
        <v>8273</v>
      </c>
      <c r="Q683" t="s">
        <v>8319</v>
      </c>
      <c r="R683" t="s">
        <v>8321</v>
      </c>
      <c r="S683" s="11">
        <f t="shared" si="44"/>
        <v>42639.805601851855</v>
      </c>
      <c r="T683" s="11">
        <f t="shared" si="45"/>
        <v>42669.805601851855</v>
      </c>
    </row>
    <row r="684" spans="1:20" ht="43.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s="5">
        <f t="shared" si="42"/>
        <v>1.06E-3</v>
      </c>
      <c r="H684" t="s">
        <v>8224</v>
      </c>
      <c r="I684" t="s">
        <v>8246</v>
      </c>
      <c r="J684">
        <v>1489512122</v>
      </c>
      <c r="K684">
        <v>1486923722</v>
      </c>
      <c r="L684" t="b">
        <v>0</v>
      </c>
      <c r="M684">
        <v>4</v>
      </c>
      <c r="N684" s="6">
        <f t="shared" si="43"/>
        <v>13.25</v>
      </c>
      <c r="O684" t="b">
        <v>0</v>
      </c>
      <c r="P684" t="s">
        <v>8273</v>
      </c>
      <c r="Q684" t="s">
        <v>8319</v>
      </c>
      <c r="R684" t="s">
        <v>8321</v>
      </c>
      <c r="S684" s="11">
        <f t="shared" si="44"/>
        <v>42778.765300925923</v>
      </c>
      <c r="T684" s="11">
        <f t="shared" si="45"/>
        <v>42808.723634259266</v>
      </c>
    </row>
    <row r="685" spans="1:20" ht="43.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s="5">
        <f t="shared" si="42"/>
        <v>8.5142857142857138E-3</v>
      </c>
      <c r="H685" t="s">
        <v>8224</v>
      </c>
      <c r="I685" t="s">
        <v>8246</v>
      </c>
      <c r="J685">
        <v>1477949764</v>
      </c>
      <c r="K685">
        <v>1474493764</v>
      </c>
      <c r="L685" t="b">
        <v>0</v>
      </c>
      <c r="M685">
        <v>3</v>
      </c>
      <c r="N685" s="6">
        <f t="shared" si="43"/>
        <v>99.333333333333329</v>
      </c>
      <c r="O685" t="b">
        <v>0</v>
      </c>
      <c r="P685" t="s">
        <v>8273</v>
      </c>
      <c r="Q685" t="s">
        <v>8319</v>
      </c>
      <c r="R685" t="s">
        <v>8321</v>
      </c>
      <c r="S685" s="11">
        <f t="shared" si="44"/>
        <v>42634.900046296301</v>
      </c>
      <c r="T685" s="11">
        <f t="shared" si="45"/>
        <v>42674.900046296301</v>
      </c>
    </row>
    <row r="686" spans="1:20" ht="29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s="5">
        <f t="shared" si="42"/>
        <v>7.4837500000000001E-2</v>
      </c>
      <c r="H686" t="s">
        <v>8224</v>
      </c>
      <c r="I686" t="s">
        <v>8246</v>
      </c>
      <c r="J686">
        <v>1406257200</v>
      </c>
      <c r="K686">
        <v>1403176891</v>
      </c>
      <c r="L686" t="b">
        <v>0</v>
      </c>
      <c r="M686">
        <v>135</v>
      </c>
      <c r="N686" s="6">
        <f t="shared" si="43"/>
        <v>177.39259259259259</v>
      </c>
      <c r="O686" t="b">
        <v>0</v>
      </c>
      <c r="P686" t="s">
        <v>8273</v>
      </c>
      <c r="Q686" t="s">
        <v>8319</v>
      </c>
      <c r="R686" t="s">
        <v>8321</v>
      </c>
      <c r="S686" s="11">
        <f t="shared" si="44"/>
        <v>41809.473275462966</v>
      </c>
      <c r="T686" s="11">
        <f t="shared" si="45"/>
        <v>41845.125</v>
      </c>
    </row>
    <row r="687" spans="1:20" ht="43.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s="5">
        <f t="shared" si="42"/>
        <v>0.27650000000000002</v>
      </c>
      <c r="H687" t="s">
        <v>8224</v>
      </c>
      <c r="I687" t="s">
        <v>8246</v>
      </c>
      <c r="J687">
        <v>1421095672</v>
      </c>
      <c r="K687">
        <v>1417207672</v>
      </c>
      <c r="L687" t="b">
        <v>0</v>
      </c>
      <c r="M687">
        <v>10</v>
      </c>
      <c r="N687" s="6">
        <f t="shared" si="43"/>
        <v>55.3</v>
      </c>
      <c r="O687" t="b">
        <v>0</v>
      </c>
      <c r="P687" t="s">
        <v>8273</v>
      </c>
      <c r="Q687" t="s">
        <v>8319</v>
      </c>
      <c r="R687" t="s">
        <v>8321</v>
      </c>
      <c r="S687" s="11">
        <f t="shared" si="44"/>
        <v>41971.866574074069</v>
      </c>
      <c r="T687" s="11">
        <f t="shared" si="45"/>
        <v>42016.866574074069</v>
      </c>
    </row>
    <row r="688" spans="1:20" ht="58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s="5">
        <f t="shared" si="42"/>
        <v>0</v>
      </c>
      <c r="H688" t="s">
        <v>8237</v>
      </c>
      <c r="I688" t="s">
        <v>8249</v>
      </c>
      <c r="J688">
        <v>1438618170</v>
      </c>
      <c r="K688">
        <v>1436026170</v>
      </c>
      <c r="L688" t="b">
        <v>0</v>
      </c>
      <c r="M688">
        <v>0</v>
      </c>
      <c r="N688" s="6">
        <f t="shared" si="43"/>
        <v>0</v>
      </c>
      <c r="O688" t="b">
        <v>0</v>
      </c>
      <c r="P688" t="s">
        <v>8273</v>
      </c>
      <c r="Q688" t="s">
        <v>8319</v>
      </c>
      <c r="R688" t="s">
        <v>8321</v>
      </c>
      <c r="S688" s="11">
        <f t="shared" si="44"/>
        <v>42189.673263888893</v>
      </c>
      <c r="T688" s="11">
        <f t="shared" si="45"/>
        <v>42219.673263888893</v>
      </c>
    </row>
    <row r="689" spans="1:20" ht="43.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s="5">
        <f t="shared" si="42"/>
        <v>3.5499999999999997E-2</v>
      </c>
      <c r="H689" t="s">
        <v>8238</v>
      </c>
      <c r="I689" t="s">
        <v>8256</v>
      </c>
      <c r="J689">
        <v>1486317653</v>
      </c>
      <c r="K689">
        <v>1481133653</v>
      </c>
      <c r="L689" t="b">
        <v>0</v>
      </c>
      <c r="M689">
        <v>6</v>
      </c>
      <c r="N689" s="6">
        <f t="shared" si="43"/>
        <v>591.66666666666663</v>
      </c>
      <c r="O689" t="b">
        <v>0</v>
      </c>
      <c r="P689" t="s">
        <v>8273</v>
      </c>
      <c r="Q689" t="s">
        <v>8319</v>
      </c>
      <c r="R689" t="s">
        <v>8321</v>
      </c>
      <c r="S689" s="11">
        <f t="shared" si="44"/>
        <v>42711.750613425931</v>
      </c>
      <c r="T689" s="11">
        <f t="shared" si="45"/>
        <v>42771.750613425931</v>
      </c>
    </row>
    <row r="690" spans="1:20" ht="43.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s="5">
        <f t="shared" si="42"/>
        <v>0.72989999999999999</v>
      </c>
      <c r="H690" t="s">
        <v>8224</v>
      </c>
      <c r="I690" t="s">
        <v>8246</v>
      </c>
      <c r="J690">
        <v>1444876253</v>
      </c>
      <c r="K690">
        <v>1442284253</v>
      </c>
      <c r="L690" t="b">
        <v>0</v>
      </c>
      <c r="M690">
        <v>36</v>
      </c>
      <c r="N690" s="6">
        <f t="shared" si="43"/>
        <v>405.5</v>
      </c>
      <c r="O690" t="b">
        <v>0</v>
      </c>
      <c r="P690" t="s">
        <v>8273</v>
      </c>
      <c r="Q690" t="s">
        <v>8319</v>
      </c>
      <c r="R690" t="s">
        <v>8321</v>
      </c>
      <c r="S690" s="11">
        <f t="shared" si="44"/>
        <v>42262.104780092588</v>
      </c>
      <c r="T690" s="11">
        <f t="shared" si="45"/>
        <v>42292.104780092588</v>
      </c>
    </row>
    <row r="691" spans="1:20" ht="43.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s="5">
        <f t="shared" si="42"/>
        <v>0.57648750000000004</v>
      </c>
      <c r="H691" t="s">
        <v>8224</v>
      </c>
      <c r="I691" t="s">
        <v>8246</v>
      </c>
      <c r="J691">
        <v>1481173140</v>
      </c>
      <c r="K691">
        <v>1478016097</v>
      </c>
      <c r="L691" t="b">
        <v>0</v>
      </c>
      <c r="M691">
        <v>336</v>
      </c>
      <c r="N691" s="6">
        <f t="shared" si="43"/>
        <v>343.14732142857144</v>
      </c>
      <c r="O691" t="b">
        <v>0</v>
      </c>
      <c r="P691" t="s">
        <v>8273</v>
      </c>
      <c r="Q691" t="s">
        <v>8319</v>
      </c>
      <c r="R691" t="s">
        <v>8321</v>
      </c>
      <c r="S691" s="11">
        <f t="shared" si="44"/>
        <v>42675.66778935185</v>
      </c>
      <c r="T691" s="11">
        <f t="shared" si="45"/>
        <v>42712.207638888889</v>
      </c>
    </row>
    <row r="692" spans="1:20" ht="29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s="5">
        <f t="shared" si="42"/>
        <v>0.1234</v>
      </c>
      <c r="H692" t="s">
        <v>8224</v>
      </c>
      <c r="I692" t="s">
        <v>8246</v>
      </c>
      <c r="J692">
        <v>1473400800</v>
      </c>
      <c r="K692">
        <v>1469718841</v>
      </c>
      <c r="L692" t="b">
        <v>0</v>
      </c>
      <c r="M692">
        <v>34</v>
      </c>
      <c r="N692" s="6">
        <f t="shared" si="43"/>
        <v>72.588235294117652</v>
      </c>
      <c r="O692" t="b">
        <v>0</v>
      </c>
      <c r="P692" t="s">
        <v>8273</v>
      </c>
      <c r="Q692" t="s">
        <v>8319</v>
      </c>
      <c r="R692" t="s">
        <v>8321</v>
      </c>
      <c r="S692" s="11">
        <f t="shared" si="44"/>
        <v>42579.634733796294</v>
      </c>
      <c r="T692" s="11">
        <f t="shared" si="45"/>
        <v>42622.25</v>
      </c>
    </row>
    <row r="693" spans="1:20" ht="43.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s="5">
        <f t="shared" si="42"/>
        <v>5.1999999999999998E-3</v>
      </c>
      <c r="H693" t="s">
        <v>8224</v>
      </c>
      <c r="I693" t="s">
        <v>8246</v>
      </c>
      <c r="J693">
        <v>1435711246</v>
      </c>
      <c r="K693">
        <v>1433292046</v>
      </c>
      <c r="L693" t="b">
        <v>0</v>
      </c>
      <c r="M693">
        <v>10</v>
      </c>
      <c r="N693" s="6">
        <f t="shared" si="43"/>
        <v>26</v>
      </c>
      <c r="O693" t="b">
        <v>0</v>
      </c>
      <c r="P693" t="s">
        <v>8273</v>
      </c>
      <c r="Q693" t="s">
        <v>8319</v>
      </c>
      <c r="R693" t="s">
        <v>8321</v>
      </c>
      <c r="S693" s="11">
        <f t="shared" si="44"/>
        <v>42158.028310185182</v>
      </c>
      <c r="T693" s="11">
        <f t="shared" si="45"/>
        <v>42186.028310185182</v>
      </c>
    </row>
    <row r="694" spans="1:20" ht="43.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s="5">
        <f t="shared" si="42"/>
        <v>6.5299999999999997E-2</v>
      </c>
      <c r="H694" t="s">
        <v>8225</v>
      </c>
      <c r="I694" t="s">
        <v>8247</v>
      </c>
      <c r="J694">
        <v>1482397263</v>
      </c>
      <c r="K694">
        <v>1479805263</v>
      </c>
      <c r="L694" t="b">
        <v>0</v>
      </c>
      <c r="M694">
        <v>201</v>
      </c>
      <c r="N694" s="6">
        <f t="shared" si="43"/>
        <v>6.4975124378109452</v>
      </c>
      <c r="O694" t="b">
        <v>0</v>
      </c>
      <c r="P694" t="s">
        <v>8273</v>
      </c>
      <c r="Q694" t="s">
        <v>8319</v>
      </c>
      <c r="R694" t="s">
        <v>8321</v>
      </c>
      <c r="S694" s="11">
        <f t="shared" si="44"/>
        <v>42696.37572916667</v>
      </c>
      <c r="T694" s="11">
        <f t="shared" si="45"/>
        <v>42726.37572916667</v>
      </c>
    </row>
    <row r="695" spans="1:20" ht="29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s="5">
        <f t="shared" si="42"/>
        <v>0.35338000000000003</v>
      </c>
      <c r="H695" t="s">
        <v>8224</v>
      </c>
      <c r="I695" t="s">
        <v>8246</v>
      </c>
      <c r="J695">
        <v>1430421827</v>
      </c>
      <c r="K695">
        <v>1427829827</v>
      </c>
      <c r="L695" t="b">
        <v>0</v>
      </c>
      <c r="M695">
        <v>296</v>
      </c>
      <c r="N695" s="6">
        <f t="shared" si="43"/>
        <v>119.38513513513513</v>
      </c>
      <c r="O695" t="b">
        <v>0</v>
      </c>
      <c r="P695" t="s">
        <v>8273</v>
      </c>
      <c r="Q695" t="s">
        <v>8319</v>
      </c>
      <c r="R695" t="s">
        <v>8321</v>
      </c>
      <c r="S695" s="11">
        <f t="shared" si="44"/>
        <v>42094.808182870373</v>
      </c>
      <c r="T695" s="11">
        <f t="shared" si="45"/>
        <v>42124.808182870373</v>
      </c>
    </row>
    <row r="696" spans="1:20" ht="43.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s="5">
        <f t="shared" si="42"/>
        <v>3.933333333333333E-3</v>
      </c>
      <c r="H696" t="s">
        <v>8224</v>
      </c>
      <c r="I696" t="s">
        <v>8246</v>
      </c>
      <c r="J696">
        <v>1485964559</v>
      </c>
      <c r="K696">
        <v>1483372559</v>
      </c>
      <c r="L696" t="b">
        <v>0</v>
      </c>
      <c r="M696">
        <v>7</v>
      </c>
      <c r="N696" s="6">
        <f t="shared" si="43"/>
        <v>84.285714285714292</v>
      </c>
      <c r="O696" t="b">
        <v>0</v>
      </c>
      <c r="P696" t="s">
        <v>8273</v>
      </c>
      <c r="Q696" t="s">
        <v>8319</v>
      </c>
      <c r="R696" t="s">
        <v>8321</v>
      </c>
      <c r="S696" s="11">
        <f t="shared" si="44"/>
        <v>42737.663877314815</v>
      </c>
      <c r="T696" s="11">
        <f t="shared" si="45"/>
        <v>42767.663877314815</v>
      </c>
    </row>
    <row r="697" spans="1:20" ht="43.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s="5">
        <f t="shared" si="42"/>
        <v>1.06E-2</v>
      </c>
      <c r="H697" t="s">
        <v>8224</v>
      </c>
      <c r="I697" t="s">
        <v>8246</v>
      </c>
      <c r="J697">
        <v>1414758620</v>
      </c>
      <c r="K697">
        <v>1412166620</v>
      </c>
      <c r="L697" t="b">
        <v>0</v>
      </c>
      <c r="M697">
        <v>7</v>
      </c>
      <c r="N697" s="6">
        <f t="shared" si="43"/>
        <v>90.857142857142861</v>
      </c>
      <c r="O697" t="b">
        <v>0</v>
      </c>
      <c r="P697" t="s">
        <v>8273</v>
      </c>
      <c r="Q697" t="s">
        <v>8319</v>
      </c>
      <c r="R697" t="s">
        <v>8321</v>
      </c>
      <c r="S697" s="11">
        <f t="shared" si="44"/>
        <v>41913.521064814813</v>
      </c>
      <c r="T697" s="11">
        <f t="shared" si="45"/>
        <v>41943.521064814813</v>
      </c>
    </row>
    <row r="698" spans="1:20" ht="29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s="5">
        <f t="shared" si="42"/>
        <v>5.7142857142857145E-6</v>
      </c>
      <c r="H698" t="s">
        <v>8233</v>
      </c>
      <c r="I698" t="s">
        <v>8249</v>
      </c>
      <c r="J698">
        <v>1406326502</v>
      </c>
      <c r="K698">
        <v>1403734502</v>
      </c>
      <c r="L698" t="b">
        <v>0</v>
      </c>
      <c r="M698">
        <v>1</v>
      </c>
      <c r="N698" s="6">
        <f t="shared" si="43"/>
        <v>1</v>
      </c>
      <c r="O698" t="b">
        <v>0</v>
      </c>
      <c r="P698" t="s">
        <v>8273</v>
      </c>
      <c r="Q698" t="s">
        <v>8319</v>
      </c>
      <c r="R698" t="s">
        <v>8321</v>
      </c>
      <c r="S698" s="11">
        <f t="shared" si="44"/>
        <v>41815.927106481482</v>
      </c>
      <c r="T698" s="11">
        <f t="shared" si="45"/>
        <v>41845.927106481482</v>
      </c>
    </row>
    <row r="699" spans="1:20" ht="43.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s="5">
        <f t="shared" si="42"/>
        <v>0.46379999999999999</v>
      </c>
      <c r="H699" t="s">
        <v>8236</v>
      </c>
      <c r="I699" t="s">
        <v>8249</v>
      </c>
      <c r="J699">
        <v>1454502789</v>
      </c>
      <c r="K699">
        <v>1453206789</v>
      </c>
      <c r="L699" t="b">
        <v>0</v>
      </c>
      <c r="M699">
        <v>114</v>
      </c>
      <c r="N699" s="6">
        <f t="shared" si="43"/>
        <v>20.342105263157894</v>
      </c>
      <c r="O699" t="b">
        <v>0</v>
      </c>
      <c r="P699" t="s">
        <v>8273</v>
      </c>
      <c r="Q699" t="s">
        <v>8319</v>
      </c>
      <c r="R699" t="s">
        <v>8321</v>
      </c>
      <c r="S699" s="11">
        <f t="shared" si="44"/>
        <v>42388.523020833338</v>
      </c>
      <c r="T699" s="11">
        <f t="shared" si="45"/>
        <v>42403.523020833338</v>
      </c>
    </row>
    <row r="700" spans="1:20" ht="43.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s="5">
        <f t="shared" si="42"/>
        <v>0.15390000000000001</v>
      </c>
      <c r="H700" t="s">
        <v>8224</v>
      </c>
      <c r="I700" t="s">
        <v>8246</v>
      </c>
      <c r="J700">
        <v>1411005600</v>
      </c>
      <c r="K700">
        <v>1408141245</v>
      </c>
      <c r="L700" t="b">
        <v>0</v>
      </c>
      <c r="M700">
        <v>29</v>
      </c>
      <c r="N700" s="6">
        <f t="shared" si="43"/>
        <v>530.68965517241384</v>
      </c>
      <c r="O700" t="b">
        <v>0</v>
      </c>
      <c r="P700" t="s">
        <v>8273</v>
      </c>
      <c r="Q700" t="s">
        <v>8319</v>
      </c>
      <c r="R700" t="s">
        <v>8321</v>
      </c>
      <c r="S700" s="11">
        <f t="shared" si="44"/>
        <v>41866.931076388886</v>
      </c>
      <c r="T700" s="11">
        <f t="shared" si="45"/>
        <v>41900.083333333336</v>
      </c>
    </row>
    <row r="701" spans="1:20" ht="43.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s="5">
        <f t="shared" si="42"/>
        <v>0.824221076923077</v>
      </c>
      <c r="H701" t="s">
        <v>8224</v>
      </c>
      <c r="I701" t="s">
        <v>8246</v>
      </c>
      <c r="J701">
        <v>1385136000</v>
      </c>
      <c r="K701">
        <v>1381923548</v>
      </c>
      <c r="L701" t="b">
        <v>0</v>
      </c>
      <c r="M701">
        <v>890</v>
      </c>
      <c r="N701" s="6">
        <f t="shared" si="43"/>
        <v>120.39184269662923</v>
      </c>
      <c r="O701" t="b">
        <v>0</v>
      </c>
      <c r="P701" t="s">
        <v>8273</v>
      </c>
      <c r="Q701" t="s">
        <v>8319</v>
      </c>
      <c r="R701" t="s">
        <v>8321</v>
      </c>
      <c r="S701" s="11">
        <f t="shared" si="44"/>
        <v>41563.485509259262</v>
      </c>
      <c r="T701" s="11">
        <f t="shared" si="45"/>
        <v>41600.666666666664</v>
      </c>
    </row>
    <row r="702" spans="1:20" ht="43.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s="5">
        <f t="shared" si="42"/>
        <v>2.6866666666666667E-2</v>
      </c>
      <c r="H702" t="s">
        <v>8227</v>
      </c>
      <c r="I702" t="s">
        <v>8249</v>
      </c>
      <c r="J702">
        <v>1484065881</v>
      </c>
      <c r="K702">
        <v>1481473881</v>
      </c>
      <c r="L702" t="b">
        <v>0</v>
      </c>
      <c r="M702">
        <v>31</v>
      </c>
      <c r="N702" s="6">
        <f t="shared" si="43"/>
        <v>13</v>
      </c>
      <c r="O702" t="b">
        <v>0</v>
      </c>
      <c r="P702" t="s">
        <v>8273</v>
      </c>
      <c r="Q702" t="s">
        <v>8319</v>
      </c>
      <c r="R702" t="s">
        <v>8321</v>
      </c>
      <c r="S702" s="11">
        <f t="shared" si="44"/>
        <v>42715.688437500001</v>
      </c>
      <c r="T702" s="11">
        <f t="shared" si="45"/>
        <v>42745.688437500001</v>
      </c>
    </row>
    <row r="703" spans="1:20" ht="43.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s="5">
        <f t="shared" si="42"/>
        <v>0.26600000000000001</v>
      </c>
      <c r="H703" t="s">
        <v>8225</v>
      </c>
      <c r="I703" t="s">
        <v>8247</v>
      </c>
      <c r="J703">
        <v>1406130880</v>
      </c>
      <c r="K703">
        <v>1403538880</v>
      </c>
      <c r="L703" t="b">
        <v>0</v>
      </c>
      <c r="M703">
        <v>21</v>
      </c>
      <c r="N703" s="6">
        <f t="shared" si="43"/>
        <v>291.33333333333331</v>
      </c>
      <c r="O703" t="b">
        <v>0</v>
      </c>
      <c r="P703" t="s">
        <v>8273</v>
      </c>
      <c r="Q703" t="s">
        <v>8319</v>
      </c>
      <c r="R703" t="s">
        <v>8321</v>
      </c>
      <c r="S703" s="11">
        <f t="shared" si="44"/>
        <v>41813.662962962961</v>
      </c>
      <c r="T703" s="11">
        <f t="shared" si="45"/>
        <v>41843.662962962961</v>
      </c>
    </row>
    <row r="704" spans="1:20" ht="43.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s="5">
        <f t="shared" si="42"/>
        <v>0.30813400000000002</v>
      </c>
      <c r="H704" t="s">
        <v>8224</v>
      </c>
      <c r="I704" t="s">
        <v>8246</v>
      </c>
      <c r="J704">
        <v>1480011987</v>
      </c>
      <c r="K704">
        <v>1477416387</v>
      </c>
      <c r="L704" t="b">
        <v>0</v>
      </c>
      <c r="M704">
        <v>37</v>
      </c>
      <c r="N704" s="6">
        <f t="shared" si="43"/>
        <v>124.9191891891892</v>
      </c>
      <c r="O704" t="b">
        <v>0</v>
      </c>
      <c r="P704" t="s">
        <v>8273</v>
      </c>
      <c r="Q704" t="s">
        <v>8319</v>
      </c>
      <c r="R704" t="s">
        <v>8321</v>
      </c>
      <c r="S704" s="11">
        <f t="shared" si="44"/>
        <v>42668.726701388892</v>
      </c>
      <c r="T704" s="11">
        <f t="shared" si="45"/>
        <v>42698.768368055549</v>
      </c>
    </row>
    <row r="705" spans="1:20" ht="43.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s="5">
        <f t="shared" si="42"/>
        <v>5.5800000000000002E-2</v>
      </c>
      <c r="H705" t="s">
        <v>8224</v>
      </c>
      <c r="I705" t="s">
        <v>8246</v>
      </c>
      <c r="J705">
        <v>1485905520</v>
      </c>
      <c r="K705">
        <v>1481150949</v>
      </c>
      <c r="L705" t="b">
        <v>0</v>
      </c>
      <c r="M705">
        <v>7</v>
      </c>
      <c r="N705" s="6">
        <f t="shared" si="43"/>
        <v>119.57142857142857</v>
      </c>
      <c r="O705" t="b">
        <v>0</v>
      </c>
      <c r="P705" t="s">
        <v>8273</v>
      </c>
      <c r="Q705" t="s">
        <v>8319</v>
      </c>
      <c r="R705" t="s">
        <v>8321</v>
      </c>
      <c r="S705" s="11">
        <f t="shared" si="44"/>
        <v>42711.950798611113</v>
      </c>
      <c r="T705" s="11">
        <f t="shared" si="45"/>
        <v>42766.98055555555</v>
      </c>
    </row>
    <row r="706" spans="1:20" ht="43.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s="5">
        <f t="shared" ref="G706:G769" si="46">E706/D706</f>
        <v>8.7454545454545458E-3</v>
      </c>
      <c r="H706" t="s">
        <v>8229</v>
      </c>
      <c r="I706" t="s">
        <v>8251</v>
      </c>
      <c r="J706">
        <v>1487565468</v>
      </c>
      <c r="K706">
        <v>1482381468</v>
      </c>
      <c r="L706" t="b">
        <v>0</v>
      </c>
      <c r="M706">
        <v>4</v>
      </c>
      <c r="N706" s="6">
        <f t="shared" si="43"/>
        <v>120.25</v>
      </c>
      <c r="O706" t="b">
        <v>0</v>
      </c>
      <c r="P706" t="s">
        <v>8273</v>
      </c>
      <c r="Q706" t="s">
        <v>8319</v>
      </c>
      <c r="R706" t="s">
        <v>8321</v>
      </c>
      <c r="S706" s="11">
        <f t="shared" si="44"/>
        <v>42726.192916666667</v>
      </c>
      <c r="T706" s="11">
        <f t="shared" si="45"/>
        <v>42786.192916666667</v>
      </c>
    </row>
    <row r="707" spans="1:20" ht="29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s="5">
        <f t="shared" si="46"/>
        <v>9.7699999999999992E-3</v>
      </c>
      <c r="H707" t="s">
        <v>8233</v>
      </c>
      <c r="I707" t="s">
        <v>8249</v>
      </c>
      <c r="J707">
        <v>1484999278</v>
      </c>
      <c r="K707">
        <v>1482407278</v>
      </c>
      <c r="L707" t="b">
        <v>0</v>
      </c>
      <c r="M707">
        <v>5</v>
      </c>
      <c r="N707" s="6">
        <f t="shared" ref="N707:N770" si="47">IFERROR(E707/M707,0)</f>
        <v>195.4</v>
      </c>
      <c r="O707" t="b">
        <v>0</v>
      </c>
      <c r="P707" t="s">
        <v>8273</v>
      </c>
      <c r="Q707" t="s">
        <v>8319</v>
      </c>
      <c r="R707" t="s">
        <v>8321</v>
      </c>
      <c r="S707" s="11">
        <f t="shared" ref="S707:S770" si="48">((($K707/60)/60)/24)+DATE(1970,1,1)</f>
        <v>42726.491643518515</v>
      </c>
      <c r="T707" s="11">
        <f t="shared" ref="T707:T770" si="49">((($J707/60)/60)/24)+DATE(1970,1,1)</f>
        <v>42756.491643518515</v>
      </c>
    </row>
    <row r="708" spans="1:20" ht="43.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s="5">
        <f t="shared" si="46"/>
        <v>0</v>
      </c>
      <c r="H708" t="s">
        <v>8227</v>
      </c>
      <c r="I708" t="s">
        <v>8249</v>
      </c>
      <c r="J708">
        <v>1481740740</v>
      </c>
      <c r="K708">
        <v>1478130783</v>
      </c>
      <c r="L708" t="b">
        <v>0</v>
      </c>
      <c r="M708">
        <v>0</v>
      </c>
      <c r="N708" s="6">
        <f t="shared" si="47"/>
        <v>0</v>
      </c>
      <c r="O708" t="b">
        <v>0</v>
      </c>
      <c r="P708" t="s">
        <v>8273</v>
      </c>
      <c r="Q708" t="s">
        <v>8319</v>
      </c>
      <c r="R708" t="s">
        <v>8321</v>
      </c>
      <c r="S708" s="11">
        <f t="shared" si="48"/>
        <v>42676.995173611111</v>
      </c>
      <c r="T708" s="11">
        <f t="shared" si="49"/>
        <v>42718.777083333334</v>
      </c>
    </row>
    <row r="709" spans="1:20" ht="43.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s="5">
        <f t="shared" si="46"/>
        <v>0.78927352941176465</v>
      </c>
      <c r="H709" t="s">
        <v>8225</v>
      </c>
      <c r="I709" t="s">
        <v>8247</v>
      </c>
      <c r="J709">
        <v>1483286127</v>
      </c>
      <c r="K709">
        <v>1479830127</v>
      </c>
      <c r="L709" t="b">
        <v>0</v>
      </c>
      <c r="M709">
        <v>456</v>
      </c>
      <c r="N709" s="6">
        <f t="shared" si="47"/>
        <v>117.69868421052631</v>
      </c>
      <c r="O709" t="b">
        <v>0</v>
      </c>
      <c r="P709" t="s">
        <v>8273</v>
      </c>
      <c r="Q709" t="s">
        <v>8319</v>
      </c>
      <c r="R709" t="s">
        <v>8321</v>
      </c>
      <c r="S709" s="11">
        <f t="shared" si="48"/>
        <v>42696.663506944446</v>
      </c>
      <c r="T709" s="11">
        <f t="shared" si="49"/>
        <v>42736.663506944446</v>
      </c>
    </row>
    <row r="710" spans="1:20" ht="43.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s="5">
        <f t="shared" si="46"/>
        <v>0.22092500000000001</v>
      </c>
      <c r="H710" t="s">
        <v>8225</v>
      </c>
      <c r="I710" t="s">
        <v>8247</v>
      </c>
      <c r="J710">
        <v>1410616600</v>
      </c>
      <c r="K710">
        <v>1405432600</v>
      </c>
      <c r="L710" t="b">
        <v>0</v>
      </c>
      <c r="M710">
        <v>369</v>
      </c>
      <c r="N710" s="6">
        <f t="shared" si="47"/>
        <v>23.948509485094849</v>
      </c>
      <c r="O710" t="b">
        <v>0</v>
      </c>
      <c r="P710" t="s">
        <v>8273</v>
      </c>
      <c r="Q710" t="s">
        <v>8319</v>
      </c>
      <c r="R710" t="s">
        <v>8321</v>
      </c>
      <c r="S710" s="11">
        <f t="shared" si="48"/>
        <v>41835.581018518518</v>
      </c>
      <c r="T710" s="11">
        <f t="shared" si="49"/>
        <v>41895.581018518518</v>
      </c>
    </row>
    <row r="711" spans="1:20" ht="29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s="5">
        <f t="shared" si="46"/>
        <v>4.0666666666666663E-3</v>
      </c>
      <c r="H711" t="s">
        <v>8224</v>
      </c>
      <c r="I711" t="s">
        <v>8246</v>
      </c>
      <c r="J711">
        <v>1417741159</v>
      </c>
      <c r="K711">
        <v>1415149159</v>
      </c>
      <c r="L711" t="b">
        <v>0</v>
      </c>
      <c r="M711">
        <v>2</v>
      </c>
      <c r="N711" s="6">
        <f t="shared" si="47"/>
        <v>30.5</v>
      </c>
      <c r="O711" t="b">
        <v>0</v>
      </c>
      <c r="P711" t="s">
        <v>8273</v>
      </c>
      <c r="Q711" t="s">
        <v>8319</v>
      </c>
      <c r="R711" t="s">
        <v>8321</v>
      </c>
      <c r="S711" s="11">
        <f t="shared" si="48"/>
        <v>41948.041192129633</v>
      </c>
      <c r="T711" s="11">
        <f t="shared" si="49"/>
        <v>41978.041192129633</v>
      </c>
    </row>
    <row r="712" spans="1:20" ht="29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s="5">
        <f t="shared" si="46"/>
        <v>0</v>
      </c>
      <c r="H712" t="s">
        <v>8229</v>
      </c>
      <c r="I712" t="s">
        <v>8251</v>
      </c>
      <c r="J712">
        <v>1408495440</v>
      </c>
      <c r="K712">
        <v>1405640302</v>
      </c>
      <c r="L712" t="b">
        <v>0</v>
      </c>
      <c r="M712">
        <v>0</v>
      </c>
      <c r="N712" s="6">
        <f t="shared" si="47"/>
        <v>0</v>
      </c>
      <c r="O712" t="b">
        <v>0</v>
      </c>
      <c r="P712" t="s">
        <v>8273</v>
      </c>
      <c r="Q712" t="s">
        <v>8319</v>
      </c>
      <c r="R712" t="s">
        <v>8321</v>
      </c>
      <c r="S712" s="11">
        <f t="shared" si="48"/>
        <v>41837.984976851854</v>
      </c>
      <c r="T712" s="11">
        <f t="shared" si="49"/>
        <v>41871.030555555553</v>
      </c>
    </row>
    <row r="713" spans="1:20" ht="43.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s="5">
        <f t="shared" si="46"/>
        <v>0.33790999999999999</v>
      </c>
      <c r="H713" t="s">
        <v>8233</v>
      </c>
      <c r="I713" t="s">
        <v>8249</v>
      </c>
      <c r="J713">
        <v>1481716868</v>
      </c>
      <c r="K713">
        <v>1478257268</v>
      </c>
      <c r="L713" t="b">
        <v>0</v>
      </c>
      <c r="M713">
        <v>338</v>
      </c>
      <c r="N713" s="6">
        <f t="shared" si="47"/>
        <v>99.973372781065095</v>
      </c>
      <c r="O713" t="b">
        <v>0</v>
      </c>
      <c r="P713" t="s">
        <v>8273</v>
      </c>
      <c r="Q713" t="s">
        <v>8319</v>
      </c>
      <c r="R713" t="s">
        <v>8321</v>
      </c>
      <c r="S713" s="11">
        <f t="shared" si="48"/>
        <v>42678.459120370375</v>
      </c>
      <c r="T713" s="11">
        <f t="shared" si="49"/>
        <v>42718.500787037032</v>
      </c>
    </row>
    <row r="714" spans="1:20" ht="43.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s="5">
        <f t="shared" si="46"/>
        <v>2.1649484536082476E-3</v>
      </c>
      <c r="H714" t="s">
        <v>8224</v>
      </c>
      <c r="I714" t="s">
        <v>8246</v>
      </c>
      <c r="J714">
        <v>1455466832</v>
      </c>
      <c r="K714">
        <v>1452874832</v>
      </c>
      <c r="L714" t="b">
        <v>0</v>
      </c>
      <c r="M714">
        <v>4</v>
      </c>
      <c r="N714" s="6">
        <f t="shared" si="47"/>
        <v>26.25</v>
      </c>
      <c r="O714" t="b">
        <v>0</v>
      </c>
      <c r="P714" t="s">
        <v>8273</v>
      </c>
      <c r="Q714" t="s">
        <v>8319</v>
      </c>
      <c r="R714" t="s">
        <v>8321</v>
      </c>
      <c r="S714" s="11">
        <f t="shared" si="48"/>
        <v>42384.680925925932</v>
      </c>
      <c r="T714" s="11">
        <f t="shared" si="49"/>
        <v>42414.680925925932</v>
      </c>
    </row>
    <row r="715" spans="1:20" ht="43.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s="5">
        <f t="shared" si="46"/>
        <v>7.9600000000000001E-3</v>
      </c>
      <c r="H715" t="s">
        <v>8237</v>
      </c>
      <c r="I715" t="s">
        <v>8249</v>
      </c>
      <c r="J715">
        <v>1465130532</v>
      </c>
      <c r="K715">
        <v>1462538532</v>
      </c>
      <c r="L715" t="b">
        <v>0</v>
      </c>
      <c r="M715">
        <v>1</v>
      </c>
      <c r="N715" s="6">
        <f t="shared" si="47"/>
        <v>199</v>
      </c>
      <c r="O715" t="b">
        <v>0</v>
      </c>
      <c r="P715" t="s">
        <v>8273</v>
      </c>
      <c r="Q715" t="s">
        <v>8319</v>
      </c>
      <c r="R715" t="s">
        <v>8321</v>
      </c>
      <c r="S715" s="11">
        <f t="shared" si="48"/>
        <v>42496.529305555552</v>
      </c>
      <c r="T715" s="11">
        <f t="shared" si="49"/>
        <v>42526.529305555552</v>
      </c>
    </row>
    <row r="716" spans="1:20" ht="43.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s="5">
        <f t="shared" si="46"/>
        <v>0.14993333333333334</v>
      </c>
      <c r="H716" t="s">
        <v>8224</v>
      </c>
      <c r="I716" t="s">
        <v>8246</v>
      </c>
      <c r="J716">
        <v>1488308082</v>
      </c>
      <c r="K716">
        <v>1483124082</v>
      </c>
      <c r="L716" t="b">
        <v>0</v>
      </c>
      <c r="M716">
        <v>28</v>
      </c>
      <c r="N716" s="6">
        <f t="shared" si="47"/>
        <v>80.321428571428569</v>
      </c>
      <c r="O716" t="b">
        <v>0</v>
      </c>
      <c r="P716" t="s">
        <v>8273</v>
      </c>
      <c r="Q716" t="s">
        <v>8319</v>
      </c>
      <c r="R716" t="s">
        <v>8321</v>
      </c>
      <c r="S716" s="11">
        <f t="shared" si="48"/>
        <v>42734.787986111114</v>
      </c>
      <c r="T716" s="11">
        <f t="shared" si="49"/>
        <v>42794.787986111114</v>
      </c>
    </row>
    <row r="717" spans="1:20" ht="43.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s="5">
        <f t="shared" si="46"/>
        <v>5.0509090909090906E-2</v>
      </c>
      <c r="H717" t="s">
        <v>8224</v>
      </c>
      <c r="I717" t="s">
        <v>8246</v>
      </c>
      <c r="J717">
        <v>1446693040</v>
      </c>
      <c r="K717">
        <v>1443233440</v>
      </c>
      <c r="L717" t="b">
        <v>0</v>
      </c>
      <c r="M717">
        <v>12</v>
      </c>
      <c r="N717" s="6">
        <f t="shared" si="47"/>
        <v>115.75</v>
      </c>
      <c r="O717" t="b">
        <v>0</v>
      </c>
      <c r="P717" t="s">
        <v>8273</v>
      </c>
      <c r="Q717" t="s">
        <v>8319</v>
      </c>
      <c r="R717" t="s">
        <v>8321</v>
      </c>
      <c r="S717" s="11">
        <f t="shared" si="48"/>
        <v>42273.090740740736</v>
      </c>
      <c r="T717" s="11">
        <f t="shared" si="49"/>
        <v>42313.132407407407</v>
      </c>
    </row>
    <row r="718" spans="1:20" ht="43.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s="5">
        <f t="shared" si="46"/>
        <v>0.10214285714285715</v>
      </c>
      <c r="H718" t="s">
        <v>8224</v>
      </c>
      <c r="I718" t="s">
        <v>8246</v>
      </c>
      <c r="J718">
        <v>1417392000</v>
      </c>
      <c r="K718">
        <v>1414511307</v>
      </c>
      <c r="L718" t="b">
        <v>0</v>
      </c>
      <c r="M718">
        <v>16</v>
      </c>
      <c r="N718" s="6">
        <f t="shared" si="47"/>
        <v>44.6875</v>
      </c>
      <c r="O718" t="b">
        <v>0</v>
      </c>
      <c r="P718" t="s">
        <v>8273</v>
      </c>
      <c r="Q718" t="s">
        <v>8319</v>
      </c>
      <c r="R718" t="s">
        <v>8321</v>
      </c>
      <c r="S718" s="11">
        <f t="shared" si="48"/>
        <v>41940.658645833333</v>
      </c>
      <c r="T718" s="11">
        <f t="shared" si="49"/>
        <v>41974</v>
      </c>
    </row>
    <row r="719" spans="1:2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s="5">
        <f t="shared" si="46"/>
        <v>3.0500000000000002E-3</v>
      </c>
      <c r="H719" t="s">
        <v>8224</v>
      </c>
      <c r="I719" t="s">
        <v>8246</v>
      </c>
      <c r="J719">
        <v>1409949002</v>
      </c>
      <c r="K719">
        <v>1407357002</v>
      </c>
      <c r="L719" t="b">
        <v>0</v>
      </c>
      <c r="M719">
        <v>4</v>
      </c>
      <c r="N719" s="6">
        <f t="shared" si="47"/>
        <v>76.25</v>
      </c>
      <c r="O719" t="b">
        <v>0</v>
      </c>
      <c r="P719" t="s">
        <v>8273</v>
      </c>
      <c r="Q719" t="s">
        <v>8319</v>
      </c>
      <c r="R719" t="s">
        <v>8321</v>
      </c>
      <c r="S719" s="11">
        <f t="shared" si="48"/>
        <v>41857.854189814818</v>
      </c>
      <c r="T719" s="11">
        <f t="shared" si="49"/>
        <v>41887.854189814818</v>
      </c>
    </row>
    <row r="720" spans="1:20" ht="43.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s="5">
        <f t="shared" si="46"/>
        <v>7.4999999999999997E-3</v>
      </c>
      <c r="H720" t="s">
        <v>8224</v>
      </c>
      <c r="I720" t="s">
        <v>8246</v>
      </c>
      <c r="J720">
        <v>1487397540</v>
      </c>
      <c r="K720">
        <v>1484684247</v>
      </c>
      <c r="L720" t="b">
        <v>0</v>
      </c>
      <c r="M720">
        <v>4</v>
      </c>
      <c r="N720" s="6">
        <f t="shared" si="47"/>
        <v>22.5</v>
      </c>
      <c r="O720" t="b">
        <v>0</v>
      </c>
      <c r="P720" t="s">
        <v>8273</v>
      </c>
      <c r="Q720" t="s">
        <v>8319</v>
      </c>
      <c r="R720" t="s">
        <v>8321</v>
      </c>
      <c r="S720" s="11">
        <f t="shared" si="48"/>
        <v>42752.845451388886</v>
      </c>
      <c r="T720" s="11">
        <f t="shared" si="49"/>
        <v>42784.249305555553</v>
      </c>
    </row>
    <row r="721" spans="1:20" ht="43.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s="5">
        <f t="shared" si="46"/>
        <v>1.2933333333333333E-2</v>
      </c>
      <c r="H721" t="s">
        <v>8224</v>
      </c>
      <c r="I721" t="s">
        <v>8246</v>
      </c>
      <c r="J721">
        <v>1456189076</v>
      </c>
      <c r="K721">
        <v>1454979476</v>
      </c>
      <c r="L721" t="b">
        <v>0</v>
      </c>
      <c r="M721">
        <v>10</v>
      </c>
      <c r="N721" s="6">
        <f t="shared" si="47"/>
        <v>19.399999999999999</v>
      </c>
      <c r="O721" t="b">
        <v>0</v>
      </c>
      <c r="P721" t="s">
        <v>8273</v>
      </c>
      <c r="Q721" t="s">
        <v>8319</v>
      </c>
      <c r="R721" t="s">
        <v>8321</v>
      </c>
      <c r="S721" s="11">
        <f t="shared" si="48"/>
        <v>42409.040231481486</v>
      </c>
      <c r="T721" s="11">
        <f t="shared" si="49"/>
        <v>42423.040231481486</v>
      </c>
    </row>
    <row r="722" spans="1:20" ht="43.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s="5">
        <f t="shared" si="46"/>
        <v>1.4394736842105262</v>
      </c>
      <c r="H722" t="s">
        <v>8224</v>
      </c>
      <c r="I722" t="s">
        <v>8246</v>
      </c>
      <c r="J722">
        <v>1327851291</v>
      </c>
      <c r="K722">
        <v>1325432091</v>
      </c>
      <c r="L722" t="b">
        <v>0</v>
      </c>
      <c r="M722">
        <v>41</v>
      </c>
      <c r="N722" s="6">
        <f t="shared" si="47"/>
        <v>66.707317073170728</v>
      </c>
      <c r="O722" t="b">
        <v>1</v>
      </c>
      <c r="P722" t="s">
        <v>8274</v>
      </c>
      <c r="Q722" t="s">
        <v>8322</v>
      </c>
      <c r="R722" t="s">
        <v>8323</v>
      </c>
      <c r="S722" s="11">
        <f t="shared" si="48"/>
        <v>40909.649201388893</v>
      </c>
      <c r="T722" s="11">
        <f t="shared" si="49"/>
        <v>40937.649201388893</v>
      </c>
    </row>
    <row r="723" spans="1:20" ht="43.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s="5">
        <f t="shared" si="46"/>
        <v>1.2210975609756098</v>
      </c>
      <c r="H723" t="s">
        <v>8224</v>
      </c>
      <c r="I723" t="s">
        <v>8246</v>
      </c>
      <c r="J723">
        <v>1406900607</v>
      </c>
      <c r="K723">
        <v>1403012607</v>
      </c>
      <c r="L723" t="b">
        <v>0</v>
      </c>
      <c r="M723">
        <v>119</v>
      </c>
      <c r="N723" s="6">
        <f t="shared" si="47"/>
        <v>84.142857142857139</v>
      </c>
      <c r="O723" t="b">
        <v>1</v>
      </c>
      <c r="P723" t="s">
        <v>8274</v>
      </c>
      <c r="Q723" t="s">
        <v>8322</v>
      </c>
      <c r="R723" t="s">
        <v>8323</v>
      </c>
      <c r="S723" s="11">
        <f t="shared" si="48"/>
        <v>41807.571840277778</v>
      </c>
      <c r="T723" s="11">
        <f t="shared" si="49"/>
        <v>41852.571840277778</v>
      </c>
    </row>
    <row r="724" spans="1:20" ht="43.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s="5">
        <f t="shared" si="46"/>
        <v>1.3202400000000001</v>
      </c>
      <c r="H724" t="s">
        <v>8224</v>
      </c>
      <c r="I724" t="s">
        <v>8246</v>
      </c>
      <c r="J724">
        <v>1333909178</v>
      </c>
      <c r="K724">
        <v>1331320778</v>
      </c>
      <c r="L724" t="b">
        <v>0</v>
      </c>
      <c r="M724">
        <v>153</v>
      </c>
      <c r="N724" s="6">
        <f t="shared" si="47"/>
        <v>215.72549019607843</v>
      </c>
      <c r="O724" t="b">
        <v>1</v>
      </c>
      <c r="P724" t="s">
        <v>8274</v>
      </c>
      <c r="Q724" t="s">
        <v>8322</v>
      </c>
      <c r="R724" t="s">
        <v>8323</v>
      </c>
      <c r="S724" s="11">
        <f t="shared" si="48"/>
        <v>40977.805300925924</v>
      </c>
      <c r="T724" s="11">
        <f t="shared" si="49"/>
        <v>41007.76363425926</v>
      </c>
    </row>
    <row r="725" spans="1:20" ht="29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s="5">
        <f t="shared" si="46"/>
        <v>1.0938000000000001</v>
      </c>
      <c r="H725" t="s">
        <v>8224</v>
      </c>
      <c r="I725" t="s">
        <v>8246</v>
      </c>
      <c r="J725">
        <v>1438228740</v>
      </c>
      <c r="K725">
        <v>1435606549</v>
      </c>
      <c r="L725" t="b">
        <v>0</v>
      </c>
      <c r="M725">
        <v>100</v>
      </c>
      <c r="N725" s="6">
        <f t="shared" si="47"/>
        <v>54.69</v>
      </c>
      <c r="O725" t="b">
        <v>1</v>
      </c>
      <c r="P725" t="s">
        <v>8274</v>
      </c>
      <c r="Q725" t="s">
        <v>8322</v>
      </c>
      <c r="R725" t="s">
        <v>8323</v>
      </c>
      <c r="S725" s="11">
        <f t="shared" si="48"/>
        <v>42184.816539351858</v>
      </c>
      <c r="T725" s="11">
        <f t="shared" si="49"/>
        <v>42215.165972222225</v>
      </c>
    </row>
    <row r="726" spans="1:20" ht="43.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s="5">
        <f t="shared" si="46"/>
        <v>1.0547157142857144</v>
      </c>
      <c r="H726" t="s">
        <v>8224</v>
      </c>
      <c r="I726" t="s">
        <v>8246</v>
      </c>
      <c r="J726">
        <v>1309447163</v>
      </c>
      <c r="K726">
        <v>1306855163</v>
      </c>
      <c r="L726" t="b">
        <v>0</v>
      </c>
      <c r="M726">
        <v>143</v>
      </c>
      <c r="N726" s="6">
        <f t="shared" si="47"/>
        <v>51.62944055944056</v>
      </c>
      <c r="O726" t="b">
        <v>1</v>
      </c>
      <c r="P726" t="s">
        <v>8274</v>
      </c>
      <c r="Q726" t="s">
        <v>8322</v>
      </c>
      <c r="R726" t="s">
        <v>8323</v>
      </c>
      <c r="S726" s="11">
        <f t="shared" si="48"/>
        <v>40694.638460648144</v>
      </c>
      <c r="T726" s="11">
        <f t="shared" si="49"/>
        <v>40724.638460648144</v>
      </c>
    </row>
    <row r="727" spans="1:20" ht="43.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s="5">
        <f t="shared" si="46"/>
        <v>1.0035000000000001</v>
      </c>
      <c r="H727" t="s">
        <v>8224</v>
      </c>
      <c r="I727" t="s">
        <v>8246</v>
      </c>
      <c r="J727">
        <v>1450018912</v>
      </c>
      <c r="K727">
        <v>1447426912</v>
      </c>
      <c r="L727" t="b">
        <v>0</v>
      </c>
      <c r="M727">
        <v>140</v>
      </c>
      <c r="N727" s="6">
        <f t="shared" si="47"/>
        <v>143.35714285714286</v>
      </c>
      <c r="O727" t="b">
        <v>1</v>
      </c>
      <c r="P727" t="s">
        <v>8274</v>
      </c>
      <c r="Q727" t="s">
        <v>8322</v>
      </c>
      <c r="R727" t="s">
        <v>8323</v>
      </c>
      <c r="S727" s="11">
        <f t="shared" si="48"/>
        <v>42321.626296296294</v>
      </c>
      <c r="T727" s="11">
        <f t="shared" si="49"/>
        <v>42351.626296296294</v>
      </c>
    </row>
    <row r="728" spans="1:20" ht="43.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s="5">
        <f t="shared" si="46"/>
        <v>1.014</v>
      </c>
      <c r="H728" t="s">
        <v>8224</v>
      </c>
      <c r="I728" t="s">
        <v>8246</v>
      </c>
      <c r="J728">
        <v>1365728487</v>
      </c>
      <c r="K728">
        <v>1363136487</v>
      </c>
      <c r="L728" t="b">
        <v>0</v>
      </c>
      <c r="M728">
        <v>35</v>
      </c>
      <c r="N728" s="6">
        <f t="shared" si="47"/>
        <v>72.428571428571431</v>
      </c>
      <c r="O728" t="b">
        <v>1</v>
      </c>
      <c r="P728" t="s">
        <v>8274</v>
      </c>
      <c r="Q728" t="s">
        <v>8322</v>
      </c>
      <c r="R728" t="s">
        <v>8323</v>
      </c>
      <c r="S728" s="11">
        <f t="shared" si="48"/>
        <v>41346.042673611111</v>
      </c>
      <c r="T728" s="11">
        <f t="shared" si="49"/>
        <v>41376.042673611111</v>
      </c>
    </row>
    <row r="729" spans="1:20" ht="43.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s="5">
        <f t="shared" si="46"/>
        <v>1.5551428571428572</v>
      </c>
      <c r="H729" t="s">
        <v>8224</v>
      </c>
      <c r="I729" t="s">
        <v>8246</v>
      </c>
      <c r="J729">
        <v>1358198400</v>
      </c>
      <c r="K729">
        <v>1354580949</v>
      </c>
      <c r="L729" t="b">
        <v>0</v>
      </c>
      <c r="M729">
        <v>149</v>
      </c>
      <c r="N729" s="6">
        <f t="shared" si="47"/>
        <v>36.530201342281877</v>
      </c>
      <c r="O729" t="b">
        <v>1</v>
      </c>
      <c r="P729" t="s">
        <v>8274</v>
      </c>
      <c r="Q729" t="s">
        <v>8322</v>
      </c>
      <c r="R729" t="s">
        <v>8323</v>
      </c>
      <c r="S729" s="11">
        <f t="shared" si="48"/>
        <v>41247.020243055551</v>
      </c>
      <c r="T729" s="11">
        <f t="shared" si="49"/>
        <v>41288.888888888891</v>
      </c>
    </row>
    <row r="730" spans="1:20" ht="43.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s="5">
        <f t="shared" si="46"/>
        <v>1.05566</v>
      </c>
      <c r="H730" t="s">
        <v>8224</v>
      </c>
      <c r="I730" t="s">
        <v>8246</v>
      </c>
      <c r="J730">
        <v>1313957157</v>
      </c>
      <c r="K730">
        <v>1310069157</v>
      </c>
      <c r="L730" t="b">
        <v>0</v>
      </c>
      <c r="M730">
        <v>130</v>
      </c>
      <c r="N730" s="6">
        <f t="shared" si="47"/>
        <v>60.903461538461535</v>
      </c>
      <c r="O730" t="b">
        <v>1</v>
      </c>
      <c r="P730" t="s">
        <v>8274</v>
      </c>
      <c r="Q730" t="s">
        <v>8322</v>
      </c>
      <c r="R730" t="s">
        <v>8323</v>
      </c>
      <c r="S730" s="11">
        <f t="shared" si="48"/>
        <v>40731.837465277778</v>
      </c>
      <c r="T730" s="11">
        <f t="shared" si="49"/>
        <v>40776.837465277778</v>
      </c>
    </row>
    <row r="731" spans="1:20" ht="43.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s="5">
        <f t="shared" si="46"/>
        <v>1.3065</v>
      </c>
      <c r="H731" t="s">
        <v>8224</v>
      </c>
      <c r="I731" t="s">
        <v>8246</v>
      </c>
      <c r="J731">
        <v>1348028861</v>
      </c>
      <c r="K731">
        <v>1342844861</v>
      </c>
      <c r="L731" t="b">
        <v>0</v>
      </c>
      <c r="M731">
        <v>120</v>
      </c>
      <c r="N731" s="6">
        <f t="shared" si="47"/>
        <v>43.55</v>
      </c>
      <c r="O731" t="b">
        <v>1</v>
      </c>
      <c r="P731" t="s">
        <v>8274</v>
      </c>
      <c r="Q731" t="s">
        <v>8322</v>
      </c>
      <c r="R731" t="s">
        <v>8323</v>
      </c>
      <c r="S731" s="11">
        <f t="shared" si="48"/>
        <v>41111.185891203706</v>
      </c>
      <c r="T731" s="11">
        <f t="shared" si="49"/>
        <v>41171.185891203706</v>
      </c>
    </row>
    <row r="732" spans="1:20" ht="29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s="5">
        <f t="shared" si="46"/>
        <v>1.3219000000000001</v>
      </c>
      <c r="H732" t="s">
        <v>8224</v>
      </c>
      <c r="I732" t="s">
        <v>8246</v>
      </c>
      <c r="J732">
        <v>1323280391</v>
      </c>
      <c r="K732">
        <v>1320688391</v>
      </c>
      <c r="L732" t="b">
        <v>0</v>
      </c>
      <c r="M732">
        <v>265</v>
      </c>
      <c r="N732" s="6">
        <f t="shared" si="47"/>
        <v>99.766037735849054</v>
      </c>
      <c r="O732" t="b">
        <v>1</v>
      </c>
      <c r="P732" t="s">
        <v>8274</v>
      </c>
      <c r="Q732" t="s">
        <v>8322</v>
      </c>
      <c r="R732" t="s">
        <v>8323</v>
      </c>
      <c r="S732" s="11">
        <f t="shared" si="48"/>
        <v>40854.745266203703</v>
      </c>
      <c r="T732" s="11">
        <f t="shared" si="49"/>
        <v>40884.745266203703</v>
      </c>
    </row>
    <row r="733" spans="1:20" ht="43.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s="5">
        <f t="shared" si="46"/>
        <v>1.26</v>
      </c>
      <c r="H733" t="s">
        <v>8224</v>
      </c>
      <c r="I733" t="s">
        <v>8246</v>
      </c>
      <c r="J733">
        <v>1327212000</v>
      </c>
      <c r="K733">
        <v>1322852747</v>
      </c>
      <c r="L733" t="b">
        <v>0</v>
      </c>
      <c r="M733">
        <v>71</v>
      </c>
      <c r="N733" s="6">
        <f t="shared" si="47"/>
        <v>88.732394366197184</v>
      </c>
      <c r="O733" t="b">
        <v>1</v>
      </c>
      <c r="P733" t="s">
        <v>8274</v>
      </c>
      <c r="Q733" t="s">
        <v>8322</v>
      </c>
      <c r="R733" t="s">
        <v>8323</v>
      </c>
      <c r="S733" s="11">
        <f t="shared" si="48"/>
        <v>40879.795682870368</v>
      </c>
      <c r="T733" s="11">
        <f t="shared" si="49"/>
        <v>40930.25</v>
      </c>
    </row>
    <row r="734" spans="1:20" ht="43.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s="5">
        <f t="shared" si="46"/>
        <v>1.6</v>
      </c>
      <c r="H734" t="s">
        <v>8225</v>
      </c>
      <c r="I734" t="s">
        <v>8247</v>
      </c>
      <c r="J734">
        <v>1380449461</v>
      </c>
      <c r="K734">
        <v>1375265461</v>
      </c>
      <c r="L734" t="b">
        <v>0</v>
      </c>
      <c r="M734">
        <v>13</v>
      </c>
      <c r="N734" s="6">
        <f t="shared" si="47"/>
        <v>4.9230769230769234</v>
      </c>
      <c r="O734" t="b">
        <v>1</v>
      </c>
      <c r="P734" t="s">
        <v>8274</v>
      </c>
      <c r="Q734" t="s">
        <v>8322</v>
      </c>
      <c r="R734" t="s">
        <v>8323</v>
      </c>
      <c r="S734" s="11">
        <f t="shared" si="48"/>
        <v>41486.424317129626</v>
      </c>
      <c r="T734" s="11">
        <f t="shared" si="49"/>
        <v>41546.424317129626</v>
      </c>
    </row>
    <row r="735" spans="1:20" ht="43.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s="5">
        <f t="shared" si="46"/>
        <v>1.2048000000000001</v>
      </c>
      <c r="H735" t="s">
        <v>8225</v>
      </c>
      <c r="I735" t="s">
        <v>8247</v>
      </c>
      <c r="J735">
        <v>1387533892</v>
      </c>
      <c r="K735">
        <v>1384941892</v>
      </c>
      <c r="L735" t="b">
        <v>0</v>
      </c>
      <c r="M735">
        <v>169</v>
      </c>
      <c r="N735" s="6">
        <f t="shared" si="47"/>
        <v>17.822485207100591</v>
      </c>
      <c r="O735" t="b">
        <v>1</v>
      </c>
      <c r="P735" t="s">
        <v>8274</v>
      </c>
      <c r="Q735" t="s">
        <v>8322</v>
      </c>
      <c r="R735" t="s">
        <v>8323</v>
      </c>
      <c r="S735" s="11">
        <f t="shared" si="48"/>
        <v>41598.420046296298</v>
      </c>
      <c r="T735" s="11">
        <f t="shared" si="49"/>
        <v>41628.420046296298</v>
      </c>
    </row>
    <row r="736" spans="1:20" ht="29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s="5">
        <f t="shared" si="46"/>
        <v>1.2552941176470589</v>
      </c>
      <c r="H736" t="s">
        <v>8229</v>
      </c>
      <c r="I736" t="s">
        <v>8251</v>
      </c>
      <c r="J736">
        <v>1431147600</v>
      </c>
      <c r="K736">
        <v>1428465420</v>
      </c>
      <c r="L736" t="b">
        <v>0</v>
      </c>
      <c r="M736">
        <v>57</v>
      </c>
      <c r="N736" s="6">
        <f t="shared" si="47"/>
        <v>187.19298245614036</v>
      </c>
      <c r="O736" t="b">
        <v>1</v>
      </c>
      <c r="P736" t="s">
        <v>8274</v>
      </c>
      <c r="Q736" t="s">
        <v>8322</v>
      </c>
      <c r="R736" t="s">
        <v>8323</v>
      </c>
      <c r="S736" s="11">
        <f t="shared" si="48"/>
        <v>42102.164583333331</v>
      </c>
      <c r="T736" s="11">
        <f t="shared" si="49"/>
        <v>42133.208333333328</v>
      </c>
    </row>
    <row r="737" spans="1:20" ht="43.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s="5">
        <f t="shared" si="46"/>
        <v>1.1440638297872341</v>
      </c>
      <c r="H737" t="s">
        <v>8224</v>
      </c>
      <c r="I737" t="s">
        <v>8246</v>
      </c>
      <c r="J737">
        <v>1417653540</v>
      </c>
      <c r="K737">
        <v>1414975346</v>
      </c>
      <c r="L737" t="b">
        <v>0</v>
      </c>
      <c r="M737">
        <v>229</v>
      </c>
      <c r="N737" s="6">
        <f t="shared" si="47"/>
        <v>234.80786026200875</v>
      </c>
      <c r="O737" t="b">
        <v>1</v>
      </c>
      <c r="P737" t="s">
        <v>8274</v>
      </c>
      <c r="Q737" t="s">
        <v>8322</v>
      </c>
      <c r="R737" t="s">
        <v>8323</v>
      </c>
      <c r="S737" s="11">
        <f t="shared" si="48"/>
        <v>41946.029467592591</v>
      </c>
      <c r="T737" s="11">
        <f t="shared" si="49"/>
        <v>41977.027083333334</v>
      </c>
    </row>
    <row r="738" spans="1:20" ht="43.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s="5">
        <f t="shared" si="46"/>
        <v>3.151388888888889</v>
      </c>
      <c r="H738" t="s">
        <v>8224</v>
      </c>
      <c r="I738" t="s">
        <v>8246</v>
      </c>
      <c r="J738">
        <v>1385009940</v>
      </c>
      <c r="K738">
        <v>1383327440</v>
      </c>
      <c r="L738" t="b">
        <v>0</v>
      </c>
      <c r="M738">
        <v>108</v>
      </c>
      <c r="N738" s="6">
        <f t="shared" si="47"/>
        <v>105.04629629629629</v>
      </c>
      <c r="O738" t="b">
        <v>1</v>
      </c>
      <c r="P738" t="s">
        <v>8274</v>
      </c>
      <c r="Q738" t="s">
        <v>8322</v>
      </c>
      <c r="R738" t="s">
        <v>8323</v>
      </c>
      <c r="S738" s="11">
        <f t="shared" si="48"/>
        <v>41579.734259259261</v>
      </c>
      <c r="T738" s="11">
        <f t="shared" si="49"/>
        <v>41599.207638888889</v>
      </c>
    </row>
    <row r="739" spans="1:20" ht="43.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s="5">
        <f t="shared" si="46"/>
        <v>1.224</v>
      </c>
      <c r="H739" t="s">
        <v>8224</v>
      </c>
      <c r="I739" t="s">
        <v>8246</v>
      </c>
      <c r="J739">
        <v>1392408000</v>
      </c>
      <c r="K739">
        <v>1390890987</v>
      </c>
      <c r="L739" t="b">
        <v>0</v>
      </c>
      <c r="M739">
        <v>108</v>
      </c>
      <c r="N739" s="6">
        <f t="shared" si="47"/>
        <v>56.666666666666664</v>
      </c>
      <c r="O739" t="b">
        <v>1</v>
      </c>
      <c r="P739" t="s">
        <v>8274</v>
      </c>
      <c r="Q739" t="s">
        <v>8322</v>
      </c>
      <c r="R739" t="s">
        <v>8323</v>
      </c>
      <c r="S739" s="11">
        <f t="shared" si="48"/>
        <v>41667.275312500002</v>
      </c>
      <c r="T739" s="11">
        <f t="shared" si="49"/>
        <v>41684.833333333336</v>
      </c>
    </row>
    <row r="740" spans="1:20" ht="29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s="5">
        <f t="shared" si="46"/>
        <v>1.0673333333333332</v>
      </c>
      <c r="H740" t="s">
        <v>8224</v>
      </c>
      <c r="I740" t="s">
        <v>8246</v>
      </c>
      <c r="J740">
        <v>1417409940</v>
      </c>
      <c r="K740">
        <v>1414765794</v>
      </c>
      <c r="L740" t="b">
        <v>0</v>
      </c>
      <c r="M740">
        <v>41</v>
      </c>
      <c r="N740" s="6">
        <f t="shared" si="47"/>
        <v>39.048780487804876</v>
      </c>
      <c r="O740" t="b">
        <v>1</v>
      </c>
      <c r="P740" t="s">
        <v>8274</v>
      </c>
      <c r="Q740" t="s">
        <v>8322</v>
      </c>
      <c r="R740" t="s">
        <v>8323</v>
      </c>
      <c r="S740" s="11">
        <f t="shared" si="48"/>
        <v>41943.604097222218</v>
      </c>
      <c r="T740" s="11">
        <f t="shared" si="49"/>
        <v>41974.207638888889</v>
      </c>
    </row>
    <row r="741" spans="1:20" ht="43.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s="5">
        <f t="shared" si="46"/>
        <v>1.5833333333333333</v>
      </c>
      <c r="H741" t="s">
        <v>8224</v>
      </c>
      <c r="I741" t="s">
        <v>8246</v>
      </c>
      <c r="J741">
        <v>1407758629</v>
      </c>
      <c r="K741">
        <v>1404907429</v>
      </c>
      <c r="L741" t="b">
        <v>0</v>
      </c>
      <c r="M741">
        <v>139</v>
      </c>
      <c r="N741" s="6">
        <f t="shared" si="47"/>
        <v>68.345323741007192</v>
      </c>
      <c r="O741" t="b">
        <v>1</v>
      </c>
      <c r="P741" t="s">
        <v>8274</v>
      </c>
      <c r="Q741" t="s">
        <v>8322</v>
      </c>
      <c r="R741" t="s">
        <v>8323</v>
      </c>
      <c r="S741" s="11">
        <f t="shared" si="48"/>
        <v>41829.502650462964</v>
      </c>
      <c r="T741" s="11">
        <f t="shared" si="49"/>
        <v>41862.502650462964</v>
      </c>
    </row>
    <row r="742" spans="1:20" ht="43.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s="5">
        <f t="shared" si="46"/>
        <v>1.0740000000000001</v>
      </c>
      <c r="H742" t="s">
        <v>8224</v>
      </c>
      <c r="I742" t="s">
        <v>8246</v>
      </c>
      <c r="J742">
        <v>1434857482</v>
      </c>
      <c r="K742">
        <v>1433647882</v>
      </c>
      <c r="L742" t="b">
        <v>0</v>
      </c>
      <c r="M742">
        <v>19</v>
      </c>
      <c r="N742" s="6">
        <f t="shared" si="47"/>
        <v>169.57894736842104</v>
      </c>
      <c r="O742" t="b">
        <v>1</v>
      </c>
      <c r="P742" t="s">
        <v>8274</v>
      </c>
      <c r="Q742" t="s">
        <v>8322</v>
      </c>
      <c r="R742" t="s">
        <v>8323</v>
      </c>
      <c r="S742" s="11">
        <f t="shared" si="48"/>
        <v>42162.146782407406</v>
      </c>
      <c r="T742" s="11">
        <f t="shared" si="49"/>
        <v>42176.146782407406</v>
      </c>
    </row>
    <row r="743" spans="1:20" ht="29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s="5">
        <f t="shared" si="46"/>
        <v>1.0226</v>
      </c>
      <c r="H743" t="s">
        <v>8224</v>
      </c>
      <c r="I743" t="s">
        <v>8246</v>
      </c>
      <c r="J743">
        <v>1370964806</v>
      </c>
      <c r="K743">
        <v>1367940806</v>
      </c>
      <c r="L743" t="b">
        <v>0</v>
      </c>
      <c r="M743">
        <v>94</v>
      </c>
      <c r="N743" s="6">
        <f t="shared" si="47"/>
        <v>141.42340425531913</v>
      </c>
      <c r="O743" t="b">
        <v>1</v>
      </c>
      <c r="P743" t="s">
        <v>8274</v>
      </c>
      <c r="Q743" t="s">
        <v>8322</v>
      </c>
      <c r="R743" t="s">
        <v>8323</v>
      </c>
      <c r="S743" s="11">
        <f t="shared" si="48"/>
        <v>41401.648217592592</v>
      </c>
      <c r="T743" s="11">
        <f t="shared" si="49"/>
        <v>41436.648217592592</v>
      </c>
    </row>
    <row r="744" spans="1:20" ht="43.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s="5">
        <f t="shared" si="46"/>
        <v>1.1071428571428572</v>
      </c>
      <c r="H744" t="s">
        <v>8224</v>
      </c>
      <c r="I744" t="s">
        <v>8246</v>
      </c>
      <c r="J744">
        <v>1395435712</v>
      </c>
      <c r="K744">
        <v>1392847312</v>
      </c>
      <c r="L744" t="b">
        <v>0</v>
      </c>
      <c r="M744">
        <v>23</v>
      </c>
      <c r="N744" s="6">
        <f t="shared" si="47"/>
        <v>67.391304347826093</v>
      </c>
      <c r="O744" t="b">
        <v>1</v>
      </c>
      <c r="P744" t="s">
        <v>8274</v>
      </c>
      <c r="Q744" t="s">
        <v>8322</v>
      </c>
      <c r="R744" t="s">
        <v>8323</v>
      </c>
      <c r="S744" s="11">
        <f t="shared" si="48"/>
        <v>41689.917962962965</v>
      </c>
      <c r="T744" s="11">
        <f t="shared" si="49"/>
        <v>41719.876296296294</v>
      </c>
    </row>
    <row r="745" spans="1:20" ht="43.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s="5">
        <f t="shared" si="46"/>
        <v>1.48</v>
      </c>
      <c r="H745" t="s">
        <v>8224</v>
      </c>
      <c r="I745" t="s">
        <v>8246</v>
      </c>
      <c r="J745">
        <v>1334610000</v>
      </c>
      <c r="K745">
        <v>1332435685</v>
      </c>
      <c r="L745" t="b">
        <v>0</v>
      </c>
      <c r="M745">
        <v>15</v>
      </c>
      <c r="N745" s="6">
        <f t="shared" si="47"/>
        <v>54.266666666666666</v>
      </c>
      <c r="O745" t="b">
        <v>1</v>
      </c>
      <c r="P745" t="s">
        <v>8274</v>
      </c>
      <c r="Q745" t="s">
        <v>8322</v>
      </c>
      <c r="R745" t="s">
        <v>8323</v>
      </c>
      <c r="S745" s="11">
        <f t="shared" si="48"/>
        <v>40990.709317129629</v>
      </c>
      <c r="T745" s="11">
        <f t="shared" si="49"/>
        <v>41015.875</v>
      </c>
    </row>
    <row r="746" spans="1:20" ht="29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s="5">
        <f t="shared" si="46"/>
        <v>1.0232000000000001</v>
      </c>
      <c r="H746" t="s">
        <v>8224</v>
      </c>
      <c r="I746" t="s">
        <v>8246</v>
      </c>
      <c r="J746">
        <v>1355439503</v>
      </c>
      <c r="K746">
        <v>1352847503</v>
      </c>
      <c r="L746" t="b">
        <v>0</v>
      </c>
      <c r="M746">
        <v>62</v>
      </c>
      <c r="N746" s="6">
        <f t="shared" si="47"/>
        <v>82.516129032258064</v>
      </c>
      <c r="O746" t="b">
        <v>1</v>
      </c>
      <c r="P746" t="s">
        <v>8274</v>
      </c>
      <c r="Q746" t="s">
        <v>8322</v>
      </c>
      <c r="R746" t="s">
        <v>8323</v>
      </c>
      <c r="S746" s="11">
        <f t="shared" si="48"/>
        <v>41226.95721064815</v>
      </c>
      <c r="T746" s="11">
        <f t="shared" si="49"/>
        <v>41256.95721064815</v>
      </c>
    </row>
    <row r="747" spans="1:20" ht="43.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s="5">
        <f t="shared" si="46"/>
        <v>1.7909909909909909</v>
      </c>
      <c r="H747" t="s">
        <v>8224</v>
      </c>
      <c r="I747" t="s">
        <v>8246</v>
      </c>
      <c r="J747">
        <v>1367588645</v>
      </c>
      <c r="K747">
        <v>1364996645</v>
      </c>
      <c r="L747" t="b">
        <v>0</v>
      </c>
      <c r="M747">
        <v>74</v>
      </c>
      <c r="N747" s="6">
        <f t="shared" si="47"/>
        <v>53.729729729729726</v>
      </c>
      <c r="O747" t="b">
        <v>1</v>
      </c>
      <c r="P747" t="s">
        <v>8274</v>
      </c>
      <c r="Q747" t="s">
        <v>8322</v>
      </c>
      <c r="R747" t="s">
        <v>8323</v>
      </c>
      <c r="S747" s="11">
        <f t="shared" si="48"/>
        <v>41367.572280092594</v>
      </c>
      <c r="T747" s="11">
        <f t="shared" si="49"/>
        <v>41397.572280092594</v>
      </c>
    </row>
    <row r="748" spans="1:20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s="5">
        <f t="shared" si="46"/>
        <v>1.1108135252761968</v>
      </c>
      <c r="H748" t="s">
        <v>8224</v>
      </c>
      <c r="I748" t="s">
        <v>8246</v>
      </c>
      <c r="J748">
        <v>1348372740</v>
      </c>
      <c r="K748">
        <v>1346806909</v>
      </c>
      <c r="L748" t="b">
        <v>0</v>
      </c>
      <c r="M748">
        <v>97</v>
      </c>
      <c r="N748" s="6">
        <f t="shared" si="47"/>
        <v>34.206185567010309</v>
      </c>
      <c r="O748" t="b">
        <v>1</v>
      </c>
      <c r="P748" t="s">
        <v>8274</v>
      </c>
      <c r="Q748" t="s">
        <v>8322</v>
      </c>
      <c r="R748" t="s">
        <v>8323</v>
      </c>
      <c r="S748" s="11">
        <f t="shared" si="48"/>
        <v>41157.042928240742</v>
      </c>
      <c r="T748" s="11">
        <f t="shared" si="49"/>
        <v>41175.165972222225</v>
      </c>
    </row>
    <row r="749" spans="1:20" ht="43.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s="5">
        <f t="shared" si="46"/>
        <v>1.0004285714285714</v>
      </c>
      <c r="H749" t="s">
        <v>8233</v>
      </c>
      <c r="I749" t="s">
        <v>8249</v>
      </c>
      <c r="J749">
        <v>1421319240</v>
      </c>
      <c r="K749">
        <v>1418649019</v>
      </c>
      <c r="L749" t="b">
        <v>0</v>
      </c>
      <c r="M749">
        <v>55</v>
      </c>
      <c r="N749" s="6">
        <f t="shared" si="47"/>
        <v>127.32727272727273</v>
      </c>
      <c r="O749" t="b">
        <v>1</v>
      </c>
      <c r="P749" t="s">
        <v>8274</v>
      </c>
      <c r="Q749" t="s">
        <v>8322</v>
      </c>
      <c r="R749" t="s">
        <v>8323</v>
      </c>
      <c r="S749" s="11">
        <f t="shared" si="48"/>
        <v>41988.548831018517</v>
      </c>
      <c r="T749" s="11">
        <f t="shared" si="49"/>
        <v>42019.454166666663</v>
      </c>
    </row>
    <row r="750" spans="1:20" ht="43.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s="5">
        <f t="shared" si="46"/>
        <v>1.0024999999999999</v>
      </c>
      <c r="H750" t="s">
        <v>8224</v>
      </c>
      <c r="I750" t="s">
        <v>8246</v>
      </c>
      <c r="J750">
        <v>1407701966</v>
      </c>
      <c r="K750">
        <v>1405109966</v>
      </c>
      <c r="L750" t="b">
        <v>0</v>
      </c>
      <c r="M750">
        <v>44</v>
      </c>
      <c r="N750" s="6">
        <f t="shared" si="47"/>
        <v>45.56818181818182</v>
      </c>
      <c r="O750" t="b">
        <v>1</v>
      </c>
      <c r="P750" t="s">
        <v>8274</v>
      </c>
      <c r="Q750" t="s">
        <v>8322</v>
      </c>
      <c r="R750" t="s">
        <v>8323</v>
      </c>
      <c r="S750" s="11">
        <f t="shared" si="48"/>
        <v>41831.846828703703</v>
      </c>
      <c r="T750" s="11">
        <f t="shared" si="49"/>
        <v>41861.846828703703</v>
      </c>
    </row>
    <row r="751" spans="1:20" ht="43.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s="5">
        <f t="shared" si="46"/>
        <v>1.0556000000000001</v>
      </c>
      <c r="H751" t="s">
        <v>8224</v>
      </c>
      <c r="I751" t="s">
        <v>8246</v>
      </c>
      <c r="J751">
        <v>1485642930</v>
      </c>
      <c r="K751">
        <v>1483050930</v>
      </c>
      <c r="L751" t="b">
        <v>0</v>
      </c>
      <c r="M751">
        <v>110</v>
      </c>
      <c r="N751" s="6">
        <f t="shared" si="47"/>
        <v>95.963636363636368</v>
      </c>
      <c r="O751" t="b">
        <v>1</v>
      </c>
      <c r="P751" t="s">
        <v>8274</v>
      </c>
      <c r="Q751" t="s">
        <v>8322</v>
      </c>
      <c r="R751" t="s">
        <v>8323</v>
      </c>
      <c r="S751" s="11">
        <f t="shared" si="48"/>
        <v>42733.94131944445</v>
      </c>
      <c r="T751" s="11">
        <f t="shared" si="49"/>
        <v>42763.94131944445</v>
      </c>
    </row>
    <row r="752" spans="1:20" ht="43.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s="5">
        <f t="shared" si="46"/>
        <v>1.0258775877587758</v>
      </c>
      <c r="H752" t="s">
        <v>8224</v>
      </c>
      <c r="I752" t="s">
        <v>8246</v>
      </c>
      <c r="J752">
        <v>1361739872</v>
      </c>
      <c r="K752">
        <v>1359147872</v>
      </c>
      <c r="L752" t="b">
        <v>0</v>
      </c>
      <c r="M752">
        <v>59</v>
      </c>
      <c r="N752" s="6">
        <f t="shared" si="47"/>
        <v>77.271186440677965</v>
      </c>
      <c r="O752" t="b">
        <v>1</v>
      </c>
      <c r="P752" t="s">
        <v>8274</v>
      </c>
      <c r="Q752" t="s">
        <v>8322</v>
      </c>
      <c r="R752" t="s">
        <v>8323</v>
      </c>
      <c r="S752" s="11">
        <f t="shared" si="48"/>
        <v>41299.878148148149</v>
      </c>
      <c r="T752" s="11">
        <f t="shared" si="49"/>
        <v>41329.878148148149</v>
      </c>
    </row>
    <row r="753" spans="1:20" ht="43.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s="5">
        <f t="shared" si="46"/>
        <v>1.1850000000000001</v>
      </c>
      <c r="H753" t="s">
        <v>8224</v>
      </c>
      <c r="I753" t="s">
        <v>8246</v>
      </c>
      <c r="J753">
        <v>1312470475</v>
      </c>
      <c r="K753">
        <v>1308496075</v>
      </c>
      <c r="L753" t="b">
        <v>0</v>
      </c>
      <c r="M753">
        <v>62</v>
      </c>
      <c r="N753" s="6">
        <f t="shared" si="47"/>
        <v>57.338709677419352</v>
      </c>
      <c r="O753" t="b">
        <v>1</v>
      </c>
      <c r="P753" t="s">
        <v>8274</v>
      </c>
      <c r="Q753" t="s">
        <v>8322</v>
      </c>
      <c r="R753" t="s">
        <v>8323</v>
      </c>
      <c r="S753" s="11">
        <f t="shared" si="48"/>
        <v>40713.630497685182</v>
      </c>
      <c r="T753" s="11">
        <f t="shared" si="49"/>
        <v>40759.630497685182</v>
      </c>
    </row>
    <row r="754" spans="1:20" ht="43.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s="5">
        <f t="shared" si="46"/>
        <v>1.117</v>
      </c>
      <c r="H754" t="s">
        <v>8226</v>
      </c>
      <c r="I754" t="s">
        <v>8248</v>
      </c>
      <c r="J754">
        <v>1476615600</v>
      </c>
      <c r="K754">
        <v>1474884417</v>
      </c>
      <c r="L754" t="b">
        <v>0</v>
      </c>
      <c r="M754">
        <v>105</v>
      </c>
      <c r="N754" s="6">
        <f t="shared" si="47"/>
        <v>53.19047619047619</v>
      </c>
      <c r="O754" t="b">
        <v>1</v>
      </c>
      <c r="P754" t="s">
        <v>8274</v>
      </c>
      <c r="Q754" t="s">
        <v>8322</v>
      </c>
      <c r="R754" t="s">
        <v>8323</v>
      </c>
      <c r="S754" s="11">
        <f t="shared" si="48"/>
        <v>42639.421493055561</v>
      </c>
      <c r="T754" s="11">
        <f t="shared" si="49"/>
        <v>42659.458333333328</v>
      </c>
    </row>
    <row r="755" spans="1:20" ht="43.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s="5">
        <f t="shared" si="46"/>
        <v>1.28</v>
      </c>
      <c r="H755" t="s">
        <v>8224</v>
      </c>
      <c r="I755" t="s">
        <v>8246</v>
      </c>
      <c r="J755">
        <v>1423922991</v>
      </c>
      <c r="K755">
        <v>1421330991</v>
      </c>
      <c r="L755" t="b">
        <v>0</v>
      </c>
      <c r="M755">
        <v>26</v>
      </c>
      <c r="N755" s="6">
        <f t="shared" si="47"/>
        <v>492.30769230769232</v>
      </c>
      <c r="O755" t="b">
        <v>1</v>
      </c>
      <c r="P755" t="s">
        <v>8274</v>
      </c>
      <c r="Q755" t="s">
        <v>8322</v>
      </c>
      <c r="R755" t="s">
        <v>8323</v>
      </c>
      <c r="S755" s="11">
        <f t="shared" si="48"/>
        <v>42019.590173611112</v>
      </c>
      <c r="T755" s="11">
        <f t="shared" si="49"/>
        <v>42049.590173611112</v>
      </c>
    </row>
    <row r="756" spans="1:20" ht="43.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s="5">
        <f t="shared" si="46"/>
        <v>1.0375000000000001</v>
      </c>
      <c r="H756" t="s">
        <v>8224</v>
      </c>
      <c r="I756" t="s">
        <v>8246</v>
      </c>
      <c r="J756">
        <v>1357408721</v>
      </c>
      <c r="K756">
        <v>1354816721</v>
      </c>
      <c r="L756" t="b">
        <v>0</v>
      </c>
      <c r="M756">
        <v>49</v>
      </c>
      <c r="N756" s="6">
        <f t="shared" si="47"/>
        <v>42.346938775510203</v>
      </c>
      <c r="O756" t="b">
        <v>1</v>
      </c>
      <c r="P756" t="s">
        <v>8274</v>
      </c>
      <c r="Q756" t="s">
        <v>8322</v>
      </c>
      <c r="R756" t="s">
        <v>8323</v>
      </c>
      <c r="S756" s="11">
        <f t="shared" si="48"/>
        <v>41249.749085648145</v>
      </c>
      <c r="T756" s="11">
        <f t="shared" si="49"/>
        <v>41279.749085648145</v>
      </c>
    </row>
    <row r="757" spans="1:20" ht="43.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s="5">
        <f t="shared" si="46"/>
        <v>1.0190760000000001</v>
      </c>
      <c r="H757" t="s">
        <v>8224</v>
      </c>
      <c r="I757" t="s">
        <v>8246</v>
      </c>
      <c r="J757">
        <v>1369010460</v>
      </c>
      <c r="K757">
        <v>1366381877</v>
      </c>
      <c r="L757" t="b">
        <v>0</v>
      </c>
      <c r="M757">
        <v>68</v>
      </c>
      <c r="N757" s="6">
        <f t="shared" si="47"/>
        <v>37.466029411764708</v>
      </c>
      <c r="O757" t="b">
        <v>1</v>
      </c>
      <c r="P757" t="s">
        <v>8274</v>
      </c>
      <c r="Q757" t="s">
        <v>8322</v>
      </c>
      <c r="R757" t="s">
        <v>8323</v>
      </c>
      <c r="S757" s="11">
        <f t="shared" si="48"/>
        <v>41383.605057870373</v>
      </c>
      <c r="T757" s="11">
        <f t="shared" si="49"/>
        <v>41414.02847222222</v>
      </c>
    </row>
    <row r="758" spans="1:20" ht="43.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s="5">
        <f t="shared" si="46"/>
        <v>1.177142857142857</v>
      </c>
      <c r="H758" t="s">
        <v>8224</v>
      </c>
      <c r="I758" t="s">
        <v>8246</v>
      </c>
      <c r="J758">
        <v>1303147459</v>
      </c>
      <c r="K758">
        <v>1297880659</v>
      </c>
      <c r="L758" t="b">
        <v>0</v>
      </c>
      <c r="M758">
        <v>22</v>
      </c>
      <c r="N758" s="6">
        <f t="shared" si="47"/>
        <v>37.454545454545453</v>
      </c>
      <c r="O758" t="b">
        <v>1</v>
      </c>
      <c r="P758" t="s">
        <v>8274</v>
      </c>
      <c r="Q758" t="s">
        <v>8322</v>
      </c>
      <c r="R758" t="s">
        <v>8323</v>
      </c>
      <c r="S758" s="11">
        <f t="shared" si="48"/>
        <v>40590.766886574071</v>
      </c>
      <c r="T758" s="11">
        <f t="shared" si="49"/>
        <v>40651.725219907406</v>
      </c>
    </row>
    <row r="759" spans="1:20" ht="43.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s="5">
        <f t="shared" si="46"/>
        <v>2.38</v>
      </c>
      <c r="H759" t="s">
        <v>8224</v>
      </c>
      <c r="I759" t="s">
        <v>8246</v>
      </c>
      <c r="J759">
        <v>1354756714</v>
      </c>
      <c r="K759">
        <v>1353547114</v>
      </c>
      <c r="L759" t="b">
        <v>0</v>
      </c>
      <c r="M759">
        <v>18</v>
      </c>
      <c r="N759" s="6">
        <f t="shared" si="47"/>
        <v>33.055555555555557</v>
      </c>
      <c r="O759" t="b">
        <v>1</v>
      </c>
      <c r="P759" t="s">
        <v>8274</v>
      </c>
      <c r="Q759" t="s">
        <v>8322</v>
      </c>
      <c r="R759" t="s">
        <v>8323</v>
      </c>
      <c r="S759" s="11">
        <f t="shared" si="48"/>
        <v>41235.054560185185</v>
      </c>
      <c r="T759" s="11">
        <f t="shared" si="49"/>
        <v>41249.054560185185</v>
      </c>
    </row>
    <row r="760" spans="1:20" ht="29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s="5">
        <f t="shared" si="46"/>
        <v>1.02</v>
      </c>
      <c r="H760" t="s">
        <v>8224</v>
      </c>
      <c r="I760" t="s">
        <v>8246</v>
      </c>
      <c r="J760">
        <v>1286568268</v>
      </c>
      <c r="K760">
        <v>1283976268</v>
      </c>
      <c r="L760" t="b">
        <v>0</v>
      </c>
      <c r="M760">
        <v>19</v>
      </c>
      <c r="N760" s="6">
        <f t="shared" si="47"/>
        <v>134.21052631578948</v>
      </c>
      <c r="O760" t="b">
        <v>1</v>
      </c>
      <c r="P760" t="s">
        <v>8274</v>
      </c>
      <c r="Q760" t="s">
        <v>8322</v>
      </c>
      <c r="R760" t="s">
        <v>8323</v>
      </c>
      <c r="S760" s="11">
        <f t="shared" si="48"/>
        <v>40429.836435185185</v>
      </c>
      <c r="T760" s="11">
        <f t="shared" si="49"/>
        <v>40459.836435185185</v>
      </c>
    </row>
    <row r="761" spans="1:20" ht="43.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s="5">
        <f t="shared" si="46"/>
        <v>1.0192000000000001</v>
      </c>
      <c r="H761" t="s">
        <v>8225</v>
      </c>
      <c r="I761" t="s">
        <v>8247</v>
      </c>
      <c r="J761">
        <v>1404892539</v>
      </c>
      <c r="K761">
        <v>1401436539</v>
      </c>
      <c r="L761" t="b">
        <v>0</v>
      </c>
      <c r="M761">
        <v>99</v>
      </c>
      <c r="N761" s="6">
        <f t="shared" si="47"/>
        <v>51.474747474747474</v>
      </c>
      <c r="O761" t="b">
        <v>1</v>
      </c>
      <c r="P761" t="s">
        <v>8274</v>
      </c>
      <c r="Q761" t="s">
        <v>8322</v>
      </c>
      <c r="R761" t="s">
        <v>8323</v>
      </c>
      <c r="S761" s="11">
        <f t="shared" si="48"/>
        <v>41789.330312500002</v>
      </c>
      <c r="T761" s="11">
        <f t="shared" si="49"/>
        <v>41829.330312500002</v>
      </c>
    </row>
    <row r="762" spans="1:20" ht="43.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s="5">
        <f t="shared" si="46"/>
        <v>0</v>
      </c>
      <c r="H762" t="s">
        <v>8224</v>
      </c>
      <c r="I762" t="s">
        <v>8246</v>
      </c>
      <c r="J762">
        <v>1480188013</v>
      </c>
      <c r="K762">
        <v>1477592413</v>
      </c>
      <c r="L762" t="b">
        <v>0</v>
      </c>
      <c r="M762">
        <v>0</v>
      </c>
      <c r="N762" s="6">
        <f t="shared" si="47"/>
        <v>0</v>
      </c>
      <c r="O762" t="b">
        <v>0</v>
      </c>
      <c r="P762" t="s">
        <v>8275</v>
      </c>
      <c r="Q762" t="s">
        <v>8322</v>
      </c>
      <c r="R762" t="s">
        <v>8324</v>
      </c>
      <c r="S762" s="11">
        <f t="shared" si="48"/>
        <v>42670.764039351852</v>
      </c>
      <c r="T762" s="11">
        <f t="shared" si="49"/>
        <v>42700.805706018517</v>
      </c>
    </row>
    <row r="763" spans="1:20" ht="43.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s="5">
        <f t="shared" si="46"/>
        <v>4.7E-2</v>
      </c>
      <c r="H763" t="s">
        <v>8224</v>
      </c>
      <c r="I763" t="s">
        <v>8246</v>
      </c>
      <c r="J763">
        <v>1391364126</v>
      </c>
      <c r="K763">
        <v>1388772126</v>
      </c>
      <c r="L763" t="b">
        <v>0</v>
      </c>
      <c r="M763">
        <v>6</v>
      </c>
      <c r="N763" s="6">
        <f t="shared" si="47"/>
        <v>39.166666666666664</v>
      </c>
      <c r="O763" t="b">
        <v>0</v>
      </c>
      <c r="P763" t="s">
        <v>8275</v>
      </c>
      <c r="Q763" t="s">
        <v>8322</v>
      </c>
      <c r="R763" t="s">
        <v>8324</v>
      </c>
      <c r="S763" s="11">
        <f t="shared" si="48"/>
        <v>41642.751458333332</v>
      </c>
      <c r="T763" s="11">
        <f t="shared" si="49"/>
        <v>41672.751458333332</v>
      </c>
    </row>
    <row r="764" spans="1:20" ht="43.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s="5">
        <f t="shared" si="46"/>
        <v>0</v>
      </c>
      <c r="H764" t="s">
        <v>8238</v>
      </c>
      <c r="I764" t="s">
        <v>8256</v>
      </c>
      <c r="J764">
        <v>1480831200</v>
      </c>
      <c r="K764">
        <v>1479328570</v>
      </c>
      <c r="L764" t="b">
        <v>0</v>
      </c>
      <c r="M764">
        <v>0</v>
      </c>
      <c r="N764" s="6">
        <f t="shared" si="47"/>
        <v>0</v>
      </c>
      <c r="O764" t="b">
        <v>0</v>
      </c>
      <c r="P764" t="s">
        <v>8275</v>
      </c>
      <c r="Q764" t="s">
        <v>8322</v>
      </c>
      <c r="R764" t="s">
        <v>8324</v>
      </c>
      <c r="S764" s="11">
        <f t="shared" si="48"/>
        <v>42690.858449074076</v>
      </c>
      <c r="T764" s="11">
        <f t="shared" si="49"/>
        <v>42708.25</v>
      </c>
    </row>
    <row r="765" spans="1:20" ht="43.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s="5">
        <f t="shared" si="46"/>
        <v>1.1655011655011655E-3</v>
      </c>
      <c r="H765" t="s">
        <v>8225</v>
      </c>
      <c r="I765" t="s">
        <v>8247</v>
      </c>
      <c r="J765">
        <v>1376563408</v>
      </c>
      <c r="K765">
        <v>1373971408</v>
      </c>
      <c r="L765" t="b">
        <v>0</v>
      </c>
      <c r="M765">
        <v>1</v>
      </c>
      <c r="N765" s="6">
        <f t="shared" si="47"/>
        <v>5</v>
      </c>
      <c r="O765" t="b">
        <v>0</v>
      </c>
      <c r="P765" t="s">
        <v>8275</v>
      </c>
      <c r="Q765" t="s">
        <v>8322</v>
      </c>
      <c r="R765" t="s">
        <v>8324</v>
      </c>
      <c r="S765" s="11">
        <f t="shared" si="48"/>
        <v>41471.446851851848</v>
      </c>
      <c r="T765" s="11">
        <f t="shared" si="49"/>
        <v>41501.446851851848</v>
      </c>
    </row>
    <row r="766" spans="1:20" ht="43.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s="5">
        <f t="shared" si="46"/>
        <v>0</v>
      </c>
      <c r="H766" t="s">
        <v>8224</v>
      </c>
      <c r="I766" t="s">
        <v>8246</v>
      </c>
      <c r="J766">
        <v>1441858161</v>
      </c>
      <c r="K766">
        <v>1439266161</v>
      </c>
      <c r="L766" t="b">
        <v>0</v>
      </c>
      <c r="M766">
        <v>0</v>
      </c>
      <c r="N766" s="6">
        <f t="shared" si="47"/>
        <v>0</v>
      </c>
      <c r="O766" t="b">
        <v>0</v>
      </c>
      <c r="P766" t="s">
        <v>8275</v>
      </c>
      <c r="Q766" t="s">
        <v>8322</v>
      </c>
      <c r="R766" t="s">
        <v>8324</v>
      </c>
      <c r="S766" s="11">
        <f t="shared" si="48"/>
        <v>42227.173159722224</v>
      </c>
      <c r="T766" s="11">
        <f t="shared" si="49"/>
        <v>42257.173159722224</v>
      </c>
    </row>
    <row r="767" spans="1:20" ht="43.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s="5">
        <f t="shared" si="46"/>
        <v>0.36014285714285715</v>
      </c>
      <c r="H767" t="s">
        <v>8224</v>
      </c>
      <c r="I767" t="s">
        <v>8246</v>
      </c>
      <c r="J767">
        <v>1413723684</v>
      </c>
      <c r="K767">
        <v>1411131684</v>
      </c>
      <c r="L767" t="b">
        <v>0</v>
      </c>
      <c r="M767">
        <v>44</v>
      </c>
      <c r="N767" s="6">
        <f t="shared" si="47"/>
        <v>57.295454545454547</v>
      </c>
      <c r="O767" t="b">
        <v>0</v>
      </c>
      <c r="P767" t="s">
        <v>8275</v>
      </c>
      <c r="Q767" t="s">
        <v>8322</v>
      </c>
      <c r="R767" t="s">
        <v>8324</v>
      </c>
      <c r="S767" s="11">
        <f t="shared" si="48"/>
        <v>41901.542638888888</v>
      </c>
      <c r="T767" s="11">
        <f t="shared" si="49"/>
        <v>41931.542638888888</v>
      </c>
    </row>
    <row r="768" spans="1:20" ht="43.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s="5">
        <f t="shared" si="46"/>
        <v>0</v>
      </c>
      <c r="H768" t="s">
        <v>8229</v>
      </c>
      <c r="I768" t="s">
        <v>8251</v>
      </c>
      <c r="J768">
        <v>1424112483</v>
      </c>
      <c r="K768">
        <v>1421520483</v>
      </c>
      <c r="L768" t="b">
        <v>0</v>
      </c>
      <c r="M768">
        <v>0</v>
      </c>
      <c r="N768" s="6">
        <f t="shared" si="47"/>
        <v>0</v>
      </c>
      <c r="O768" t="b">
        <v>0</v>
      </c>
      <c r="P768" t="s">
        <v>8275</v>
      </c>
      <c r="Q768" t="s">
        <v>8322</v>
      </c>
      <c r="R768" t="s">
        <v>8324</v>
      </c>
      <c r="S768" s="11">
        <f t="shared" si="48"/>
        <v>42021.783368055556</v>
      </c>
      <c r="T768" s="11">
        <f t="shared" si="49"/>
        <v>42051.783368055556</v>
      </c>
    </row>
    <row r="769" spans="1:20" ht="58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s="5">
        <f t="shared" si="46"/>
        <v>3.5400000000000001E-2</v>
      </c>
      <c r="H769" t="s">
        <v>8224</v>
      </c>
      <c r="I769" t="s">
        <v>8246</v>
      </c>
      <c r="J769">
        <v>1432178810</v>
      </c>
      <c r="K769">
        <v>1429586810</v>
      </c>
      <c r="L769" t="b">
        <v>0</v>
      </c>
      <c r="M769">
        <v>3</v>
      </c>
      <c r="N769" s="6">
        <f t="shared" si="47"/>
        <v>59</v>
      </c>
      <c r="O769" t="b">
        <v>0</v>
      </c>
      <c r="P769" t="s">
        <v>8275</v>
      </c>
      <c r="Q769" t="s">
        <v>8322</v>
      </c>
      <c r="R769" t="s">
        <v>8324</v>
      </c>
      <c r="S769" s="11">
        <f t="shared" si="48"/>
        <v>42115.143634259264</v>
      </c>
      <c r="T769" s="11">
        <f t="shared" si="49"/>
        <v>42145.143634259264</v>
      </c>
    </row>
    <row r="770" spans="1:20" ht="43.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s="5">
        <f t="shared" ref="G770:G833" si="50">E770/D770</f>
        <v>0</v>
      </c>
      <c r="H770" t="s">
        <v>8224</v>
      </c>
      <c r="I770" t="s">
        <v>8246</v>
      </c>
      <c r="J770">
        <v>1387169890</v>
      </c>
      <c r="K770">
        <v>1384577890</v>
      </c>
      <c r="L770" t="b">
        <v>0</v>
      </c>
      <c r="M770">
        <v>0</v>
      </c>
      <c r="N770" s="6">
        <f t="shared" si="47"/>
        <v>0</v>
      </c>
      <c r="O770" t="b">
        <v>0</v>
      </c>
      <c r="P770" t="s">
        <v>8275</v>
      </c>
      <c r="Q770" t="s">
        <v>8322</v>
      </c>
      <c r="R770" t="s">
        <v>8324</v>
      </c>
      <c r="S770" s="11">
        <f t="shared" si="48"/>
        <v>41594.207060185188</v>
      </c>
      <c r="T770" s="11">
        <f t="shared" si="49"/>
        <v>41624.207060185188</v>
      </c>
    </row>
    <row r="771" spans="1:20" ht="43.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s="5">
        <f t="shared" si="50"/>
        <v>0.41399999999999998</v>
      </c>
      <c r="H771" t="s">
        <v>8224</v>
      </c>
      <c r="I771" t="s">
        <v>8246</v>
      </c>
      <c r="J771">
        <v>1388102094</v>
      </c>
      <c r="K771">
        <v>1385510094</v>
      </c>
      <c r="L771" t="b">
        <v>0</v>
      </c>
      <c r="M771">
        <v>52</v>
      </c>
      <c r="N771" s="6">
        <f t="shared" ref="N771:N834" si="51">IFERROR(E771/M771,0)</f>
        <v>31.846153846153847</v>
      </c>
      <c r="O771" t="b">
        <v>0</v>
      </c>
      <c r="P771" t="s">
        <v>8275</v>
      </c>
      <c r="Q771" t="s">
        <v>8322</v>
      </c>
      <c r="R771" t="s">
        <v>8324</v>
      </c>
      <c r="S771" s="11">
        <f t="shared" ref="S771:S834" si="52">((($K771/60)/60)/24)+DATE(1970,1,1)</f>
        <v>41604.996458333335</v>
      </c>
      <c r="T771" s="11">
        <f t="shared" ref="T771:T834" si="53">((($J771/60)/60)/24)+DATE(1970,1,1)</f>
        <v>41634.996458333335</v>
      </c>
    </row>
    <row r="772" spans="1:20" ht="43.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s="5">
        <f t="shared" si="50"/>
        <v>0</v>
      </c>
      <c r="H772" t="s">
        <v>8224</v>
      </c>
      <c r="I772" t="s">
        <v>8246</v>
      </c>
      <c r="J772">
        <v>1361750369</v>
      </c>
      <c r="K772">
        <v>1358294369</v>
      </c>
      <c r="L772" t="b">
        <v>0</v>
      </c>
      <c r="M772">
        <v>0</v>
      </c>
      <c r="N772" s="6">
        <f t="shared" si="51"/>
        <v>0</v>
      </c>
      <c r="O772" t="b">
        <v>0</v>
      </c>
      <c r="P772" t="s">
        <v>8275</v>
      </c>
      <c r="Q772" t="s">
        <v>8322</v>
      </c>
      <c r="R772" t="s">
        <v>8324</v>
      </c>
      <c r="S772" s="11">
        <f t="shared" si="52"/>
        <v>41289.999641203707</v>
      </c>
      <c r="T772" s="11">
        <f t="shared" si="53"/>
        <v>41329.999641203707</v>
      </c>
    </row>
    <row r="773" spans="1:20" ht="43.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s="5">
        <f t="shared" si="50"/>
        <v>2.631578947368421E-4</v>
      </c>
      <c r="H773" t="s">
        <v>8224</v>
      </c>
      <c r="I773" t="s">
        <v>8246</v>
      </c>
      <c r="J773">
        <v>1454183202</v>
      </c>
      <c r="K773">
        <v>1449863202</v>
      </c>
      <c r="L773" t="b">
        <v>0</v>
      </c>
      <c r="M773">
        <v>1</v>
      </c>
      <c r="N773" s="6">
        <f t="shared" si="51"/>
        <v>10</v>
      </c>
      <c r="O773" t="b">
        <v>0</v>
      </c>
      <c r="P773" t="s">
        <v>8275</v>
      </c>
      <c r="Q773" t="s">
        <v>8322</v>
      </c>
      <c r="R773" t="s">
        <v>8324</v>
      </c>
      <c r="S773" s="11">
        <f t="shared" si="52"/>
        <v>42349.824097222227</v>
      </c>
      <c r="T773" s="11">
        <f t="shared" si="53"/>
        <v>42399.824097222227</v>
      </c>
    </row>
    <row r="774" spans="1:20" ht="58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s="5">
        <f t="shared" si="50"/>
        <v>3.3333333333333333E-2</v>
      </c>
      <c r="H774" t="s">
        <v>8224</v>
      </c>
      <c r="I774" t="s">
        <v>8246</v>
      </c>
      <c r="J774">
        <v>1257047940</v>
      </c>
      <c r="K774">
        <v>1252718519</v>
      </c>
      <c r="L774" t="b">
        <v>0</v>
      </c>
      <c r="M774">
        <v>1</v>
      </c>
      <c r="N774" s="6">
        <f t="shared" si="51"/>
        <v>50</v>
      </c>
      <c r="O774" t="b">
        <v>0</v>
      </c>
      <c r="P774" t="s">
        <v>8275</v>
      </c>
      <c r="Q774" t="s">
        <v>8322</v>
      </c>
      <c r="R774" t="s">
        <v>8324</v>
      </c>
      <c r="S774" s="11">
        <f t="shared" si="52"/>
        <v>40068.056932870371</v>
      </c>
      <c r="T774" s="11">
        <f t="shared" si="53"/>
        <v>40118.165972222225</v>
      </c>
    </row>
    <row r="775" spans="1:20" ht="43.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s="5">
        <f t="shared" si="50"/>
        <v>8.5129023676509714E-3</v>
      </c>
      <c r="H775" t="s">
        <v>8225</v>
      </c>
      <c r="I775" t="s">
        <v>8247</v>
      </c>
      <c r="J775">
        <v>1431298860</v>
      </c>
      <c r="K775">
        <v>1428341985</v>
      </c>
      <c r="L775" t="b">
        <v>0</v>
      </c>
      <c r="M775">
        <v>2</v>
      </c>
      <c r="N775" s="6">
        <f t="shared" si="51"/>
        <v>16</v>
      </c>
      <c r="O775" t="b">
        <v>0</v>
      </c>
      <c r="P775" t="s">
        <v>8275</v>
      </c>
      <c r="Q775" t="s">
        <v>8322</v>
      </c>
      <c r="R775" t="s">
        <v>8324</v>
      </c>
      <c r="S775" s="11">
        <f t="shared" si="52"/>
        <v>42100.735937499994</v>
      </c>
      <c r="T775" s="11">
        <f t="shared" si="53"/>
        <v>42134.959027777775</v>
      </c>
    </row>
    <row r="776" spans="1:20" ht="43.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s="5">
        <f t="shared" si="50"/>
        <v>0.70199999999999996</v>
      </c>
      <c r="H776" t="s">
        <v>8224</v>
      </c>
      <c r="I776" t="s">
        <v>8246</v>
      </c>
      <c r="J776">
        <v>1393181018</v>
      </c>
      <c r="K776">
        <v>1390589018</v>
      </c>
      <c r="L776" t="b">
        <v>0</v>
      </c>
      <c r="M776">
        <v>9</v>
      </c>
      <c r="N776" s="6">
        <f t="shared" si="51"/>
        <v>39</v>
      </c>
      <c r="O776" t="b">
        <v>0</v>
      </c>
      <c r="P776" t="s">
        <v>8275</v>
      </c>
      <c r="Q776" t="s">
        <v>8322</v>
      </c>
      <c r="R776" t="s">
        <v>8324</v>
      </c>
      <c r="S776" s="11">
        <f t="shared" si="52"/>
        <v>41663.780300925922</v>
      </c>
      <c r="T776" s="11">
        <f t="shared" si="53"/>
        <v>41693.780300925922</v>
      </c>
    </row>
    <row r="777" spans="1:20" ht="43.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s="5">
        <f t="shared" si="50"/>
        <v>1.7000000000000001E-2</v>
      </c>
      <c r="H777" t="s">
        <v>8224</v>
      </c>
      <c r="I777" t="s">
        <v>8246</v>
      </c>
      <c r="J777">
        <v>1323998795</v>
      </c>
      <c r="K777">
        <v>1321406795</v>
      </c>
      <c r="L777" t="b">
        <v>0</v>
      </c>
      <c r="M777">
        <v>5</v>
      </c>
      <c r="N777" s="6">
        <f t="shared" si="51"/>
        <v>34</v>
      </c>
      <c r="O777" t="b">
        <v>0</v>
      </c>
      <c r="P777" t="s">
        <v>8275</v>
      </c>
      <c r="Q777" t="s">
        <v>8322</v>
      </c>
      <c r="R777" t="s">
        <v>8324</v>
      </c>
      <c r="S777" s="11">
        <f t="shared" si="52"/>
        <v>40863.060127314813</v>
      </c>
      <c r="T777" s="11">
        <f t="shared" si="53"/>
        <v>40893.060127314813</v>
      </c>
    </row>
    <row r="778" spans="1:20" ht="43.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s="5">
        <f t="shared" si="50"/>
        <v>0.51400000000000001</v>
      </c>
      <c r="H778" t="s">
        <v>8224</v>
      </c>
      <c r="I778" t="s">
        <v>8246</v>
      </c>
      <c r="J778">
        <v>1444539600</v>
      </c>
      <c r="K778">
        <v>1441297645</v>
      </c>
      <c r="L778" t="b">
        <v>0</v>
      </c>
      <c r="M778">
        <v>57</v>
      </c>
      <c r="N778" s="6">
        <f t="shared" si="51"/>
        <v>63.122807017543863</v>
      </c>
      <c r="O778" t="b">
        <v>0</v>
      </c>
      <c r="P778" t="s">
        <v>8275</v>
      </c>
      <c r="Q778" t="s">
        <v>8322</v>
      </c>
      <c r="R778" t="s">
        <v>8324</v>
      </c>
      <c r="S778" s="11">
        <f t="shared" si="52"/>
        <v>42250.685706018514</v>
      </c>
      <c r="T778" s="11">
        <f t="shared" si="53"/>
        <v>42288.208333333328</v>
      </c>
    </row>
    <row r="779" spans="1:20" ht="43.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s="5">
        <f t="shared" si="50"/>
        <v>7.0000000000000001E-3</v>
      </c>
      <c r="H779" t="s">
        <v>8224</v>
      </c>
      <c r="I779" t="s">
        <v>8246</v>
      </c>
      <c r="J779">
        <v>1375313577</v>
      </c>
      <c r="K779">
        <v>1372721577</v>
      </c>
      <c r="L779" t="b">
        <v>0</v>
      </c>
      <c r="M779">
        <v>3</v>
      </c>
      <c r="N779" s="6">
        <f t="shared" si="51"/>
        <v>7</v>
      </c>
      <c r="O779" t="b">
        <v>0</v>
      </c>
      <c r="P779" t="s">
        <v>8275</v>
      </c>
      <c r="Q779" t="s">
        <v>8322</v>
      </c>
      <c r="R779" t="s">
        <v>8324</v>
      </c>
      <c r="S779" s="11">
        <f t="shared" si="52"/>
        <v>41456.981215277774</v>
      </c>
      <c r="T779" s="11">
        <f t="shared" si="53"/>
        <v>41486.981215277774</v>
      </c>
    </row>
    <row r="780" spans="1:20" ht="43.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s="5">
        <f t="shared" si="50"/>
        <v>4.0000000000000001E-3</v>
      </c>
      <c r="H780" t="s">
        <v>8224</v>
      </c>
      <c r="I780" t="s">
        <v>8246</v>
      </c>
      <c r="J780">
        <v>1398876680</v>
      </c>
      <c r="K780">
        <v>1396284680</v>
      </c>
      <c r="L780" t="b">
        <v>0</v>
      </c>
      <c r="M780">
        <v>1</v>
      </c>
      <c r="N780" s="6">
        <f t="shared" si="51"/>
        <v>2</v>
      </c>
      <c r="O780" t="b">
        <v>0</v>
      </c>
      <c r="P780" t="s">
        <v>8275</v>
      </c>
      <c r="Q780" t="s">
        <v>8322</v>
      </c>
      <c r="R780" t="s">
        <v>8324</v>
      </c>
      <c r="S780" s="11">
        <f t="shared" si="52"/>
        <v>41729.702314814815</v>
      </c>
      <c r="T780" s="11">
        <f t="shared" si="53"/>
        <v>41759.702314814815</v>
      </c>
    </row>
    <row r="781" spans="1:20" ht="43.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s="5">
        <f t="shared" si="50"/>
        <v>2.6666666666666668E-2</v>
      </c>
      <c r="H781" t="s">
        <v>8224</v>
      </c>
      <c r="I781" t="s">
        <v>8246</v>
      </c>
      <c r="J781">
        <v>1287115200</v>
      </c>
      <c r="K781">
        <v>1284567905</v>
      </c>
      <c r="L781" t="b">
        <v>0</v>
      </c>
      <c r="M781">
        <v>6</v>
      </c>
      <c r="N781" s="6">
        <f t="shared" si="51"/>
        <v>66.666666666666671</v>
      </c>
      <c r="O781" t="b">
        <v>0</v>
      </c>
      <c r="P781" t="s">
        <v>8275</v>
      </c>
      <c r="Q781" t="s">
        <v>8322</v>
      </c>
      <c r="R781" t="s">
        <v>8324</v>
      </c>
      <c r="S781" s="11">
        <f t="shared" si="52"/>
        <v>40436.68408564815</v>
      </c>
      <c r="T781" s="11">
        <f t="shared" si="53"/>
        <v>40466.166666666664</v>
      </c>
    </row>
    <row r="782" spans="1:20" ht="29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s="5">
        <f t="shared" si="50"/>
        <v>1.04</v>
      </c>
      <c r="H782" t="s">
        <v>8224</v>
      </c>
      <c r="I782" t="s">
        <v>8246</v>
      </c>
      <c r="J782">
        <v>1304439025</v>
      </c>
      <c r="K782">
        <v>1301847025</v>
      </c>
      <c r="L782" t="b">
        <v>0</v>
      </c>
      <c r="M782">
        <v>27</v>
      </c>
      <c r="N782" s="6">
        <f t="shared" si="51"/>
        <v>38.518518518518519</v>
      </c>
      <c r="O782" t="b">
        <v>1</v>
      </c>
      <c r="P782" t="s">
        <v>8276</v>
      </c>
      <c r="Q782" t="s">
        <v>8325</v>
      </c>
      <c r="R782" t="s">
        <v>8326</v>
      </c>
      <c r="S782" s="11">
        <f t="shared" si="52"/>
        <v>40636.673900462964</v>
      </c>
      <c r="T782" s="11">
        <f t="shared" si="53"/>
        <v>40666.673900462964</v>
      </c>
    </row>
    <row r="783" spans="1:20" ht="43.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s="5">
        <f t="shared" si="50"/>
        <v>1.3315375</v>
      </c>
      <c r="H783" t="s">
        <v>8224</v>
      </c>
      <c r="I783" t="s">
        <v>8246</v>
      </c>
      <c r="J783">
        <v>1370649674</v>
      </c>
      <c r="K783">
        <v>1368057674</v>
      </c>
      <c r="L783" t="b">
        <v>0</v>
      </c>
      <c r="M783">
        <v>25</v>
      </c>
      <c r="N783" s="6">
        <f t="shared" si="51"/>
        <v>42.609200000000001</v>
      </c>
      <c r="O783" t="b">
        <v>1</v>
      </c>
      <c r="P783" t="s">
        <v>8276</v>
      </c>
      <c r="Q783" t="s">
        <v>8325</v>
      </c>
      <c r="R783" t="s">
        <v>8326</v>
      </c>
      <c r="S783" s="11">
        <f t="shared" si="52"/>
        <v>41403.000856481485</v>
      </c>
      <c r="T783" s="11">
        <f t="shared" si="53"/>
        <v>41433.000856481485</v>
      </c>
    </row>
    <row r="784" spans="1:20" ht="43.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s="5">
        <f t="shared" si="50"/>
        <v>1</v>
      </c>
      <c r="H784" t="s">
        <v>8224</v>
      </c>
      <c r="I784" t="s">
        <v>8246</v>
      </c>
      <c r="J784">
        <v>1345918302</v>
      </c>
      <c r="K784">
        <v>1343326302</v>
      </c>
      <c r="L784" t="b">
        <v>0</v>
      </c>
      <c r="M784">
        <v>14</v>
      </c>
      <c r="N784" s="6">
        <f t="shared" si="51"/>
        <v>50</v>
      </c>
      <c r="O784" t="b">
        <v>1</v>
      </c>
      <c r="P784" t="s">
        <v>8276</v>
      </c>
      <c r="Q784" t="s">
        <v>8325</v>
      </c>
      <c r="R784" t="s">
        <v>8326</v>
      </c>
      <c r="S784" s="11">
        <f t="shared" si="52"/>
        <v>41116.758125</v>
      </c>
      <c r="T784" s="11">
        <f t="shared" si="53"/>
        <v>41146.758125</v>
      </c>
    </row>
    <row r="785" spans="1:20" ht="43.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s="5">
        <f t="shared" si="50"/>
        <v>1.4813333333333334</v>
      </c>
      <c r="H785" t="s">
        <v>8224</v>
      </c>
      <c r="I785" t="s">
        <v>8246</v>
      </c>
      <c r="J785">
        <v>1335564000</v>
      </c>
      <c r="K785">
        <v>1332182049</v>
      </c>
      <c r="L785" t="b">
        <v>0</v>
      </c>
      <c r="M785">
        <v>35</v>
      </c>
      <c r="N785" s="6">
        <f t="shared" si="51"/>
        <v>63.485714285714288</v>
      </c>
      <c r="O785" t="b">
        <v>1</v>
      </c>
      <c r="P785" t="s">
        <v>8276</v>
      </c>
      <c r="Q785" t="s">
        <v>8325</v>
      </c>
      <c r="R785" t="s">
        <v>8326</v>
      </c>
      <c r="S785" s="11">
        <f t="shared" si="52"/>
        <v>40987.773715277777</v>
      </c>
      <c r="T785" s="11">
        <f t="shared" si="53"/>
        <v>41026.916666666664</v>
      </c>
    </row>
    <row r="786" spans="1:20" ht="43.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s="5">
        <f t="shared" si="50"/>
        <v>1.0249999999999999</v>
      </c>
      <c r="H786" t="s">
        <v>8224</v>
      </c>
      <c r="I786" t="s">
        <v>8246</v>
      </c>
      <c r="J786">
        <v>1395023719</v>
      </c>
      <c r="K786">
        <v>1391571319</v>
      </c>
      <c r="L786" t="b">
        <v>0</v>
      </c>
      <c r="M786">
        <v>10</v>
      </c>
      <c r="N786" s="6">
        <f t="shared" si="51"/>
        <v>102.5</v>
      </c>
      <c r="O786" t="b">
        <v>1</v>
      </c>
      <c r="P786" t="s">
        <v>8276</v>
      </c>
      <c r="Q786" t="s">
        <v>8325</v>
      </c>
      <c r="R786" t="s">
        <v>8326</v>
      </c>
      <c r="S786" s="11">
        <f t="shared" si="52"/>
        <v>41675.149525462963</v>
      </c>
      <c r="T786" s="11">
        <f t="shared" si="53"/>
        <v>41715.107858796298</v>
      </c>
    </row>
    <row r="787" spans="1:20" ht="43.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s="5">
        <f t="shared" si="50"/>
        <v>1.8062799999999999</v>
      </c>
      <c r="H787" t="s">
        <v>8224</v>
      </c>
      <c r="I787" t="s">
        <v>8246</v>
      </c>
      <c r="J787">
        <v>1362060915</v>
      </c>
      <c r="K787">
        <v>1359468915</v>
      </c>
      <c r="L787" t="b">
        <v>0</v>
      </c>
      <c r="M787">
        <v>29</v>
      </c>
      <c r="N787" s="6">
        <f t="shared" si="51"/>
        <v>31.142758620689655</v>
      </c>
      <c r="O787" t="b">
        <v>1</v>
      </c>
      <c r="P787" t="s">
        <v>8276</v>
      </c>
      <c r="Q787" t="s">
        <v>8325</v>
      </c>
      <c r="R787" t="s">
        <v>8326</v>
      </c>
      <c r="S787" s="11">
        <f t="shared" si="52"/>
        <v>41303.593923611108</v>
      </c>
      <c r="T787" s="11">
        <f t="shared" si="53"/>
        <v>41333.593923611108</v>
      </c>
    </row>
    <row r="788" spans="1:20" ht="43.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s="5">
        <f t="shared" si="50"/>
        <v>1.4279999999999999</v>
      </c>
      <c r="H788" t="s">
        <v>8224</v>
      </c>
      <c r="I788" t="s">
        <v>8246</v>
      </c>
      <c r="J788">
        <v>1336751220</v>
      </c>
      <c r="K788">
        <v>1331774434</v>
      </c>
      <c r="L788" t="b">
        <v>0</v>
      </c>
      <c r="M788">
        <v>44</v>
      </c>
      <c r="N788" s="6">
        <f t="shared" si="51"/>
        <v>162.27272727272728</v>
      </c>
      <c r="O788" t="b">
        <v>1</v>
      </c>
      <c r="P788" t="s">
        <v>8276</v>
      </c>
      <c r="Q788" t="s">
        <v>8325</v>
      </c>
      <c r="R788" t="s">
        <v>8326</v>
      </c>
      <c r="S788" s="11">
        <f t="shared" si="52"/>
        <v>40983.055949074071</v>
      </c>
      <c r="T788" s="11">
        <f t="shared" si="53"/>
        <v>41040.657638888886</v>
      </c>
    </row>
    <row r="789" spans="1:20" ht="43.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s="5">
        <f t="shared" si="50"/>
        <v>1.1416666666666666</v>
      </c>
      <c r="H789" t="s">
        <v>8224</v>
      </c>
      <c r="I789" t="s">
        <v>8246</v>
      </c>
      <c r="J789">
        <v>1383318226</v>
      </c>
      <c r="K789">
        <v>1380726226</v>
      </c>
      <c r="L789" t="b">
        <v>0</v>
      </c>
      <c r="M789">
        <v>17</v>
      </c>
      <c r="N789" s="6">
        <f t="shared" si="51"/>
        <v>80.588235294117652</v>
      </c>
      <c r="O789" t="b">
        <v>1</v>
      </c>
      <c r="P789" t="s">
        <v>8276</v>
      </c>
      <c r="Q789" t="s">
        <v>8325</v>
      </c>
      <c r="R789" t="s">
        <v>8326</v>
      </c>
      <c r="S789" s="11">
        <f t="shared" si="52"/>
        <v>41549.627615740741</v>
      </c>
      <c r="T789" s="11">
        <f t="shared" si="53"/>
        <v>41579.627615740741</v>
      </c>
    </row>
    <row r="790" spans="1:20" ht="43.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s="5">
        <f t="shared" si="50"/>
        <v>2.03505</v>
      </c>
      <c r="H790" t="s">
        <v>8224</v>
      </c>
      <c r="I790" t="s">
        <v>8246</v>
      </c>
      <c r="J790">
        <v>1341633540</v>
      </c>
      <c r="K790">
        <v>1338336588</v>
      </c>
      <c r="L790" t="b">
        <v>0</v>
      </c>
      <c r="M790">
        <v>34</v>
      </c>
      <c r="N790" s="6">
        <f t="shared" si="51"/>
        <v>59.85441176470588</v>
      </c>
      <c r="O790" t="b">
        <v>1</v>
      </c>
      <c r="P790" t="s">
        <v>8276</v>
      </c>
      <c r="Q790" t="s">
        <v>8325</v>
      </c>
      <c r="R790" t="s">
        <v>8326</v>
      </c>
      <c r="S790" s="11">
        <f t="shared" si="52"/>
        <v>41059.006805555553</v>
      </c>
      <c r="T790" s="11">
        <f t="shared" si="53"/>
        <v>41097.165972222225</v>
      </c>
    </row>
    <row r="791" spans="1:20" ht="43.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s="5">
        <f t="shared" si="50"/>
        <v>1.0941176470588236</v>
      </c>
      <c r="H791" t="s">
        <v>8224</v>
      </c>
      <c r="I791" t="s">
        <v>8246</v>
      </c>
      <c r="J791">
        <v>1358755140</v>
      </c>
      <c r="K791">
        <v>1357187280</v>
      </c>
      <c r="L791" t="b">
        <v>0</v>
      </c>
      <c r="M791">
        <v>14</v>
      </c>
      <c r="N791" s="6">
        <f t="shared" si="51"/>
        <v>132.85714285714286</v>
      </c>
      <c r="O791" t="b">
        <v>1</v>
      </c>
      <c r="P791" t="s">
        <v>8276</v>
      </c>
      <c r="Q791" t="s">
        <v>8325</v>
      </c>
      <c r="R791" t="s">
        <v>8326</v>
      </c>
      <c r="S791" s="11">
        <f t="shared" si="52"/>
        <v>41277.186111111114</v>
      </c>
      <c r="T791" s="11">
        <f t="shared" si="53"/>
        <v>41295.332638888889</v>
      </c>
    </row>
    <row r="792" spans="1:20" ht="43.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s="5">
        <f t="shared" si="50"/>
        <v>1.443746</v>
      </c>
      <c r="H792" t="s">
        <v>8224</v>
      </c>
      <c r="I792" t="s">
        <v>8246</v>
      </c>
      <c r="J792">
        <v>1359680939</v>
      </c>
      <c r="K792">
        <v>1357088939</v>
      </c>
      <c r="L792" t="b">
        <v>0</v>
      </c>
      <c r="M792">
        <v>156</v>
      </c>
      <c r="N792" s="6">
        <f t="shared" si="51"/>
        <v>92.547820512820508</v>
      </c>
      <c r="O792" t="b">
        <v>1</v>
      </c>
      <c r="P792" t="s">
        <v>8276</v>
      </c>
      <c r="Q792" t="s">
        <v>8325</v>
      </c>
      <c r="R792" t="s">
        <v>8326</v>
      </c>
      <c r="S792" s="11">
        <f t="shared" si="52"/>
        <v>41276.047905092593</v>
      </c>
      <c r="T792" s="11">
        <f t="shared" si="53"/>
        <v>41306.047905092593</v>
      </c>
    </row>
    <row r="793" spans="1:20" ht="43.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s="5">
        <f t="shared" si="50"/>
        <v>1.0386666666666666</v>
      </c>
      <c r="H793" t="s">
        <v>8224</v>
      </c>
      <c r="I793" t="s">
        <v>8246</v>
      </c>
      <c r="J793">
        <v>1384322340</v>
      </c>
      <c r="K793">
        <v>1381430646</v>
      </c>
      <c r="L793" t="b">
        <v>0</v>
      </c>
      <c r="M793">
        <v>128</v>
      </c>
      <c r="N793" s="6">
        <f t="shared" si="51"/>
        <v>60.859375</v>
      </c>
      <c r="O793" t="b">
        <v>1</v>
      </c>
      <c r="P793" t="s">
        <v>8276</v>
      </c>
      <c r="Q793" t="s">
        <v>8325</v>
      </c>
      <c r="R793" t="s">
        <v>8326</v>
      </c>
      <c r="S793" s="11">
        <f t="shared" si="52"/>
        <v>41557.780624999999</v>
      </c>
      <c r="T793" s="11">
        <f t="shared" si="53"/>
        <v>41591.249305555553</v>
      </c>
    </row>
    <row r="794" spans="1:20" ht="29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s="5">
        <f t="shared" si="50"/>
        <v>1.0044440000000001</v>
      </c>
      <c r="H794" t="s">
        <v>8224</v>
      </c>
      <c r="I794" t="s">
        <v>8246</v>
      </c>
      <c r="J794">
        <v>1383861483</v>
      </c>
      <c r="K794">
        <v>1381265883</v>
      </c>
      <c r="L794" t="b">
        <v>0</v>
      </c>
      <c r="M794">
        <v>60</v>
      </c>
      <c r="N794" s="6">
        <f t="shared" si="51"/>
        <v>41.851833333333339</v>
      </c>
      <c r="O794" t="b">
        <v>1</v>
      </c>
      <c r="P794" t="s">
        <v>8276</v>
      </c>
      <c r="Q794" t="s">
        <v>8325</v>
      </c>
      <c r="R794" t="s">
        <v>8326</v>
      </c>
      <c r="S794" s="11">
        <f t="shared" si="52"/>
        <v>41555.873645833337</v>
      </c>
      <c r="T794" s="11">
        <f t="shared" si="53"/>
        <v>41585.915312500001</v>
      </c>
    </row>
    <row r="795" spans="1:20" ht="43.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s="5">
        <f t="shared" si="50"/>
        <v>1.0277927272727272</v>
      </c>
      <c r="H795" t="s">
        <v>8224</v>
      </c>
      <c r="I795" t="s">
        <v>8246</v>
      </c>
      <c r="J795">
        <v>1372827540</v>
      </c>
      <c r="K795">
        <v>1371491244</v>
      </c>
      <c r="L795" t="b">
        <v>0</v>
      </c>
      <c r="M795">
        <v>32</v>
      </c>
      <c r="N795" s="6">
        <f t="shared" si="51"/>
        <v>88.325937499999995</v>
      </c>
      <c r="O795" t="b">
        <v>1</v>
      </c>
      <c r="P795" t="s">
        <v>8276</v>
      </c>
      <c r="Q795" t="s">
        <v>8325</v>
      </c>
      <c r="R795" t="s">
        <v>8326</v>
      </c>
      <c r="S795" s="11">
        <f t="shared" si="52"/>
        <v>41442.741249999999</v>
      </c>
      <c r="T795" s="11">
        <f t="shared" si="53"/>
        <v>41458.207638888889</v>
      </c>
    </row>
    <row r="796" spans="1:20" ht="43.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s="5">
        <f t="shared" si="50"/>
        <v>1.0531250000000001</v>
      </c>
      <c r="H796" t="s">
        <v>8224</v>
      </c>
      <c r="I796" t="s">
        <v>8246</v>
      </c>
      <c r="J796">
        <v>1315242360</v>
      </c>
      <c r="K796">
        <v>1310438737</v>
      </c>
      <c r="L796" t="b">
        <v>0</v>
      </c>
      <c r="M796">
        <v>53</v>
      </c>
      <c r="N796" s="6">
        <f t="shared" si="51"/>
        <v>158.96226415094338</v>
      </c>
      <c r="O796" t="b">
        <v>1</v>
      </c>
      <c r="P796" t="s">
        <v>8276</v>
      </c>
      <c r="Q796" t="s">
        <v>8325</v>
      </c>
      <c r="R796" t="s">
        <v>8326</v>
      </c>
      <c r="S796" s="11">
        <f t="shared" si="52"/>
        <v>40736.115011574075</v>
      </c>
      <c r="T796" s="11">
        <f t="shared" si="53"/>
        <v>40791.712500000001</v>
      </c>
    </row>
    <row r="797" spans="1:20" ht="43.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s="5">
        <f t="shared" si="50"/>
        <v>1.1178571428571429</v>
      </c>
      <c r="H797" t="s">
        <v>8224</v>
      </c>
      <c r="I797" t="s">
        <v>8246</v>
      </c>
      <c r="J797">
        <v>1333774740</v>
      </c>
      <c r="K797">
        <v>1330094566</v>
      </c>
      <c r="L797" t="b">
        <v>0</v>
      </c>
      <c r="M797">
        <v>184</v>
      </c>
      <c r="N797" s="6">
        <f t="shared" si="51"/>
        <v>85.054347826086953</v>
      </c>
      <c r="O797" t="b">
        <v>1</v>
      </c>
      <c r="P797" t="s">
        <v>8276</v>
      </c>
      <c r="Q797" t="s">
        <v>8325</v>
      </c>
      <c r="R797" t="s">
        <v>8326</v>
      </c>
      <c r="S797" s="11">
        <f t="shared" si="52"/>
        <v>40963.613032407404</v>
      </c>
      <c r="T797" s="11">
        <f t="shared" si="53"/>
        <v>41006.207638888889</v>
      </c>
    </row>
    <row r="798" spans="1:20" ht="58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s="5">
        <f t="shared" si="50"/>
        <v>1.0135000000000001</v>
      </c>
      <c r="H798" t="s">
        <v>8224</v>
      </c>
      <c r="I798" t="s">
        <v>8246</v>
      </c>
      <c r="J798">
        <v>1379279400</v>
      </c>
      <c r="K798">
        <v>1376687485</v>
      </c>
      <c r="L798" t="b">
        <v>0</v>
      </c>
      <c r="M798">
        <v>90</v>
      </c>
      <c r="N798" s="6">
        <f t="shared" si="51"/>
        <v>112.61111111111111</v>
      </c>
      <c r="O798" t="b">
        <v>1</v>
      </c>
      <c r="P798" t="s">
        <v>8276</v>
      </c>
      <c r="Q798" t="s">
        <v>8325</v>
      </c>
      <c r="R798" t="s">
        <v>8326</v>
      </c>
      <c r="S798" s="11">
        <f t="shared" si="52"/>
        <v>41502.882928240739</v>
      </c>
      <c r="T798" s="11">
        <f t="shared" si="53"/>
        <v>41532.881944444445</v>
      </c>
    </row>
    <row r="799" spans="1:20" ht="43.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s="5">
        <f t="shared" si="50"/>
        <v>1.0753333333333333</v>
      </c>
      <c r="H799" t="s">
        <v>8224</v>
      </c>
      <c r="I799" t="s">
        <v>8246</v>
      </c>
      <c r="J799">
        <v>1335672000</v>
      </c>
      <c r="K799">
        <v>1332978688</v>
      </c>
      <c r="L799" t="b">
        <v>0</v>
      </c>
      <c r="M799">
        <v>71</v>
      </c>
      <c r="N799" s="6">
        <f t="shared" si="51"/>
        <v>45.436619718309856</v>
      </c>
      <c r="O799" t="b">
        <v>1</v>
      </c>
      <c r="P799" t="s">
        <v>8276</v>
      </c>
      <c r="Q799" t="s">
        <v>8325</v>
      </c>
      <c r="R799" t="s">
        <v>8326</v>
      </c>
      <c r="S799" s="11">
        <f t="shared" si="52"/>
        <v>40996.994074074071</v>
      </c>
      <c r="T799" s="11">
        <f t="shared" si="53"/>
        <v>41028.166666666664</v>
      </c>
    </row>
    <row r="800" spans="1:20" ht="43.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s="5">
        <f t="shared" si="50"/>
        <v>1.1488571428571428</v>
      </c>
      <c r="H800" t="s">
        <v>8224</v>
      </c>
      <c r="I800" t="s">
        <v>8246</v>
      </c>
      <c r="J800">
        <v>1412086187</v>
      </c>
      <c r="K800">
        <v>1409494187</v>
      </c>
      <c r="L800" t="b">
        <v>0</v>
      </c>
      <c r="M800">
        <v>87</v>
      </c>
      <c r="N800" s="6">
        <f t="shared" si="51"/>
        <v>46.218390804597703</v>
      </c>
      <c r="O800" t="b">
        <v>1</v>
      </c>
      <c r="P800" t="s">
        <v>8276</v>
      </c>
      <c r="Q800" t="s">
        <v>8325</v>
      </c>
      <c r="R800" t="s">
        <v>8326</v>
      </c>
      <c r="S800" s="11">
        <f t="shared" si="52"/>
        <v>41882.590127314819</v>
      </c>
      <c r="T800" s="11">
        <f t="shared" si="53"/>
        <v>41912.590127314819</v>
      </c>
    </row>
    <row r="801" spans="1:20" ht="43.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s="5">
        <f t="shared" si="50"/>
        <v>1.0002</v>
      </c>
      <c r="H801" t="s">
        <v>8224</v>
      </c>
      <c r="I801" t="s">
        <v>8246</v>
      </c>
      <c r="J801">
        <v>1335542446</v>
      </c>
      <c r="K801">
        <v>1332950446</v>
      </c>
      <c r="L801" t="b">
        <v>0</v>
      </c>
      <c r="M801">
        <v>28</v>
      </c>
      <c r="N801" s="6">
        <f t="shared" si="51"/>
        <v>178.60714285714286</v>
      </c>
      <c r="O801" t="b">
        <v>1</v>
      </c>
      <c r="P801" t="s">
        <v>8276</v>
      </c>
      <c r="Q801" t="s">
        <v>8325</v>
      </c>
      <c r="R801" t="s">
        <v>8326</v>
      </c>
      <c r="S801" s="11">
        <f t="shared" si="52"/>
        <v>40996.667199074072</v>
      </c>
      <c r="T801" s="11">
        <f t="shared" si="53"/>
        <v>41026.667199074072</v>
      </c>
    </row>
    <row r="802" spans="1:20" ht="43.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s="5">
        <f t="shared" si="50"/>
        <v>1.5213333333333334</v>
      </c>
      <c r="H802" t="s">
        <v>8225</v>
      </c>
      <c r="I802" t="s">
        <v>8247</v>
      </c>
      <c r="J802">
        <v>1410431054</v>
      </c>
      <c r="K802">
        <v>1407839054</v>
      </c>
      <c r="L802" t="b">
        <v>0</v>
      </c>
      <c r="M802">
        <v>56</v>
      </c>
      <c r="N802" s="6">
        <f t="shared" si="51"/>
        <v>40.75</v>
      </c>
      <c r="O802" t="b">
        <v>1</v>
      </c>
      <c r="P802" t="s">
        <v>8276</v>
      </c>
      <c r="Q802" t="s">
        <v>8325</v>
      </c>
      <c r="R802" t="s">
        <v>8326</v>
      </c>
      <c r="S802" s="11">
        <f t="shared" si="52"/>
        <v>41863.433495370373</v>
      </c>
      <c r="T802" s="11">
        <f t="shared" si="53"/>
        <v>41893.433495370373</v>
      </c>
    </row>
    <row r="803" spans="1:20" ht="43.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s="5">
        <f t="shared" si="50"/>
        <v>1.1152149999999998</v>
      </c>
      <c r="H803" t="s">
        <v>8224</v>
      </c>
      <c r="I803" t="s">
        <v>8246</v>
      </c>
      <c r="J803">
        <v>1309547120</v>
      </c>
      <c r="K803">
        <v>1306955120</v>
      </c>
      <c r="L803" t="b">
        <v>0</v>
      </c>
      <c r="M803">
        <v>51</v>
      </c>
      <c r="N803" s="6">
        <f t="shared" si="51"/>
        <v>43.733921568627444</v>
      </c>
      <c r="O803" t="b">
        <v>1</v>
      </c>
      <c r="P803" t="s">
        <v>8276</v>
      </c>
      <c r="Q803" t="s">
        <v>8325</v>
      </c>
      <c r="R803" t="s">
        <v>8326</v>
      </c>
      <c r="S803" s="11">
        <f t="shared" si="52"/>
        <v>40695.795370370368</v>
      </c>
      <c r="T803" s="11">
        <f t="shared" si="53"/>
        <v>40725.795370370368</v>
      </c>
    </row>
    <row r="804" spans="1:20" ht="43.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s="5">
        <f t="shared" si="50"/>
        <v>1.0133333333333334</v>
      </c>
      <c r="H804" t="s">
        <v>8224</v>
      </c>
      <c r="I804" t="s">
        <v>8246</v>
      </c>
      <c r="J804">
        <v>1347854700</v>
      </c>
      <c r="K804">
        <v>1343867524</v>
      </c>
      <c r="L804" t="b">
        <v>0</v>
      </c>
      <c r="M804">
        <v>75</v>
      </c>
      <c r="N804" s="6">
        <f t="shared" si="51"/>
        <v>81.066666666666663</v>
      </c>
      <c r="O804" t="b">
        <v>1</v>
      </c>
      <c r="P804" t="s">
        <v>8276</v>
      </c>
      <c r="Q804" t="s">
        <v>8325</v>
      </c>
      <c r="R804" t="s">
        <v>8326</v>
      </c>
      <c r="S804" s="11">
        <f t="shared" si="52"/>
        <v>41123.022268518522</v>
      </c>
      <c r="T804" s="11">
        <f t="shared" si="53"/>
        <v>41169.170138888891</v>
      </c>
    </row>
    <row r="805" spans="1:20" ht="43.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s="5">
        <f t="shared" si="50"/>
        <v>1.232608695652174</v>
      </c>
      <c r="H805" t="s">
        <v>8224</v>
      </c>
      <c r="I805" t="s">
        <v>8246</v>
      </c>
      <c r="J805">
        <v>1306630800</v>
      </c>
      <c r="K805">
        <v>1304376478</v>
      </c>
      <c r="L805" t="b">
        <v>0</v>
      </c>
      <c r="M805">
        <v>38</v>
      </c>
      <c r="N805" s="6">
        <f t="shared" si="51"/>
        <v>74.60526315789474</v>
      </c>
      <c r="O805" t="b">
        <v>1</v>
      </c>
      <c r="P805" t="s">
        <v>8276</v>
      </c>
      <c r="Q805" t="s">
        <v>8325</v>
      </c>
      <c r="R805" t="s">
        <v>8326</v>
      </c>
      <c r="S805" s="11">
        <f t="shared" si="52"/>
        <v>40665.949976851851</v>
      </c>
      <c r="T805" s="11">
        <f t="shared" si="53"/>
        <v>40692.041666666664</v>
      </c>
    </row>
    <row r="806" spans="1:20" ht="43.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s="5">
        <f t="shared" si="50"/>
        <v>1</v>
      </c>
      <c r="H806" t="s">
        <v>8224</v>
      </c>
      <c r="I806" t="s">
        <v>8246</v>
      </c>
      <c r="J806">
        <v>1311393540</v>
      </c>
      <c r="K806">
        <v>1309919526</v>
      </c>
      <c r="L806" t="b">
        <v>0</v>
      </c>
      <c r="M806">
        <v>18</v>
      </c>
      <c r="N806" s="6">
        <f t="shared" si="51"/>
        <v>305.55555555555554</v>
      </c>
      <c r="O806" t="b">
        <v>1</v>
      </c>
      <c r="P806" t="s">
        <v>8276</v>
      </c>
      <c r="Q806" t="s">
        <v>8325</v>
      </c>
      <c r="R806" t="s">
        <v>8326</v>
      </c>
      <c r="S806" s="11">
        <f t="shared" si="52"/>
        <v>40730.105625000004</v>
      </c>
      <c r="T806" s="11">
        <f t="shared" si="53"/>
        <v>40747.165972222225</v>
      </c>
    </row>
    <row r="807" spans="1:20" ht="43.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s="5">
        <f t="shared" si="50"/>
        <v>1.05</v>
      </c>
      <c r="H807" t="s">
        <v>8224</v>
      </c>
      <c r="I807" t="s">
        <v>8246</v>
      </c>
      <c r="J807">
        <v>1310857200</v>
      </c>
      <c r="K807">
        <v>1306525512</v>
      </c>
      <c r="L807" t="b">
        <v>0</v>
      </c>
      <c r="M807">
        <v>54</v>
      </c>
      <c r="N807" s="6">
        <f t="shared" si="51"/>
        <v>58.333333333333336</v>
      </c>
      <c r="O807" t="b">
        <v>1</v>
      </c>
      <c r="P807" t="s">
        <v>8276</v>
      </c>
      <c r="Q807" t="s">
        <v>8325</v>
      </c>
      <c r="R807" t="s">
        <v>8326</v>
      </c>
      <c r="S807" s="11">
        <f t="shared" si="52"/>
        <v>40690.823055555556</v>
      </c>
      <c r="T807" s="11">
        <f t="shared" si="53"/>
        <v>40740.958333333336</v>
      </c>
    </row>
    <row r="808" spans="1:2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s="5">
        <f t="shared" si="50"/>
        <v>1.0443750000000001</v>
      </c>
      <c r="H808" t="s">
        <v>8224</v>
      </c>
      <c r="I808" t="s">
        <v>8246</v>
      </c>
      <c r="J808">
        <v>1315413339</v>
      </c>
      <c r="K808">
        <v>1312821339</v>
      </c>
      <c r="L808" t="b">
        <v>0</v>
      </c>
      <c r="M808">
        <v>71</v>
      </c>
      <c r="N808" s="6">
        <f t="shared" si="51"/>
        <v>117.67605633802818</v>
      </c>
      <c r="O808" t="b">
        <v>1</v>
      </c>
      <c r="P808" t="s">
        <v>8276</v>
      </c>
      <c r="Q808" t="s">
        <v>8325</v>
      </c>
      <c r="R808" t="s">
        <v>8326</v>
      </c>
      <c r="S808" s="11">
        <f t="shared" si="52"/>
        <v>40763.691423611112</v>
      </c>
      <c r="T808" s="11">
        <f t="shared" si="53"/>
        <v>40793.691423611112</v>
      </c>
    </row>
    <row r="809" spans="1:20" ht="29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s="5">
        <f t="shared" si="50"/>
        <v>1.05125</v>
      </c>
      <c r="H809" t="s">
        <v>8224</v>
      </c>
      <c r="I809" t="s">
        <v>8246</v>
      </c>
      <c r="J809">
        <v>1488333600</v>
      </c>
      <c r="K809">
        <v>1485270311</v>
      </c>
      <c r="L809" t="b">
        <v>0</v>
      </c>
      <c r="M809">
        <v>57</v>
      </c>
      <c r="N809" s="6">
        <f t="shared" si="51"/>
        <v>73.771929824561397</v>
      </c>
      <c r="O809" t="b">
        <v>1</v>
      </c>
      <c r="P809" t="s">
        <v>8276</v>
      </c>
      <c r="Q809" t="s">
        <v>8325</v>
      </c>
      <c r="R809" t="s">
        <v>8326</v>
      </c>
      <c r="S809" s="11">
        <f t="shared" si="52"/>
        <v>42759.628599537042</v>
      </c>
      <c r="T809" s="11">
        <f t="shared" si="53"/>
        <v>42795.083333333328</v>
      </c>
    </row>
    <row r="810" spans="1:20" ht="43.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s="5">
        <f t="shared" si="50"/>
        <v>1</v>
      </c>
      <c r="H810" t="s">
        <v>8229</v>
      </c>
      <c r="I810" t="s">
        <v>8251</v>
      </c>
      <c r="J810">
        <v>1419224340</v>
      </c>
      <c r="K810">
        <v>1416363886</v>
      </c>
      <c r="L810" t="b">
        <v>0</v>
      </c>
      <c r="M810">
        <v>43</v>
      </c>
      <c r="N810" s="6">
        <f t="shared" si="51"/>
        <v>104.65116279069767</v>
      </c>
      <c r="O810" t="b">
        <v>1</v>
      </c>
      <c r="P810" t="s">
        <v>8276</v>
      </c>
      <c r="Q810" t="s">
        <v>8325</v>
      </c>
      <c r="R810" t="s">
        <v>8326</v>
      </c>
      <c r="S810" s="11">
        <f t="shared" si="52"/>
        <v>41962.100532407407</v>
      </c>
      <c r="T810" s="11">
        <f t="shared" si="53"/>
        <v>41995.207638888889</v>
      </c>
    </row>
    <row r="811" spans="1:20" ht="29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s="5">
        <f t="shared" si="50"/>
        <v>1.03775</v>
      </c>
      <c r="H811" t="s">
        <v>8224</v>
      </c>
      <c r="I811" t="s">
        <v>8246</v>
      </c>
      <c r="J811">
        <v>1390161630</v>
      </c>
      <c r="K811">
        <v>1387569630</v>
      </c>
      <c r="L811" t="b">
        <v>0</v>
      </c>
      <c r="M811">
        <v>52</v>
      </c>
      <c r="N811" s="6">
        <f t="shared" si="51"/>
        <v>79.82692307692308</v>
      </c>
      <c r="O811" t="b">
        <v>1</v>
      </c>
      <c r="P811" t="s">
        <v>8276</v>
      </c>
      <c r="Q811" t="s">
        <v>8325</v>
      </c>
      <c r="R811" t="s">
        <v>8326</v>
      </c>
      <c r="S811" s="11">
        <f t="shared" si="52"/>
        <v>41628.833680555559</v>
      </c>
      <c r="T811" s="11">
        <f t="shared" si="53"/>
        <v>41658.833680555559</v>
      </c>
    </row>
    <row r="812" spans="1:20" ht="43.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s="5">
        <f t="shared" si="50"/>
        <v>1.05</v>
      </c>
      <c r="H812" t="s">
        <v>8224</v>
      </c>
      <c r="I812" t="s">
        <v>8246</v>
      </c>
      <c r="J812">
        <v>1346462462</v>
      </c>
      <c r="K812">
        <v>1343870462</v>
      </c>
      <c r="L812" t="b">
        <v>0</v>
      </c>
      <c r="M812">
        <v>27</v>
      </c>
      <c r="N812" s="6">
        <f t="shared" si="51"/>
        <v>58.333333333333336</v>
      </c>
      <c r="O812" t="b">
        <v>1</v>
      </c>
      <c r="P812" t="s">
        <v>8276</v>
      </c>
      <c r="Q812" t="s">
        <v>8325</v>
      </c>
      <c r="R812" t="s">
        <v>8326</v>
      </c>
      <c r="S812" s="11">
        <f t="shared" si="52"/>
        <v>41123.056273148148</v>
      </c>
      <c r="T812" s="11">
        <f t="shared" si="53"/>
        <v>41153.056273148148</v>
      </c>
    </row>
    <row r="813" spans="1:20" ht="29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s="5">
        <f t="shared" si="50"/>
        <v>1.04</v>
      </c>
      <c r="H813" t="s">
        <v>8224</v>
      </c>
      <c r="I813" t="s">
        <v>8246</v>
      </c>
      <c r="J813">
        <v>1373475120</v>
      </c>
      <c r="K813">
        <v>1371569202</v>
      </c>
      <c r="L813" t="b">
        <v>0</v>
      </c>
      <c r="M813">
        <v>12</v>
      </c>
      <c r="N813" s="6">
        <f t="shared" si="51"/>
        <v>86.666666666666671</v>
      </c>
      <c r="O813" t="b">
        <v>1</v>
      </c>
      <c r="P813" t="s">
        <v>8276</v>
      </c>
      <c r="Q813" t="s">
        <v>8325</v>
      </c>
      <c r="R813" t="s">
        <v>8326</v>
      </c>
      <c r="S813" s="11">
        <f t="shared" si="52"/>
        <v>41443.643541666665</v>
      </c>
      <c r="T813" s="11">
        <f t="shared" si="53"/>
        <v>41465.702777777777</v>
      </c>
    </row>
    <row r="814" spans="1:20" ht="43.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s="5">
        <f t="shared" si="50"/>
        <v>1.5183333333333333</v>
      </c>
      <c r="H814" t="s">
        <v>8224</v>
      </c>
      <c r="I814" t="s">
        <v>8246</v>
      </c>
      <c r="J814">
        <v>1362146280</v>
      </c>
      <c r="K814">
        <v>1357604752</v>
      </c>
      <c r="L814" t="b">
        <v>0</v>
      </c>
      <c r="M814">
        <v>33</v>
      </c>
      <c r="N814" s="6">
        <f t="shared" si="51"/>
        <v>27.606060606060606</v>
      </c>
      <c r="O814" t="b">
        <v>1</v>
      </c>
      <c r="P814" t="s">
        <v>8276</v>
      </c>
      <c r="Q814" t="s">
        <v>8325</v>
      </c>
      <c r="R814" t="s">
        <v>8326</v>
      </c>
      <c r="S814" s="11">
        <f t="shared" si="52"/>
        <v>41282.017962962964</v>
      </c>
      <c r="T814" s="11">
        <f t="shared" si="53"/>
        <v>41334.581944444442</v>
      </c>
    </row>
    <row r="815" spans="1:20" ht="29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s="5">
        <f t="shared" si="50"/>
        <v>1.59996</v>
      </c>
      <c r="H815" t="s">
        <v>8224</v>
      </c>
      <c r="I815" t="s">
        <v>8246</v>
      </c>
      <c r="J815">
        <v>1342825365</v>
      </c>
      <c r="K815">
        <v>1340233365</v>
      </c>
      <c r="L815" t="b">
        <v>0</v>
      </c>
      <c r="M815">
        <v>96</v>
      </c>
      <c r="N815" s="6">
        <f t="shared" si="51"/>
        <v>24.999375000000001</v>
      </c>
      <c r="O815" t="b">
        <v>1</v>
      </c>
      <c r="P815" t="s">
        <v>8276</v>
      </c>
      <c r="Q815" t="s">
        <v>8325</v>
      </c>
      <c r="R815" t="s">
        <v>8326</v>
      </c>
      <c r="S815" s="11">
        <f t="shared" si="52"/>
        <v>41080.960243055553</v>
      </c>
      <c r="T815" s="11">
        <f t="shared" si="53"/>
        <v>41110.960243055553</v>
      </c>
    </row>
    <row r="816" spans="1:20" ht="43.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s="5">
        <f t="shared" si="50"/>
        <v>1.2729999999999999</v>
      </c>
      <c r="H816" t="s">
        <v>8224</v>
      </c>
      <c r="I816" t="s">
        <v>8246</v>
      </c>
      <c r="J816">
        <v>1306865040</v>
      </c>
      <c r="K816">
        <v>1305568201</v>
      </c>
      <c r="L816" t="b">
        <v>0</v>
      </c>
      <c r="M816">
        <v>28</v>
      </c>
      <c r="N816" s="6">
        <f t="shared" si="51"/>
        <v>45.464285714285715</v>
      </c>
      <c r="O816" t="b">
        <v>1</v>
      </c>
      <c r="P816" t="s">
        <v>8276</v>
      </c>
      <c r="Q816" t="s">
        <v>8325</v>
      </c>
      <c r="R816" t="s">
        <v>8326</v>
      </c>
      <c r="S816" s="11">
        <f t="shared" si="52"/>
        <v>40679.743067129632</v>
      </c>
      <c r="T816" s="11">
        <f t="shared" si="53"/>
        <v>40694.75277777778</v>
      </c>
    </row>
    <row r="817" spans="1:20" ht="29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s="5">
        <f t="shared" si="50"/>
        <v>1.07</v>
      </c>
      <c r="H817" t="s">
        <v>8224</v>
      </c>
      <c r="I817" t="s">
        <v>8246</v>
      </c>
      <c r="J817">
        <v>1414879303</v>
      </c>
      <c r="K817">
        <v>1412287303</v>
      </c>
      <c r="L817" t="b">
        <v>0</v>
      </c>
      <c r="M817">
        <v>43</v>
      </c>
      <c r="N817" s="6">
        <f t="shared" si="51"/>
        <v>99.534883720930239</v>
      </c>
      <c r="O817" t="b">
        <v>1</v>
      </c>
      <c r="P817" t="s">
        <v>8276</v>
      </c>
      <c r="Q817" t="s">
        <v>8325</v>
      </c>
      <c r="R817" t="s">
        <v>8326</v>
      </c>
      <c r="S817" s="11">
        <f t="shared" si="52"/>
        <v>41914.917858796296</v>
      </c>
      <c r="T817" s="11">
        <f t="shared" si="53"/>
        <v>41944.917858796296</v>
      </c>
    </row>
    <row r="818" spans="1:20" ht="29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s="5">
        <f t="shared" si="50"/>
        <v>1.1512214285714286</v>
      </c>
      <c r="H818" t="s">
        <v>8224</v>
      </c>
      <c r="I818" t="s">
        <v>8246</v>
      </c>
      <c r="J818">
        <v>1365489000</v>
      </c>
      <c r="K818">
        <v>1362776043</v>
      </c>
      <c r="L818" t="b">
        <v>0</v>
      </c>
      <c r="M818">
        <v>205</v>
      </c>
      <c r="N818" s="6">
        <f t="shared" si="51"/>
        <v>39.31</v>
      </c>
      <c r="O818" t="b">
        <v>1</v>
      </c>
      <c r="P818" t="s">
        <v>8276</v>
      </c>
      <c r="Q818" t="s">
        <v>8325</v>
      </c>
      <c r="R818" t="s">
        <v>8326</v>
      </c>
      <c r="S818" s="11">
        <f t="shared" si="52"/>
        <v>41341.870868055557</v>
      </c>
      <c r="T818" s="11">
        <f t="shared" si="53"/>
        <v>41373.270833333336</v>
      </c>
    </row>
    <row r="819" spans="1:20" ht="43.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s="5">
        <f t="shared" si="50"/>
        <v>1.3711066666666665</v>
      </c>
      <c r="H819" t="s">
        <v>8224</v>
      </c>
      <c r="I819" t="s">
        <v>8246</v>
      </c>
      <c r="J819">
        <v>1331441940</v>
      </c>
      <c r="K819">
        <v>1326810211</v>
      </c>
      <c r="L819" t="b">
        <v>0</v>
      </c>
      <c r="M819">
        <v>23</v>
      </c>
      <c r="N819" s="6">
        <f t="shared" si="51"/>
        <v>89.419999999999987</v>
      </c>
      <c r="O819" t="b">
        <v>1</v>
      </c>
      <c r="P819" t="s">
        <v>8276</v>
      </c>
      <c r="Q819" t="s">
        <v>8325</v>
      </c>
      <c r="R819" t="s">
        <v>8326</v>
      </c>
      <c r="S819" s="11">
        <f t="shared" si="52"/>
        <v>40925.599664351852</v>
      </c>
      <c r="T819" s="11">
        <f t="shared" si="53"/>
        <v>40979.207638888889</v>
      </c>
    </row>
    <row r="820" spans="1:20" ht="43.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s="5">
        <f t="shared" si="50"/>
        <v>1.5571428571428572</v>
      </c>
      <c r="H820" t="s">
        <v>8224</v>
      </c>
      <c r="I820" t="s">
        <v>8246</v>
      </c>
      <c r="J820">
        <v>1344358860</v>
      </c>
      <c r="K820">
        <v>1343682681</v>
      </c>
      <c r="L820" t="b">
        <v>0</v>
      </c>
      <c r="M820">
        <v>19</v>
      </c>
      <c r="N820" s="6">
        <f t="shared" si="51"/>
        <v>28.684210526315791</v>
      </c>
      <c r="O820" t="b">
        <v>1</v>
      </c>
      <c r="P820" t="s">
        <v>8276</v>
      </c>
      <c r="Q820" t="s">
        <v>8325</v>
      </c>
      <c r="R820" t="s">
        <v>8326</v>
      </c>
      <c r="S820" s="11">
        <f t="shared" si="52"/>
        <v>41120.882881944446</v>
      </c>
      <c r="T820" s="11">
        <f t="shared" si="53"/>
        <v>41128.709027777775</v>
      </c>
    </row>
    <row r="821" spans="1:20" ht="29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s="5">
        <f t="shared" si="50"/>
        <v>1.0874999999999999</v>
      </c>
      <c r="H821" t="s">
        <v>8224</v>
      </c>
      <c r="I821" t="s">
        <v>8246</v>
      </c>
      <c r="J821">
        <v>1387601040</v>
      </c>
      <c r="K821">
        <v>1386806254</v>
      </c>
      <c r="L821" t="b">
        <v>0</v>
      </c>
      <c r="M821">
        <v>14</v>
      </c>
      <c r="N821" s="6">
        <f t="shared" si="51"/>
        <v>31.071428571428573</v>
      </c>
      <c r="O821" t="b">
        <v>1</v>
      </c>
      <c r="P821" t="s">
        <v>8276</v>
      </c>
      <c r="Q821" t="s">
        <v>8325</v>
      </c>
      <c r="R821" t="s">
        <v>8326</v>
      </c>
      <c r="S821" s="11">
        <f t="shared" si="52"/>
        <v>41619.998310185183</v>
      </c>
      <c r="T821" s="11">
        <f t="shared" si="53"/>
        <v>41629.197222222225</v>
      </c>
    </row>
    <row r="822" spans="1:20" ht="43.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s="5">
        <f t="shared" si="50"/>
        <v>1.3405</v>
      </c>
      <c r="H822" t="s">
        <v>8224</v>
      </c>
      <c r="I822" t="s">
        <v>8246</v>
      </c>
      <c r="J822">
        <v>1402290000</v>
      </c>
      <c r="K822">
        <v>1399666342</v>
      </c>
      <c r="L822" t="b">
        <v>0</v>
      </c>
      <c r="M822">
        <v>38</v>
      </c>
      <c r="N822" s="6">
        <f t="shared" si="51"/>
        <v>70.55263157894737</v>
      </c>
      <c r="O822" t="b">
        <v>1</v>
      </c>
      <c r="P822" t="s">
        <v>8276</v>
      </c>
      <c r="Q822" t="s">
        <v>8325</v>
      </c>
      <c r="R822" t="s">
        <v>8326</v>
      </c>
      <c r="S822" s="11">
        <f t="shared" si="52"/>
        <v>41768.841921296298</v>
      </c>
      <c r="T822" s="11">
        <f t="shared" si="53"/>
        <v>41799.208333333336</v>
      </c>
    </row>
    <row r="823" spans="1:20" ht="43.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s="5">
        <f t="shared" si="50"/>
        <v>1</v>
      </c>
      <c r="H823" t="s">
        <v>8224</v>
      </c>
      <c r="I823" t="s">
        <v>8246</v>
      </c>
      <c r="J823">
        <v>1430712060</v>
      </c>
      <c r="K823">
        <v>1427753265</v>
      </c>
      <c r="L823" t="b">
        <v>0</v>
      </c>
      <c r="M823">
        <v>78</v>
      </c>
      <c r="N823" s="6">
        <f t="shared" si="51"/>
        <v>224.12820512820514</v>
      </c>
      <c r="O823" t="b">
        <v>1</v>
      </c>
      <c r="P823" t="s">
        <v>8276</v>
      </c>
      <c r="Q823" t="s">
        <v>8325</v>
      </c>
      <c r="R823" t="s">
        <v>8326</v>
      </c>
      <c r="S823" s="11">
        <f t="shared" si="52"/>
        <v>42093.922048611115</v>
      </c>
      <c r="T823" s="11">
        <f t="shared" si="53"/>
        <v>42128.167361111111</v>
      </c>
    </row>
    <row r="824" spans="1:20" ht="29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s="5">
        <f t="shared" si="50"/>
        <v>1.1916666666666667</v>
      </c>
      <c r="H824" t="s">
        <v>8224</v>
      </c>
      <c r="I824" t="s">
        <v>8246</v>
      </c>
      <c r="J824">
        <v>1349477050</v>
      </c>
      <c r="K824">
        <v>1346885050</v>
      </c>
      <c r="L824" t="b">
        <v>0</v>
      </c>
      <c r="M824">
        <v>69</v>
      </c>
      <c r="N824" s="6">
        <f t="shared" si="51"/>
        <v>51.811594202898547</v>
      </c>
      <c r="O824" t="b">
        <v>1</v>
      </c>
      <c r="P824" t="s">
        <v>8276</v>
      </c>
      <c r="Q824" t="s">
        <v>8325</v>
      </c>
      <c r="R824" t="s">
        <v>8326</v>
      </c>
      <c r="S824" s="11">
        <f t="shared" si="52"/>
        <v>41157.947337962964</v>
      </c>
      <c r="T824" s="11">
        <f t="shared" si="53"/>
        <v>41187.947337962964</v>
      </c>
    </row>
    <row r="825" spans="1:20" ht="43.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s="5">
        <f t="shared" si="50"/>
        <v>1.7949999999999999</v>
      </c>
      <c r="H825" t="s">
        <v>8224</v>
      </c>
      <c r="I825" t="s">
        <v>8246</v>
      </c>
      <c r="J825">
        <v>1427062852</v>
      </c>
      <c r="K825">
        <v>1424474452</v>
      </c>
      <c r="L825" t="b">
        <v>0</v>
      </c>
      <c r="M825">
        <v>33</v>
      </c>
      <c r="N825" s="6">
        <f t="shared" si="51"/>
        <v>43.515151515151516</v>
      </c>
      <c r="O825" t="b">
        <v>1</v>
      </c>
      <c r="P825" t="s">
        <v>8276</v>
      </c>
      <c r="Q825" t="s">
        <v>8325</v>
      </c>
      <c r="R825" t="s">
        <v>8326</v>
      </c>
      <c r="S825" s="11">
        <f t="shared" si="52"/>
        <v>42055.972824074073</v>
      </c>
      <c r="T825" s="11">
        <f t="shared" si="53"/>
        <v>42085.931157407409</v>
      </c>
    </row>
    <row r="826" spans="1:20" ht="43.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s="5">
        <f t="shared" si="50"/>
        <v>1.3438124999999999</v>
      </c>
      <c r="H826" t="s">
        <v>8224</v>
      </c>
      <c r="I826" t="s">
        <v>8246</v>
      </c>
      <c r="J826">
        <v>1271573940</v>
      </c>
      <c r="K826">
        <v>1268459318</v>
      </c>
      <c r="L826" t="b">
        <v>0</v>
      </c>
      <c r="M826">
        <v>54</v>
      </c>
      <c r="N826" s="6">
        <f t="shared" si="51"/>
        <v>39.816666666666663</v>
      </c>
      <c r="O826" t="b">
        <v>1</v>
      </c>
      <c r="P826" t="s">
        <v>8276</v>
      </c>
      <c r="Q826" t="s">
        <v>8325</v>
      </c>
      <c r="R826" t="s">
        <v>8326</v>
      </c>
      <c r="S826" s="11">
        <f t="shared" si="52"/>
        <v>40250.242106481484</v>
      </c>
      <c r="T826" s="11">
        <f t="shared" si="53"/>
        <v>40286.290972222225</v>
      </c>
    </row>
    <row r="827" spans="1:20" ht="29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s="5">
        <f t="shared" si="50"/>
        <v>1.0043200000000001</v>
      </c>
      <c r="H827" t="s">
        <v>8224</v>
      </c>
      <c r="I827" t="s">
        <v>8246</v>
      </c>
      <c r="J827">
        <v>1351495284</v>
      </c>
      <c r="K827">
        <v>1349335284</v>
      </c>
      <c r="L827" t="b">
        <v>0</v>
      </c>
      <c r="M827">
        <v>99</v>
      </c>
      <c r="N827" s="6">
        <f t="shared" si="51"/>
        <v>126.8080808080808</v>
      </c>
      <c r="O827" t="b">
        <v>1</v>
      </c>
      <c r="P827" t="s">
        <v>8276</v>
      </c>
      <c r="Q827" t="s">
        <v>8325</v>
      </c>
      <c r="R827" t="s">
        <v>8326</v>
      </c>
      <c r="S827" s="11">
        <f t="shared" si="52"/>
        <v>41186.306527777779</v>
      </c>
      <c r="T827" s="11">
        <f t="shared" si="53"/>
        <v>41211.306527777779</v>
      </c>
    </row>
    <row r="828" spans="1:20" ht="43.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s="5">
        <f t="shared" si="50"/>
        <v>1.0145454545454546</v>
      </c>
      <c r="H828" t="s">
        <v>8224</v>
      </c>
      <c r="I828" t="s">
        <v>8246</v>
      </c>
      <c r="J828">
        <v>1332719730</v>
      </c>
      <c r="K828">
        <v>1330908930</v>
      </c>
      <c r="L828" t="b">
        <v>0</v>
      </c>
      <c r="M828">
        <v>49</v>
      </c>
      <c r="N828" s="6">
        <f t="shared" si="51"/>
        <v>113.87755102040816</v>
      </c>
      <c r="O828" t="b">
        <v>1</v>
      </c>
      <c r="P828" t="s">
        <v>8276</v>
      </c>
      <c r="Q828" t="s">
        <v>8325</v>
      </c>
      <c r="R828" t="s">
        <v>8326</v>
      </c>
      <c r="S828" s="11">
        <f t="shared" si="52"/>
        <v>40973.038541666669</v>
      </c>
      <c r="T828" s="11">
        <f t="shared" si="53"/>
        <v>40993.996874999997</v>
      </c>
    </row>
    <row r="829" spans="1:20" ht="43.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s="5">
        <f t="shared" si="50"/>
        <v>1.0333333333333334</v>
      </c>
      <c r="H829" t="s">
        <v>8224</v>
      </c>
      <c r="I829" t="s">
        <v>8246</v>
      </c>
      <c r="J829">
        <v>1329248940</v>
      </c>
      <c r="K829">
        <v>1326972107</v>
      </c>
      <c r="L829" t="b">
        <v>0</v>
      </c>
      <c r="M829">
        <v>11</v>
      </c>
      <c r="N829" s="6">
        <f t="shared" si="51"/>
        <v>28.181818181818183</v>
      </c>
      <c r="O829" t="b">
        <v>1</v>
      </c>
      <c r="P829" t="s">
        <v>8276</v>
      </c>
      <c r="Q829" t="s">
        <v>8325</v>
      </c>
      <c r="R829" t="s">
        <v>8326</v>
      </c>
      <c r="S829" s="11">
        <f t="shared" si="52"/>
        <v>40927.473460648151</v>
      </c>
      <c r="T829" s="11">
        <f t="shared" si="53"/>
        <v>40953.825694444444</v>
      </c>
    </row>
    <row r="830" spans="1:20" ht="43.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s="5">
        <f t="shared" si="50"/>
        <v>1.07</v>
      </c>
      <c r="H830" t="s">
        <v>8224</v>
      </c>
      <c r="I830" t="s">
        <v>8246</v>
      </c>
      <c r="J830">
        <v>1340641440</v>
      </c>
      <c r="K830">
        <v>1339549982</v>
      </c>
      <c r="L830" t="b">
        <v>0</v>
      </c>
      <c r="M830">
        <v>38</v>
      </c>
      <c r="N830" s="6">
        <f t="shared" si="51"/>
        <v>36.60526315789474</v>
      </c>
      <c r="O830" t="b">
        <v>1</v>
      </c>
      <c r="P830" t="s">
        <v>8276</v>
      </c>
      <c r="Q830" t="s">
        <v>8325</v>
      </c>
      <c r="R830" t="s">
        <v>8326</v>
      </c>
      <c r="S830" s="11">
        <f t="shared" si="52"/>
        <v>41073.050717592596</v>
      </c>
      <c r="T830" s="11">
        <f t="shared" si="53"/>
        <v>41085.683333333334</v>
      </c>
    </row>
    <row r="831" spans="1:20" ht="43.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s="5">
        <f t="shared" si="50"/>
        <v>1.04</v>
      </c>
      <c r="H831" t="s">
        <v>8225</v>
      </c>
      <c r="I831" t="s">
        <v>8247</v>
      </c>
      <c r="J831">
        <v>1468437240</v>
      </c>
      <c r="K831">
        <v>1463253240</v>
      </c>
      <c r="L831" t="b">
        <v>0</v>
      </c>
      <c r="M831">
        <v>16</v>
      </c>
      <c r="N831" s="6">
        <f t="shared" si="51"/>
        <v>32.5</v>
      </c>
      <c r="O831" t="b">
        <v>1</v>
      </c>
      <c r="P831" t="s">
        <v>8276</v>
      </c>
      <c r="Q831" t="s">
        <v>8325</v>
      </c>
      <c r="R831" t="s">
        <v>8326</v>
      </c>
      <c r="S831" s="11">
        <f t="shared" si="52"/>
        <v>42504.801388888889</v>
      </c>
      <c r="T831" s="11">
        <f t="shared" si="53"/>
        <v>42564.801388888889</v>
      </c>
    </row>
    <row r="832" spans="1:20" ht="43.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s="5">
        <f t="shared" si="50"/>
        <v>1.0783333333333334</v>
      </c>
      <c r="H832" t="s">
        <v>8224</v>
      </c>
      <c r="I832" t="s">
        <v>8246</v>
      </c>
      <c r="J832">
        <v>1363952225</v>
      </c>
      <c r="K832">
        <v>1361363825</v>
      </c>
      <c r="L832" t="b">
        <v>0</v>
      </c>
      <c r="M832">
        <v>32</v>
      </c>
      <c r="N832" s="6">
        <f t="shared" si="51"/>
        <v>60.65625</v>
      </c>
      <c r="O832" t="b">
        <v>1</v>
      </c>
      <c r="P832" t="s">
        <v>8276</v>
      </c>
      <c r="Q832" t="s">
        <v>8325</v>
      </c>
      <c r="R832" t="s">
        <v>8326</v>
      </c>
      <c r="S832" s="11">
        <f t="shared" si="52"/>
        <v>41325.525752314818</v>
      </c>
      <c r="T832" s="11">
        <f t="shared" si="53"/>
        <v>41355.484085648146</v>
      </c>
    </row>
    <row r="833" spans="1:20" ht="29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s="5">
        <f t="shared" si="50"/>
        <v>2.3333333333333335</v>
      </c>
      <c r="H833" t="s">
        <v>8224</v>
      </c>
      <c r="I833" t="s">
        <v>8246</v>
      </c>
      <c r="J833">
        <v>1335540694</v>
      </c>
      <c r="K833">
        <v>1332948694</v>
      </c>
      <c r="L833" t="b">
        <v>0</v>
      </c>
      <c r="M833">
        <v>20</v>
      </c>
      <c r="N833" s="6">
        <f t="shared" si="51"/>
        <v>175</v>
      </c>
      <c r="O833" t="b">
        <v>1</v>
      </c>
      <c r="P833" t="s">
        <v>8276</v>
      </c>
      <c r="Q833" t="s">
        <v>8325</v>
      </c>
      <c r="R833" t="s">
        <v>8326</v>
      </c>
      <c r="S833" s="11">
        <f t="shared" si="52"/>
        <v>40996.646921296298</v>
      </c>
      <c r="T833" s="11">
        <f t="shared" si="53"/>
        <v>41026.646921296298</v>
      </c>
    </row>
    <row r="834" spans="1:20" ht="43.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s="5">
        <f t="shared" ref="G834:G897" si="54">E834/D834</f>
        <v>1.0060706666666666</v>
      </c>
      <c r="H834" t="s">
        <v>8224</v>
      </c>
      <c r="I834" t="s">
        <v>8246</v>
      </c>
      <c r="J834">
        <v>1327133580</v>
      </c>
      <c r="K834">
        <v>1321978335</v>
      </c>
      <c r="L834" t="b">
        <v>0</v>
      </c>
      <c r="M834">
        <v>154</v>
      </c>
      <c r="N834" s="6">
        <f t="shared" si="51"/>
        <v>97.993896103896105</v>
      </c>
      <c r="O834" t="b">
        <v>1</v>
      </c>
      <c r="P834" t="s">
        <v>8276</v>
      </c>
      <c r="Q834" t="s">
        <v>8325</v>
      </c>
      <c r="R834" t="s">
        <v>8326</v>
      </c>
      <c r="S834" s="11">
        <f t="shared" si="52"/>
        <v>40869.675173611111</v>
      </c>
      <c r="T834" s="11">
        <f t="shared" si="53"/>
        <v>40929.342361111114</v>
      </c>
    </row>
    <row r="835" spans="1:20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s="5">
        <f t="shared" si="54"/>
        <v>1.0166666666666666</v>
      </c>
      <c r="H835" t="s">
        <v>8224</v>
      </c>
      <c r="I835" t="s">
        <v>8246</v>
      </c>
      <c r="J835">
        <v>1397941475</v>
      </c>
      <c r="K835">
        <v>1395349475</v>
      </c>
      <c r="L835" t="b">
        <v>0</v>
      </c>
      <c r="M835">
        <v>41</v>
      </c>
      <c r="N835" s="6">
        <f t="shared" ref="N835:N898" si="55">IFERROR(E835/M835,0)</f>
        <v>148.78048780487805</v>
      </c>
      <c r="O835" t="b">
        <v>1</v>
      </c>
      <c r="P835" t="s">
        <v>8276</v>
      </c>
      <c r="Q835" t="s">
        <v>8325</v>
      </c>
      <c r="R835" t="s">
        <v>8326</v>
      </c>
      <c r="S835" s="11">
        <f t="shared" ref="S835:S898" si="56">((($K835/60)/60)/24)+DATE(1970,1,1)</f>
        <v>41718.878182870372</v>
      </c>
      <c r="T835" s="11">
        <f t="shared" ref="T835:T898" si="57">((($J835/60)/60)/24)+DATE(1970,1,1)</f>
        <v>41748.878182870372</v>
      </c>
    </row>
    <row r="836" spans="1:20" ht="43.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s="5">
        <f t="shared" si="54"/>
        <v>1.3101818181818181</v>
      </c>
      <c r="H836" t="s">
        <v>8224</v>
      </c>
      <c r="I836" t="s">
        <v>8246</v>
      </c>
      <c r="J836">
        <v>1372651140</v>
      </c>
      <c r="K836">
        <v>1369770292</v>
      </c>
      <c r="L836" t="b">
        <v>0</v>
      </c>
      <c r="M836">
        <v>75</v>
      </c>
      <c r="N836" s="6">
        <f t="shared" si="55"/>
        <v>96.08</v>
      </c>
      <c r="O836" t="b">
        <v>1</v>
      </c>
      <c r="P836" t="s">
        <v>8276</v>
      </c>
      <c r="Q836" t="s">
        <v>8325</v>
      </c>
      <c r="R836" t="s">
        <v>8326</v>
      </c>
      <c r="S836" s="11">
        <f t="shared" si="56"/>
        <v>41422.822824074072</v>
      </c>
      <c r="T836" s="11">
        <f t="shared" si="57"/>
        <v>41456.165972222225</v>
      </c>
    </row>
    <row r="837" spans="1:20" ht="43.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s="5">
        <f t="shared" si="54"/>
        <v>1.1725000000000001</v>
      </c>
      <c r="H837" t="s">
        <v>8224</v>
      </c>
      <c r="I837" t="s">
        <v>8246</v>
      </c>
      <c r="J837">
        <v>1337396400</v>
      </c>
      <c r="K837">
        <v>1333709958</v>
      </c>
      <c r="L837" t="b">
        <v>0</v>
      </c>
      <c r="M837">
        <v>40</v>
      </c>
      <c r="N837" s="6">
        <f t="shared" si="55"/>
        <v>58.625</v>
      </c>
      <c r="O837" t="b">
        <v>1</v>
      </c>
      <c r="P837" t="s">
        <v>8276</v>
      </c>
      <c r="Q837" t="s">
        <v>8325</v>
      </c>
      <c r="R837" t="s">
        <v>8326</v>
      </c>
      <c r="S837" s="11">
        <f t="shared" si="56"/>
        <v>41005.45784722222</v>
      </c>
      <c r="T837" s="11">
        <f t="shared" si="57"/>
        <v>41048.125</v>
      </c>
    </row>
    <row r="838" spans="1:20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s="5">
        <f t="shared" si="54"/>
        <v>1.009304</v>
      </c>
      <c r="H838" t="s">
        <v>8224</v>
      </c>
      <c r="I838" t="s">
        <v>8246</v>
      </c>
      <c r="J838">
        <v>1381108918</v>
      </c>
      <c r="K838">
        <v>1378516918</v>
      </c>
      <c r="L838" t="b">
        <v>0</v>
      </c>
      <c r="M838">
        <v>46</v>
      </c>
      <c r="N838" s="6">
        <f t="shared" si="55"/>
        <v>109.70695652173914</v>
      </c>
      <c r="O838" t="b">
        <v>1</v>
      </c>
      <c r="P838" t="s">
        <v>8276</v>
      </c>
      <c r="Q838" t="s">
        <v>8325</v>
      </c>
      <c r="R838" t="s">
        <v>8326</v>
      </c>
      <c r="S838" s="11">
        <f t="shared" si="56"/>
        <v>41524.056921296295</v>
      </c>
      <c r="T838" s="11">
        <f t="shared" si="57"/>
        <v>41554.056921296295</v>
      </c>
    </row>
    <row r="839" spans="1:20" ht="29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s="5">
        <f t="shared" si="54"/>
        <v>1.218</v>
      </c>
      <c r="H839" t="s">
        <v>8224</v>
      </c>
      <c r="I839" t="s">
        <v>8246</v>
      </c>
      <c r="J839">
        <v>1398988662</v>
      </c>
      <c r="K839">
        <v>1396396662</v>
      </c>
      <c r="L839" t="b">
        <v>0</v>
      </c>
      <c r="M839">
        <v>62</v>
      </c>
      <c r="N839" s="6">
        <f t="shared" si="55"/>
        <v>49.112903225806448</v>
      </c>
      <c r="O839" t="b">
        <v>1</v>
      </c>
      <c r="P839" t="s">
        <v>8276</v>
      </c>
      <c r="Q839" t="s">
        <v>8325</v>
      </c>
      <c r="R839" t="s">
        <v>8326</v>
      </c>
      <c r="S839" s="11">
        <f t="shared" si="56"/>
        <v>41730.998402777775</v>
      </c>
      <c r="T839" s="11">
        <f t="shared" si="57"/>
        <v>41760.998402777775</v>
      </c>
    </row>
    <row r="840" spans="1:20" ht="43.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s="5">
        <f t="shared" si="54"/>
        <v>1.454</v>
      </c>
      <c r="H840" t="s">
        <v>8224</v>
      </c>
      <c r="I840" t="s">
        <v>8246</v>
      </c>
      <c r="J840">
        <v>1326835985</v>
      </c>
      <c r="K840">
        <v>1324243985</v>
      </c>
      <c r="L840" t="b">
        <v>0</v>
      </c>
      <c r="M840">
        <v>61</v>
      </c>
      <c r="N840" s="6">
        <f t="shared" si="55"/>
        <v>47.672131147540981</v>
      </c>
      <c r="O840" t="b">
        <v>1</v>
      </c>
      <c r="P840" t="s">
        <v>8276</v>
      </c>
      <c r="Q840" t="s">
        <v>8325</v>
      </c>
      <c r="R840" t="s">
        <v>8326</v>
      </c>
      <c r="S840" s="11">
        <f t="shared" si="56"/>
        <v>40895.897974537038</v>
      </c>
      <c r="T840" s="11">
        <f t="shared" si="57"/>
        <v>40925.897974537038</v>
      </c>
    </row>
    <row r="841" spans="1:20" ht="43.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s="5">
        <f t="shared" si="54"/>
        <v>1.166166</v>
      </c>
      <c r="H841" t="s">
        <v>8224</v>
      </c>
      <c r="I841" t="s">
        <v>8246</v>
      </c>
      <c r="J841">
        <v>1348337956</v>
      </c>
      <c r="K841">
        <v>1345745956</v>
      </c>
      <c r="L841" t="b">
        <v>0</v>
      </c>
      <c r="M841">
        <v>96</v>
      </c>
      <c r="N841" s="6">
        <f t="shared" si="55"/>
        <v>60.737812499999997</v>
      </c>
      <c r="O841" t="b">
        <v>1</v>
      </c>
      <c r="P841" t="s">
        <v>8276</v>
      </c>
      <c r="Q841" t="s">
        <v>8325</v>
      </c>
      <c r="R841" t="s">
        <v>8326</v>
      </c>
      <c r="S841" s="11">
        <f t="shared" si="56"/>
        <v>41144.763379629629</v>
      </c>
      <c r="T841" s="11">
        <f t="shared" si="57"/>
        <v>41174.763379629629</v>
      </c>
    </row>
    <row r="842" spans="1:20" ht="29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s="5">
        <f t="shared" si="54"/>
        <v>1.2041660000000001</v>
      </c>
      <c r="H842" t="s">
        <v>8224</v>
      </c>
      <c r="I842" t="s">
        <v>8246</v>
      </c>
      <c r="J842">
        <v>1474694787</v>
      </c>
      <c r="K842">
        <v>1472102787</v>
      </c>
      <c r="L842" t="b">
        <v>0</v>
      </c>
      <c r="M842">
        <v>190</v>
      </c>
      <c r="N842" s="6">
        <f t="shared" si="55"/>
        <v>63.37715789473684</v>
      </c>
      <c r="O842" t="b">
        <v>1</v>
      </c>
      <c r="P842" t="s">
        <v>8277</v>
      </c>
      <c r="Q842" t="s">
        <v>8325</v>
      </c>
      <c r="R842" t="s">
        <v>8327</v>
      </c>
      <c r="S842" s="11">
        <f t="shared" si="56"/>
        <v>42607.226701388892</v>
      </c>
      <c r="T842" s="11">
        <f t="shared" si="57"/>
        <v>42637.226701388892</v>
      </c>
    </row>
    <row r="843" spans="1:20" ht="43.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s="5">
        <f t="shared" si="54"/>
        <v>1.0132000000000001</v>
      </c>
      <c r="H843" t="s">
        <v>8224</v>
      </c>
      <c r="I843" t="s">
        <v>8246</v>
      </c>
      <c r="J843">
        <v>1415653663</v>
      </c>
      <c r="K843">
        <v>1413058063</v>
      </c>
      <c r="L843" t="b">
        <v>1</v>
      </c>
      <c r="M843">
        <v>94</v>
      </c>
      <c r="N843" s="6">
        <f t="shared" si="55"/>
        <v>53.893617021276597</v>
      </c>
      <c r="O843" t="b">
        <v>1</v>
      </c>
      <c r="P843" t="s">
        <v>8277</v>
      </c>
      <c r="Q843" t="s">
        <v>8325</v>
      </c>
      <c r="R843" t="s">
        <v>8327</v>
      </c>
      <c r="S843" s="11">
        <f t="shared" si="56"/>
        <v>41923.838692129626</v>
      </c>
      <c r="T843" s="11">
        <f t="shared" si="57"/>
        <v>41953.88035879629</v>
      </c>
    </row>
    <row r="844" spans="1:20" ht="43.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s="5">
        <f t="shared" si="54"/>
        <v>1.0431999999999999</v>
      </c>
      <c r="H844" t="s">
        <v>8229</v>
      </c>
      <c r="I844" t="s">
        <v>8251</v>
      </c>
      <c r="J844">
        <v>1381723140</v>
      </c>
      <c r="K844">
        <v>1378735983</v>
      </c>
      <c r="L844" t="b">
        <v>1</v>
      </c>
      <c r="M844">
        <v>39</v>
      </c>
      <c r="N844" s="6">
        <f t="shared" si="55"/>
        <v>66.871794871794876</v>
      </c>
      <c r="O844" t="b">
        <v>1</v>
      </c>
      <c r="P844" t="s">
        <v>8277</v>
      </c>
      <c r="Q844" t="s">
        <v>8325</v>
      </c>
      <c r="R844" t="s">
        <v>8327</v>
      </c>
      <c r="S844" s="11">
        <f t="shared" si="56"/>
        <v>41526.592395833337</v>
      </c>
      <c r="T844" s="11">
        <f t="shared" si="57"/>
        <v>41561.165972222225</v>
      </c>
    </row>
    <row r="845" spans="1:20" ht="43.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s="5">
        <f t="shared" si="54"/>
        <v>2.6713333333333331</v>
      </c>
      <c r="H845" t="s">
        <v>8224</v>
      </c>
      <c r="I845" t="s">
        <v>8246</v>
      </c>
      <c r="J845">
        <v>1481184000</v>
      </c>
      <c r="K845">
        <v>1479708680</v>
      </c>
      <c r="L845" t="b">
        <v>0</v>
      </c>
      <c r="M845">
        <v>127</v>
      </c>
      <c r="N845" s="6">
        <f t="shared" si="55"/>
        <v>63.102362204724407</v>
      </c>
      <c r="O845" t="b">
        <v>1</v>
      </c>
      <c r="P845" t="s">
        <v>8277</v>
      </c>
      <c r="Q845" t="s">
        <v>8325</v>
      </c>
      <c r="R845" t="s">
        <v>8327</v>
      </c>
      <c r="S845" s="11">
        <f t="shared" si="56"/>
        <v>42695.257870370369</v>
      </c>
      <c r="T845" s="11">
        <f t="shared" si="57"/>
        <v>42712.333333333328</v>
      </c>
    </row>
    <row r="846" spans="1:20" ht="43.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s="5">
        <f t="shared" si="54"/>
        <v>1.9413333333333334</v>
      </c>
      <c r="H846" t="s">
        <v>8224</v>
      </c>
      <c r="I846" t="s">
        <v>8246</v>
      </c>
      <c r="J846">
        <v>1414817940</v>
      </c>
      <c r="K846">
        <v>1411489552</v>
      </c>
      <c r="L846" t="b">
        <v>1</v>
      </c>
      <c r="M846">
        <v>159</v>
      </c>
      <c r="N846" s="6">
        <f t="shared" si="55"/>
        <v>36.628930817610062</v>
      </c>
      <c r="O846" t="b">
        <v>1</v>
      </c>
      <c r="P846" t="s">
        <v>8277</v>
      </c>
      <c r="Q846" t="s">
        <v>8325</v>
      </c>
      <c r="R846" t="s">
        <v>8327</v>
      </c>
      <c r="S846" s="11">
        <f t="shared" si="56"/>
        <v>41905.684629629628</v>
      </c>
      <c r="T846" s="11">
        <f t="shared" si="57"/>
        <v>41944.207638888889</v>
      </c>
    </row>
    <row r="847" spans="1:20" ht="43.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s="5">
        <f t="shared" si="54"/>
        <v>1.203802</v>
      </c>
      <c r="H847" t="s">
        <v>8224</v>
      </c>
      <c r="I847" t="s">
        <v>8246</v>
      </c>
      <c r="J847">
        <v>1473047940</v>
      </c>
      <c r="K847">
        <v>1469595396</v>
      </c>
      <c r="L847" t="b">
        <v>0</v>
      </c>
      <c r="M847">
        <v>177</v>
      </c>
      <c r="N847" s="6">
        <f t="shared" si="55"/>
        <v>34.005706214689269</v>
      </c>
      <c r="O847" t="b">
        <v>1</v>
      </c>
      <c r="P847" t="s">
        <v>8277</v>
      </c>
      <c r="Q847" t="s">
        <v>8325</v>
      </c>
      <c r="R847" t="s">
        <v>8327</v>
      </c>
      <c r="S847" s="11">
        <f t="shared" si="56"/>
        <v>42578.205972222218</v>
      </c>
      <c r="T847" s="11">
        <f t="shared" si="57"/>
        <v>42618.165972222225</v>
      </c>
    </row>
    <row r="848" spans="1:20" ht="43.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s="5">
        <f t="shared" si="54"/>
        <v>1.2200090909090908</v>
      </c>
      <c r="H848" t="s">
        <v>8225</v>
      </c>
      <c r="I848" t="s">
        <v>8247</v>
      </c>
      <c r="J848">
        <v>1394460000</v>
      </c>
      <c r="K848">
        <v>1393233855</v>
      </c>
      <c r="L848" t="b">
        <v>0</v>
      </c>
      <c r="M848">
        <v>47</v>
      </c>
      <c r="N848" s="6">
        <f t="shared" si="55"/>
        <v>28.553404255319148</v>
      </c>
      <c r="O848" t="b">
        <v>1</v>
      </c>
      <c r="P848" t="s">
        <v>8277</v>
      </c>
      <c r="Q848" t="s">
        <v>8325</v>
      </c>
      <c r="R848" t="s">
        <v>8327</v>
      </c>
      <c r="S848" s="11">
        <f t="shared" si="56"/>
        <v>41694.391840277778</v>
      </c>
      <c r="T848" s="11">
        <f t="shared" si="57"/>
        <v>41708.583333333336</v>
      </c>
    </row>
    <row r="849" spans="1:20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s="5">
        <f t="shared" si="54"/>
        <v>1</v>
      </c>
      <c r="H849" t="s">
        <v>8224</v>
      </c>
      <c r="I849" t="s">
        <v>8246</v>
      </c>
      <c r="J849">
        <v>1436555376</v>
      </c>
      <c r="K849">
        <v>1433963376</v>
      </c>
      <c r="L849" t="b">
        <v>0</v>
      </c>
      <c r="M849">
        <v>1</v>
      </c>
      <c r="N849" s="6">
        <f t="shared" si="55"/>
        <v>10</v>
      </c>
      <c r="O849" t="b">
        <v>1</v>
      </c>
      <c r="P849" t="s">
        <v>8277</v>
      </c>
      <c r="Q849" t="s">
        <v>8325</v>
      </c>
      <c r="R849" t="s">
        <v>8327</v>
      </c>
      <c r="S849" s="11">
        <f t="shared" si="56"/>
        <v>42165.79833333334</v>
      </c>
      <c r="T849" s="11">
        <f t="shared" si="57"/>
        <v>42195.79833333334</v>
      </c>
    </row>
    <row r="850" spans="1:20" ht="43.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s="5">
        <f t="shared" si="54"/>
        <v>1</v>
      </c>
      <c r="H850" t="s">
        <v>8224</v>
      </c>
      <c r="I850" t="s">
        <v>8246</v>
      </c>
      <c r="J850">
        <v>1429038033</v>
      </c>
      <c r="K850">
        <v>1426446033</v>
      </c>
      <c r="L850" t="b">
        <v>0</v>
      </c>
      <c r="M850">
        <v>16</v>
      </c>
      <c r="N850" s="6">
        <f t="shared" si="55"/>
        <v>18.75</v>
      </c>
      <c r="O850" t="b">
        <v>1</v>
      </c>
      <c r="P850" t="s">
        <v>8277</v>
      </c>
      <c r="Q850" t="s">
        <v>8325</v>
      </c>
      <c r="R850" t="s">
        <v>8327</v>
      </c>
      <c r="S850" s="11">
        <f t="shared" si="56"/>
        <v>42078.792048611111</v>
      </c>
      <c r="T850" s="11">
        <f t="shared" si="57"/>
        <v>42108.792048611111</v>
      </c>
    </row>
    <row r="851" spans="1:20" ht="58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s="5">
        <f t="shared" si="54"/>
        <v>1.1990000000000001</v>
      </c>
      <c r="H851" t="s">
        <v>8224</v>
      </c>
      <c r="I851" t="s">
        <v>8246</v>
      </c>
      <c r="J851">
        <v>1426473264</v>
      </c>
      <c r="K851">
        <v>1424057664</v>
      </c>
      <c r="L851" t="b">
        <v>0</v>
      </c>
      <c r="M851">
        <v>115</v>
      </c>
      <c r="N851" s="6">
        <f t="shared" si="55"/>
        <v>41.704347826086959</v>
      </c>
      <c r="O851" t="b">
        <v>1</v>
      </c>
      <c r="P851" t="s">
        <v>8277</v>
      </c>
      <c r="Q851" t="s">
        <v>8325</v>
      </c>
      <c r="R851" t="s">
        <v>8327</v>
      </c>
      <c r="S851" s="11">
        <f t="shared" si="56"/>
        <v>42051.148888888885</v>
      </c>
      <c r="T851" s="11">
        <f t="shared" si="57"/>
        <v>42079.107222222221</v>
      </c>
    </row>
    <row r="852" spans="1:20" ht="43.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s="5">
        <f t="shared" si="54"/>
        <v>1.55175</v>
      </c>
      <c r="H852" t="s">
        <v>8224</v>
      </c>
      <c r="I852" t="s">
        <v>8246</v>
      </c>
      <c r="J852">
        <v>1461560340</v>
      </c>
      <c r="K852">
        <v>1458762717</v>
      </c>
      <c r="L852" t="b">
        <v>0</v>
      </c>
      <c r="M852">
        <v>133</v>
      </c>
      <c r="N852" s="6">
        <f t="shared" si="55"/>
        <v>46.669172932330824</v>
      </c>
      <c r="O852" t="b">
        <v>1</v>
      </c>
      <c r="P852" t="s">
        <v>8277</v>
      </c>
      <c r="Q852" t="s">
        <v>8325</v>
      </c>
      <c r="R852" t="s">
        <v>8327</v>
      </c>
      <c r="S852" s="11">
        <f t="shared" si="56"/>
        <v>42452.827743055561</v>
      </c>
      <c r="T852" s="11">
        <f t="shared" si="57"/>
        <v>42485.207638888889</v>
      </c>
    </row>
    <row r="853" spans="1:20" ht="29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s="5">
        <f t="shared" si="54"/>
        <v>1.3045</v>
      </c>
      <c r="H853" t="s">
        <v>8230</v>
      </c>
      <c r="I853" t="s">
        <v>8249</v>
      </c>
      <c r="J853">
        <v>1469994300</v>
      </c>
      <c r="K853">
        <v>1464815253</v>
      </c>
      <c r="L853" t="b">
        <v>0</v>
      </c>
      <c r="M853">
        <v>70</v>
      </c>
      <c r="N853" s="6">
        <f t="shared" si="55"/>
        <v>37.271428571428572</v>
      </c>
      <c r="O853" t="b">
        <v>1</v>
      </c>
      <c r="P853" t="s">
        <v>8277</v>
      </c>
      <c r="Q853" t="s">
        <v>8325</v>
      </c>
      <c r="R853" t="s">
        <v>8327</v>
      </c>
      <c r="S853" s="11">
        <f t="shared" si="56"/>
        <v>42522.880243055552</v>
      </c>
      <c r="T853" s="11">
        <f t="shared" si="57"/>
        <v>42582.822916666672</v>
      </c>
    </row>
    <row r="854" spans="1:20" ht="29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s="5">
        <f t="shared" si="54"/>
        <v>1.0497142857142858</v>
      </c>
      <c r="H854" t="s">
        <v>8224</v>
      </c>
      <c r="I854" t="s">
        <v>8246</v>
      </c>
      <c r="J854">
        <v>1477342800</v>
      </c>
      <c r="K854">
        <v>1476386395</v>
      </c>
      <c r="L854" t="b">
        <v>0</v>
      </c>
      <c r="M854">
        <v>62</v>
      </c>
      <c r="N854" s="6">
        <f t="shared" si="55"/>
        <v>59.258064516129032</v>
      </c>
      <c r="O854" t="b">
        <v>1</v>
      </c>
      <c r="P854" t="s">
        <v>8277</v>
      </c>
      <c r="Q854" t="s">
        <v>8325</v>
      </c>
      <c r="R854" t="s">
        <v>8327</v>
      </c>
      <c r="S854" s="11">
        <f t="shared" si="56"/>
        <v>42656.805497685185</v>
      </c>
      <c r="T854" s="11">
        <f t="shared" si="57"/>
        <v>42667.875</v>
      </c>
    </row>
    <row r="855" spans="1:20" ht="43.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s="5">
        <f t="shared" si="54"/>
        <v>1</v>
      </c>
      <c r="H855" t="s">
        <v>8224</v>
      </c>
      <c r="I855" t="s">
        <v>8246</v>
      </c>
      <c r="J855">
        <v>1424116709</v>
      </c>
      <c r="K855">
        <v>1421524709</v>
      </c>
      <c r="L855" t="b">
        <v>0</v>
      </c>
      <c r="M855">
        <v>10</v>
      </c>
      <c r="N855" s="6">
        <f t="shared" si="55"/>
        <v>30</v>
      </c>
      <c r="O855" t="b">
        <v>1</v>
      </c>
      <c r="P855" t="s">
        <v>8277</v>
      </c>
      <c r="Q855" t="s">
        <v>8325</v>
      </c>
      <c r="R855" t="s">
        <v>8327</v>
      </c>
      <c r="S855" s="11">
        <f t="shared" si="56"/>
        <v>42021.832280092596</v>
      </c>
      <c r="T855" s="11">
        <f t="shared" si="57"/>
        <v>42051.832280092596</v>
      </c>
    </row>
    <row r="856" spans="1:20" ht="43.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s="5">
        <f t="shared" si="54"/>
        <v>1.1822050359712231</v>
      </c>
      <c r="H856" t="s">
        <v>8224</v>
      </c>
      <c r="I856" t="s">
        <v>8246</v>
      </c>
      <c r="J856">
        <v>1482901546</v>
      </c>
      <c r="K856">
        <v>1480309546</v>
      </c>
      <c r="L856" t="b">
        <v>0</v>
      </c>
      <c r="M856">
        <v>499</v>
      </c>
      <c r="N856" s="6">
        <f t="shared" si="55"/>
        <v>65.8623246492986</v>
      </c>
      <c r="O856" t="b">
        <v>1</v>
      </c>
      <c r="P856" t="s">
        <v>8277</v>
      </c>
      <c r="Q856" t="s">
        <v>8325</v>
      </c>
      <c r="R856" t="s">
        <v>8327</v>
      </c>
      <c r="S856" s="11">
        <f t="shared" si="56"/>
        <v>42702.212337962963</v>
      </c>
      <c r="T856" s="11">
        <f t="shared" si="57"/>
        <v>42732.212337962963</v>
      </c>
    </row>
    <row r="857" spans="1:20" ht="29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s="5">
        <f t="shared" si="54"/>
        <v>1.0344827586206897</v>
      </c>
      <c r="H857" t="s">
        <v>8224</v>
      </c>
      <c r="I857" t="s">
        <v>8246</v>
      </c>
      <c r="J857">
        <v>1469329217</v>
      </c>
      <c r="K857">
        <v>1466737217</v>
      </c>
      <c r="L857" t="b">
        <v>0</v>
      </c>
      <c r="M857">
        <v>47</v>
      </c>
      <c r="N857" s="6">
        <f t="shared" si="55"/>
        <v>31.914893617021278</v>
      </c>
      <c r="O857" t="b">
        <v>1</v>
      </c>
      <c r="P857" t="s">
        <v>8277</v>
      </c>
      <c r="Q857" t="s">
        <v>8325</v>
      </c>
      <c r="R857" t="s">
        <v>8327</v>
      </c>
      <c r="S857" s="11">
        <f t="shared" si="56"/>
        <v>42545.125196759262</v>
      </c>
      <c r="T857" s="11">
        <f t="shared" si="57"/>
        <v>42575.125196759262</v>
      </c>
    </row>
    <row r="858" spans="1:20" ht="43.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s="5">
        <f t="shared" si="54"/>
        <v>2.1800000000000002</v>
      </c>
      <c r="H858" t="s">
        <v>8236</v>
      </c>
      <c r="I858" t="s">
        <v>8249</v>
      </c>
      <c r="J858">
        <v>1477422000</v>
      </c>
      <c r="K858">
        <v>1472282956</v>
      </c>
      <c r="L858" t="b">
        <v>0</v>
      </c>
      <c r="M858">
        <v>28</v>
      </c>
      <c r="N858" s="6">
        <f t="shared" si="55"/>
        <v>19.464285714285715</v>
      </c>
      <c r="O858" t="b">
        <v>1</v>
      </c>
      <c r="P858" t="s">
        <v>8277</v>
      </c>
      <c r="Q858" t="s">
        <v>8325</v>
      </c>
      <c r="R858" t="s">
        <v>8327</v>
      </c>
      <c r="S858" s="11">
        <f t="shared" si="56"/>
        <v>42609.311990740738</v>
      </c>
      <c r="T858" s="11">
        <f t="shared" si="57"/>
        <v>42668.791666666672</v>
      </c>
    </row>
    <row r="859" spans="1:20" ht="29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s="5">
        <f t="shared" si="54"/>
        <v>1</v>
      </c>
      <c r="H859" t="s">
        <v>8227</v>
      </c>
      <c r="I859" t="s">
        <v>8249</v>
      </c>
      <c r="J859">
        <v>1448463431</v>
      </c>
      <c r="K859">
        <v>1444831031</v>
      </c>
      <c r="L859" t="b">
        <v>0</v>
      </c>
      <c r="M859">
        <v>24</v>
      </c>
      <c r="N859" s="6">
        <f t="shared" si="55"/>
        <v>50</v>
      </c>
      <c r="O859" t="b">
        <v>1</v>
      </c>
      <c r="P859" t="s">
        <v>8277</v>
      </c>
      <c r="Q859" t="s">
        <v>8325</v>
      </c>
      <c r="R859" t="s">
        <v>8327</v>
      </c>
      <c r="S859" s="11">
        <f t="shared" si="56"/>
        <v>42291.581377314811</v>
      </c>
      <c r="T859" s="11">
        <f t="shared" si="57"/>
        <v>42333.623043981483</v>
      </c>
    </row>
    <row r="860" spans="1:20" ht="43.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s="5">
        <f t="shared" si="54"/>
        <v>1.4400583333333332</v>
      </c>
      <c r="H860" t="s">
        <v>8225</v>
      </c>
      <c r="I860" t="s">
        <v>8247</v>
      </c>
      <c r="J860">
        <v>1429138740</v>
      </c>
      <c r="K860">
        <v>1426528418</v>
      </c>
      <c r="L860" t="b">
        <v>0</v>
      </c>
      <c r="M860">
        <v>76</v>
      </c>
      <c r="N860" s="6">
        <f t="shared" si="55"/>
        <v>22.737763157894737</v>
      </c>
      <c r="O860" t="b">
        <v>1</v>
      </c>
      <c r="P860" t="s">
        <v>8277</v>
      </c>
      <c r="Q860" t="s">
        <v>8325</v>
      </c>
      <c r="R860" t="s">
        <v>8327</v>
      </c>
      <c r="S860" s="11">
        <f t="shared" si="56"/>
        <v>42079.745578703703</v>
      </c>
      <c r="T860" s="11">
        <f t="shared" si="57"/>
        <v>42109.957638888889</v>
      </c>
    </row>
    <row r="861" spans="1:20" ht="29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s="5">
        <f t="shared" si="54"/>
        <v>1.0467500000000001</v>
      </c>
      <c r="H861" t="s">
        <v>8224</v>
      </c>
      <c r="I861" t="s">
        <v>8246</v>
      </c>
      <c r="J861">
        <v>1433376000</v>
      </c>
      <c r="K861">
        <v>1430768468</v>
      </c>
      <c r="L861" t="b">
        <v>0</v>
      </c>
      <c r="M861">
        <v>98</v>
      </c>
      <c r="N861" s="6">
        <f t="shared" si="55"/>
        <v>42.724489795918366</v>
      </c>
      <c r="O861" t="b">
        <v>1</v>
      </c>
      <c r="P861" t="s">
        <v>8277</v>
      </c>
      <c r="Q861" t="s">
        <v>8325</v>
      </c>
      <c r="R861" t="s">
        <v>8327</v>
      </c>
      <c r="S861" s="11">
        <f t="shared" si="56"/>
        <v>42128.820231481484</v>
      </c>
      <c r="T861" s="11">
        <f t="shared" si="57"/>
        <v>42159</v>
      </c>
    </row>
    <row r="862" spans="1:20" ht="43.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s="5">
        <f t="shared" si="54"/>
        <v>0.18142857142857144</v>
      </c>
      <c r="H862" t="s">
        <v>8224</v>
      </c>
      <c r="I862" t="s">
        <v>8246</v>
      </c>
      <c r="J862">
        <v>1385123713</v>
      </c>
      <c r="K862">
        <v>1382528113</v>
      </c>
      <c r="L862" t="b">
        <v>0</v>
      </c>
      <c r="M862">
        <v>48</v>
      </c>
      <c r="N862" s="6">
        <f t="shared" si="55"/>
        <v>52.916666666666664</v>
      </c>
      <c r="O862" t="b">
        <v>0</v>
      </c>
      <c r="P862" t="s">
        <v>8278</v>
      </c>
      <c r="Q862" t="s">
        <v>8325</v>
      </c>
      <c r="R862" t="s">
        <v>8328</v>
      </c>
      <c r="S862" s="11">
        <f t="shared" si="56"/>
        <v>41570.482789351852</v>
      </c>
      <c r="T862" s="11">
        <f t="shared" si="57"/>
        <v>41600.524456018517</v>
      </c>
    </row>
    <row r="863" spans="1:20" ht="43.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s="5">
        <f t="shared" si="54"/>
        <v>2.2444444444444444E-2</v>
      </c>
      <c r="H863" t="s">
        <v>8224</v>
      </c>
      <c r="I863" t="s">
        <v>8246</v>
      </c>
      <c r="J863">
        <v>1474067404</v>
      </c>
      <c r="K863">
        <v>1471475404</v>
      </c>
      <c r="L863" t="b">
        <v>0</v>
      </c>
      <c r="M863">
        <v>2</v>
      </c>
      <c r="N863" s="6">
        <f t="shared" si="55"/>
        <v>50.5</v>
      </c>
      <c r="O863" t="b">
        <v>0</v>
      </c>
      <c r="P863" t="s">
        <v>8278</v>
      </c>
      <c r="Q863" t="s">
        <v>8325</v>
      </c>
      <c r="R863" t="s">
        <v>8328</v>
      </c>
      <c r="S863" s="11">
        <f t="shared" si="56"/>
        <v>42599.965324074074</v>
      </c>
      <c r="T863" s="11">
        <f t="shared" si="57"/>
        <v>42629.965324074074</v>
      </c>
    </row>
    <row r="864" spans="1:20" ht="43.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s="5">
        <f t="shared" si="54"/>
        <v>3.3999999999999998E-3</v>
      </c>
      <c r="H864" t="s">
        <v>8225</v>
      </c>
      <c r="I864" t="s">
        <v>8247</v>
      </c>
      <c r="J864">
        <v>1384179548</v>
      </c>
      <c r="K864">
        <v>1381583948</v>
      </c>
      <c r="L864" t="b">
        <v>0</v>
      </c>
      <c r="M864">
        <v>4</v>
      </c>
      <c r="N864" s="6">
        <f t="shared" si="55"/>
        <v>42.5</v>
      </c>
      <c r="O864" t="b">
        <v>0</v>
      </c>
      <c r="P864" t="s">
        <v>8278</v>
      </c>
      <c r="Q864" t="s">
        <v>8325</v>
      </c>
      <c r="R864" t="s">
        <v>8328</v>
      </c>
      <c r="S864" s="11">
        <f t="shared" si="56"/>
        <v>41559.5549537037</v>
      </c>
      <c r="T864" s="11">
        <f t="shared" si="57"/>
        <v>41589.596620370372</v>
      </c>
    </row>
    <row r="865" spans="1:20" ht="43.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s="5">
        <f t="shared" si="54"/>
        <v>4.4999999999999998E-2</v>
      </c>
      <c r="H865" t="s">
        <v>8224</v>
      </c>
      <c r="I865" t="s">
        <v>8246</v>
      </c>
      <c r="J865">
        <v>1329014966</v>
      </c>
      <c r="K865">
        <v>1326422966</v>
      </c>
      <c r="L865" t="b">
        <v>0</v>
      </c>
      <c r="M865">
        <v>5</v>
      </c>
      <c r="N865" s="6">
        <f t="shared" si="55"/>
        <v>18</v>
      </c>
      <c r="O865" t="b">
        <v>0</v>
      </c>
      <c r="P865" t="s">
        <v>8278</v>
      </c>
      <c r="Q865" t="s">
        <v>8325</v>
      </c>
      <c r="R865" t="s">
        <v>8328</v>
      </c>
      <c r="S865" s="11">
        <f t="shared" si="56"/>
        <v>40921.117662037039</v>
      </c>
      <c r="T865" s="11">
        <f t="shared" si="57"/>
        <v>40951.117662037039</v>
      </c>
    </row>
    <row r="866" spans="1:20" ht="43.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s="5">
        <f t="shared" si="54"/>
        <v>0.41538461538461541</v>
      </c>
      <c r="H866" t="s">
        <v>8224</v>
      </c>
      <c r="I866" t="s">
        <v>8246</v>
      </c>
      <c r="J866">
        <v>1381917540</v>
      </c>
      <c r="K866">
        <v>1379990038</v>
      </c>
      <c r="L866" t="b">
        <v>0</v>
      </c>
      <c r="M866">
        <v>79</v>
      </c>
      <c r="N866" s="6">
        <f t="shared" si="55"/>
        <v>34.177215189873415</v>
      </c>
      <c r="O866" t="b">
        <v>0</v>
      </c>
      <c r="P866" t="s">
        <v>8278</v>
      </c>
      <c r="Q866" t="s">
        <v>8325</v>
      </c>
      <c r="R866" t="s">
        <v>8328</v>
      </c>
      <c r="S866" s="11">
        <f t="shared" si="56"/>
        <v>41541.106921296298</v>
      </c>
      <c r="T866" s="11">
        <f t="shared" si="57"/>
        <v>41563.415972222225</v>
      </c>
    </row>
    <row r="867" spans="1:20" ht="43.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s="5">
        <f t="shared" si="54"/>
        <v>2.0454545454545454E-2</v>
      </c>
      <c r="H867" t="s">
        <v>8224</v>
      </c>
      <c r="I867" t="s">
        <v>8246</v>
      </c>
      <c r="J867">
        <v>1358361197</v>
      </c>
      <c r="K867">
        <v>1353177197</v>
      </c>
      <c r="L867" t="b">
        <v>0</v>
      </c>
      <c r="M867">
        <v>2</v>
      </c>
      <c r="N867" s="6">
        <f t="shared" si="55"/>
        <v>22.5</v>
      </c>
      <c r="O867" t="b">
        <v>0</v>
      </c>
      <c r="P867" t="s">
        <v>8278</v>
      </c>
      <c r="Q867" t="s">
        <v>8325</v>
      </c>
      <c r="R867" t="s">
        <v>8328</v>
      </c>
      <c r="S867" s="11">
        <f t="shared" si="56"/>
        <v>41230.77311342593</v>
      </c>
      <c r="T867" s="11">
        <f t="shared" si="57"/>
        <v>41290.77311342593</v>
      </c>
    </row>
    <row r="868" spans="1:20" ht="43.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s="5">
        <f t="shared" si="54"/>
        <v>0.18285714285714286</v>
      </c>
      <c r="H868" t="s">
        <v>8224</v>
      </c>
      <c r="I868" t="s">
        <v>8246</v>
      </c>
      <c r="J868">
        <v>1425136200</v>
      </c>
      <c r="K868">
        <v>1421853518</v>
      </c>
      <c r="L868" t="b">
        <v>0</v>
      </c>
      <c r="M868">
        <v>11</v>
      </c>
      <c r="N868" s="6">
        <f t="shared" si="55"/>
        <v>58.18181818181818</v>
      </c>
      <c r="O868" t="b">
        <v>0</v>
      </c>
      <c r="P868" t="s">
        <v>8278</v>
      </c>
      <c r="Q868" t="s">
        <v>8325</v>
      </c>
      <c r="R868" t="s">
        <v>8328</v>
      </c>
      <c r="S868" s="11">
        <f t="shared" si="56"/>
        <v>42025.637939814813</v>
      </c>
      <c r="T868" s="11">
        <f t="shared" si="57"/>
        <v>42063.631944444445</v>
      </c>
    </row>
    <row r="869" spans="1:20" ht="43.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s="5">
        <f t="shared" si="54"/>
        <v>0.2402</v>
      </c>
      <c r="H869" t="s">
        <v>8224</v>
      </c>
      <c r="I869" t="s">
        <v>8246</v>
      </c>
      <c r="J869">
        <v>1259643540</v>
      </c>
      <c r="K869">
        <v>1254450706</v>
      </c>
      <c r="L869" t="b">
        <v>0</v>
      </c>
      <c r="M869">
        <v>11</v>
      </c>
      <c r="N869" s="6">
        <f t="shared" si="55"/>
        <v>109.18181818181819</v>
      </c>
      <c r="O869" t="b">
        <v>0</v>
      </c>
      <c r="P869" t="s">
        <v>8278</v>
      </c>
      <c r="Q869" t="s">
        <v>8325</v>
      </c>
      <c r="R869" t="s">
        <v>8328</v>
      </c>
      <c r="S869" s="11">
        <f t="shared" si="56"/>
        <v>40088.105393518519</v>
      </c>
      <c r="T869" s="11">
        <f t="shared" si="57"/>
        <v>40148.207638888889</v>
      </c>
    </row>
    <row r="870" spans="1:20" ht="58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s="5">
        <f t="shared" si="54"/>
        <v>1.1111111111111111E-3</v>
      </c>
      <c r="H870" t="s">
        <v>8224</v>
      </c>
      <c r="I870" t="s">
        <v>8246</v>
      </c>
      <c r="J870">
        <v>1389055198</v>
      </c>
      <c r="K870">
        <v>1386463198</v>
      </c>
      <c r="L870" t="b">
        <v>0</v>
      </c>
      <c r="M870">
        <v>1</v>
      </c>
      <c r="N870" s="6">
        <f t="shared" si="55"/>
        <v>50</v>
      </c>
      <c r="O870" t="b">
        <v>0</v>
      </c>
      <c r="P870" t="s">
        <v>8278</v>
      </c>
      <c r="Q870" t="s">
        <v>8325</v>
      </c>
      <c r="R870" t="s">
        <v>8328</v>
      </c>
      <c r="S870" s="11">
        <f t="shared" si="56"/>
        <v>41616.027754629627</v>
      </c>
      <c r="T870" s="11">
        <f t="shared" si="57"/>
        <v>41646.027754629627</v>
      </c>
    </row>
    <row r="871" spans="1:20" ht="43.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s="5">
        <f t="shared" si="54"/>
        <v>0.11818181818181818</v>
      </c>
      <c r="H871" t="s">
        <v>8224</v>
      </c>
      <c r="I871" t="s">
        <v>8246</v>
      </c>
      <c r="J871">
        <v>1365448657</v>
      </c>
      <c r="K871">
        <v>1362860257</v>
      </c>
      <c r="L871" t="b">
        <v>0</v>
      </c>
      <c r="M871">
        <v>3</v>
      </c>
      <c r="N871" s="6">
        <f t="shared" si="55"/>
        <v>346.66666666666669</v>
      </c>
      <c r="O871" t="b">
        <v>0</v>
      </c>
      <c r="P871" t="s">
        <v>8278</v>
      </c>
      <c r="Q871" t="s">
        <v>8325</v>
      </c>
      <c r="R871" t="s">
        <v>8328</v>
      </c>
      <c r="S871" s="11">
        <f t="shared" si="56"/>
        <v>41342.845567129632</v>
      </c>
      <c r="T871" s="11">
        <f t="shared" si="57"/>
        <v>41372.803900462961</v>
      </c>
    </row>
    <row r="872" spans="1:20" ht="43.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s="5">
        <f t="shared" si="54"/>
        <v>3.0999999999999999E-3</v>
      </c>
      <c r="H872" t="s">
        <v>8225</v>
      </c>
      <c r="I872" t="s">
        <v>8247</v>
      </c>
      <c r="J872">
        <v>1377995523</v>
      </c>
      <c r="K872">
        <v>1375403523</v>
      </c>
      <c r="L872" t="b">
        <v>0</v>
      </c>
      <c r="M872">
        <v>5</v>
      </c>
      <c r="N872" s="6">
        <f t="shared" si="55"/>
        <v>12.4</v>
      </c>
      <c r="O872" t="b">
        <v>0</v>
      </c>
      <c r="P872" t="s">
        <v>8278</v>
      </c>
      <c r="Q872" t="s">
        <v>8325</v>
      </c>
      <c r="R872" t="s">
        <v>8328</v>
      </c>
      <c r="S872" s="11">
        <f t="shared" si="56"/>
        <v>41488.022256944445</v>
      </c>
      <c r="T872" s="11">
        <f t="shared" si="57"/>
        <v>41518.022256944445</v>
      </c>
    </row>
    <row r="873" spans="1:20" ht="43.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s="5">
        <f t="shared" si="54"/>
        <v>5.4166666666666669E-2</v>
      </c>
      <c r="H873" t="s">
        <v>8224</v>
      </c>
      <c r="I873" t="s">
        <v>8246</v>
      </c>
      <c r="J873">
        <v>1385735295</v>
      </c>
      <c r="K873">
        <v>1383139695</v>
      </c>
      <c r="L873" t="b">
        <v>0</v>
      </c>
      <c r="M873">
        <v>12</v>
      </c>
      <c r="N873" s="6">
        <f t="shared" si="55"/>
        <v>27.083333333333332</v>
      </c>
      <c r="O873" t="b">
        <v>0</v>
      </c>
      <c r="P873" t="s">
        <v>8278</v>
      </c>
      <c r="Q873" t="s">
        <v>8325</v>
      </c>
      <c r="R873" t="s">
        <v>8328</v>
      </c>
      <c r="S873" s="11">
        <f t="shared" si="56"/>
        <v>41577.561284722222</v>
      </c>
      <c r="T873" s="11">
        <f t="shared" si="57"/>
        <v>41607.602951388886</v>
      </c>
    </row>
    <row r="874" spans="1:20" ht="43.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s="5">
        <f t="shared" si="54"/>
        <v>8.1250000000000003E-3</v>
      </c>
      <c r="H874" t="s">
        <v>8224</v>
      </c>
      <c r="I874" t="s">
        <v>8246</v>
      </c>
      <c r="J874">
        <v>1299786527</v>
      </c>
      <c r="K874">
        <v>1295898527</v>
      </c>
      <c r="L874" t="b">
        <v>0</v>
      </c>
      <c r="M874">
        <v>2</v>
      </c>
      <c r="N874" s="6">
        <f t="shared" si="55"/>
        <v>32.5</v>
      </c>
      <c r="O874" t="b">
        <v>0</v>
      </c>
      <c r="P874" t="s">
        <v>8278</v>
      </c>
      <c r="Q874" t="s">
        <v>8325</v>
      </c>
      <c r="R874" t="s">
        <v>8328</v>
      </c>
      <c r="S874" s="11">
        <f t="shared" si="56"/>
        <v>40567.825543981482</v>
      </c>
      <c r="T874" s="11">
        <f t="shared" si="57"/>
        <v>40612.825543981482</v>
      </c>
    </row>
    <row r="875" spans="1:20" ht="29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s="5">
        <f t="shared" si="54"/>
        <v>1.2857142857142857E-2</v>
      </c>
      <c r="H875" t="s">
        <v>8224</v>
      </c>
      <c r="I875" t="s">
        <v>8246</v>
      </c>
      <c r="J875">
        <v>1352610040</v>
      </c>
      <c r="K875">
        <v>1349150440</v>
      </c>
      <c r="L875" t="b">
        <v>0</v>
      </c>
      <c r="M875">
        <v>5</v>
      </c>
      <c r="N875" s="6">
        <f t="shared" si="55"/>
        <v>9</v>
      </c>
      <c r="O875" t="b">
        <v>0</v>
      </c>
      <c r="P875" t="s">
        <v>8278</v>
      </c>
      <c r="Q875" t="s">
        <v>8325</v>
      </c>
      <c r="R875" t="s">
        <v>8328</v>
      </c>
      <c r="S875" s="11">
        <f t="shared" si="56"/>
        <v>41184.167129629634</v>
      </c>
      <c r="T875" s="11">
        <f t="shared" si="57"/>
        <v>41224.208796296298</v>
      </c>
    </row>
    <row r="876" spans="1:20" ht="43.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s="5">
        <f t="shared" si="54"/>
        <v>0.24333333333333335</v>
      </c>
      <c r="H876" t="s">
        <v>8224</v>
      </c>
      <c r="I876" t="s">
        <v>8246</v>
      </c>
      <c r="J876">
        <v>1367676034</v>
      </c>
      <c r="K876">
        <v>1365084034</v>
      </c>
      <c r="L876" t="b">
        <v>0</v>
      </c>
      <c r="M876">
        <v>21</v>
      </c>
      <c r="N876" s="6">
        <f t="shared" si="55"/>
        <v>34.761904761904759</v>
      </c>
      <c r="O876" t="b">
        <v>0</v>
      </c>
      <c r="P876" t="s">
        <v>8278</v>
      </c>
      <c r="Q876" t="s">
        <v>8325</v>
      </c>
      <c r="R876" t="s">
        <v>8328</v>
      </c>
      <c r="S876" s="11">
        <f t="shared" si="56"/>
        <v>41368.583726851852</v>
      </c>
      <c r="T876" s="11">
        <f t="shared" si="57"/>
        <v>41398.583726851852</v>
      </c>
    </row>
    <row r="877" spans="1:20" ht="58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s="5">
        <f t="shared" si="54"/>
        <v>0</v>
      </c>
      <c r="H877" t="s">
        <v>8224</v>
      </c>
      <c r="I877" t="s">
        <v>8246</v>
      </c>
      <c r="J877">
        <v>1442856131</v>
      </c>
      <c r="K877">
        <v>1441128131</v>
      </c>
      <c r="L877" t="b">
        <v>0</v>
      </c>
      <c r="M877">
        <v>0</v>
      </c>
      <c r="N877" s="6">
        <f t="shared" si="55"/>
        <v>0</v>
      </c>
      <c r="O877" t="b">
        <v>0</v>
      </c>
      <c r="P877" t="s">
        <v>8278</v>
      </c>
      <c r="Q877" t="s">
        <v>8325</v>
      </c>
      <c r="R877" t="s">
        <v>8328</v>
      </c>
      <c r="S877" s="11">
        <f t="shared" si="56"/>
        <v>42248.723738425921</v>
      </c>
      <c r="T877" s="11">
        <f t="shared" si="57"/>
        <v>42268.723738425921</v>
      </c>
    </row>
    <row r="878" spans="1:20" ht="29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s="5">
        <f t="shared" si="54"/>
        <v>0.40799492385786801</v>
      </c>
      <c r="H878" t="s">
        <v>8225</v>
      </c>
      <c r="I878" t="s">
        <v>8247</v>
      </c>
      <c r="J878">
        <v>1359978927</v>
      </c>
      <c r="K878">
        <v>1357127727</v>
      </c>
      <c r="L878" t="b">
        <v>0</v>
      </c>
      <c r="M878">
        <v>45</v>
      </c>
      <c r="N878" s="6">
        <f t="shared" si="55"/>
        <v>28.577777777777779</v>
      </c>
      <c r="O878" t="b">
        <v>0</v>
      </c>
      <c r="P878" t="s">
        <v>8278</v>
      </c>
      <c r="Q878" t="s">
        <v>8325</v>
      </c>
      <c r="R878" t="s">
        <v>8328</v>
      </c>
      <c r="S878" s="11">
        <f t="shared" si="56"/>
        <v>41276.496840277774</v>
      </c>
      <c r="T878" s="11">
        <f t="shared" si="57"/>
        <v>41309.496840277774</v>
      </c>
    </row>
    <row r="879" spans="1:20" ht="43.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s="5">
        <f t="shared" si="54"/>
        <v>0.67549999999999999</v>
      </c>
      <c r="H879" t="s">
        <v>8224</v>
      </c>
      <c r="I879" t="s">
        <v>8246</v>
      </c>
      <c r="J879">
        <v>1387479360</v>
      </c>
      <c r="K879">
        <v>1384887360</v>
      </c>
      <c r="L879" t="b">
        <v>0</v>
      </c>
      <c r="M879">
        <v>29</v>
      </c>
      <c r="N879" s="6">
        <f t="shared" si="55"/>
        <v>46.586206896551722</v>
      </c>
      <c r="O879" t="b">
        <v>0</v>
      </c>
      <c r="P879" t="s">
        <v>8278</v>
      </c>
      <c r="Q879" t="s">
        <v>8325</v>
      </c>
      <c r="R879" t="s">
        <v>8328</v>
      </c>
      <c r="S879" s="11">
        <f t="shared" si="56"/>
        <v>41597.788888888892</v>
      </c>
      <c r="T879" s="11">
        <f t="shared" si="57"/>
        <v>41627.788888888892</v>
      </c>
    </row>
    <row r="880" spans="1:20" ht="43.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s="5">
        <f t="shared" si="54"/>
        <v>1.2999999999999999E-2</v>
      </c>
      <c r="H880" t="s">
        <v>8224</v>
      </c>
      <c r="I880" t="s">
        <v>8246</v>
      </c>
      <c r="J880">
        <v>1293082524</v>
      </c>
      <c r="K880">
        <v>1290490524</v>
      </c>
      <c r="L880" t="b">
        <v>0</v>
      </c>
      <c r="M880">
        <v>2</v>
      </c>
      <c r="N880" s="6">
        <f t="shared" si="55"/>
        <v>32.5</v>
      </c>
      <c r="O880" t="b">
        <v>0</v>
      </c>
      <c r="P880" t="s">
        <v>8278</v>
      </c>
      <c r="Q880" t="s">
        <v>8325</v>
      </c>
      <c r="R880" t="s">
        <v>8328</v>
      </c>
      <c r="S880" s="11">
        <f t="shared" si="56"/>
        <v>40505.232916666668</v>
      </c>
      <c r="T880" s="11">
        <f t="shared" si="57"/>
        <v>40535.232916666668</v>
      </c>
    </row>
    <row r="881" spans="1:20" ht="43.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s="5">
        <f t="shared" si="54"/>
        <v>0.30666666666666664</v>
      </c>
      <c r="H881" t="s">
        <v>8224</v>
      </c>
      <c r="I881" t="s">
        <v>8246</v>
      </c>
      <c r="J881">
        <v>1338321305</v>
      </c>
      <c r="K881">
        <v>1336506905</v>
      </c>
      <c r="L881" t="b">
        <v>0</v>
      </c>
      <c r="M881">
        <v>30</v>
      </c>
      <c r="N881" s="6">
        <f t="shared" si="55"/>
        <v>21.466666666666665</v>
      </c>
      <c r="O881" t="b">
        <v>0</v>
      </c>
      <c r="P881" t="s">
        <v>8278</v>
      </c>
      <c r="Q881" t="s">
        <v>8325</v>
      </c>
      <c r="R881" t="s">
        <v>8328</v>
      </c>
      <c r="S881" s="11">
        <f t="shared" si="56"/>
        <v>41037.829918981479</v>
      </c>
      <c r="T881" s="11">
        <f t="shared" si="57"/>
        <v>41058.829918981479</v>
      </c>
    </row>
    <row r="882" spans="1:20" ht="43.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s="5">
        <f t="shared" si="54"/>
        <v>2.9894179894179893E-2</v>
      </c>
      <c r="H882" t="s">
        <v>8224</v>
      </c>
      <c r="I882" t="s">
        <v>8246</v>
      </c>
      <c r="J882">
        <v>1351582938</v>
      </c>
      <c r="K882">
        <v>1348731738</v>
      </c>
      <c r="L882" t="b">
        <v>0</v>
      </c>
      <c r="M882">
        <v>8</v>
      </c>
      <c r="N882" s="6">
        <f t="shared" si="55"/>
        <v>14.125</v>
      </c>
      <c r="O882" t="b">
        <v>0</v>
      </c>
      <c r="P882" t="s">
        <v>8279</v>
      </c>
      <c r="Q882" t="s">
        <v>8325</v>
      </c>
      <c r="R882" t="s">
        <v>8329</v>
      </c>
      <c r="S882" s="11">
        <f t="shared" si="56"/>
        <v>41179.32104166667</v>
      </c>
      <c r="T882" s="11">
        <f t="shared" si="57"/>
        <v>41212.32104166667</v>
      </c>
    </row>
    <row r="883" spans="1:20" ht="43.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s="5">
        <f t="shared" si="54"/>
        <v>8.0000000000000002E-3</v>
      </c>
      <c r="H883" t="s">
        <v>8224</v>
      </c>
      <c r="I883" t="s">
        <v>8246</v>
      </c>
      <c r="J883">
        <v>1326520886</v>
      </c>
      <c r="K883">
        <v>1322632886</v>
      </c>
      <c r="L883" t="b">
        <v>0</v>
      </c>
      <c r="M883">
        <v>1</v>
      </c>
      <c r="N883" s="6">
        <f t="shared" si="55"/>
        <v>30</v>
      </c>
      <c r="O883" t="b">
        <v>0</v>
      </c>
      <c r="P883" t="s">
        <v>8279</v>
      </c>
      <c r="Q883" t="s">
        <v>8325</v>
      </c>
      <c r="R883" t="s">
        <v>8329</v>
      </c>
      <c r="S883" s="11">
        <f t="shared" si="56"/>
        <v>40877.25099537037</v>
      </c>
      <c r="T883" s="11">
        <f t="shared" si="57"/>
        <v>40922.25099537037</v>
      </c>
    </row>
    <row r="884" spans="1:20" ht="43.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s="5">
        <f t="shared" si="54"/>
        <v>0.20133333333333334</v>
      </c>
      <c r="H884" t="s">
        <v>8224</v>
      </c>
      <c r="I884" t="s">
        <v>8246</v>
      </c>
      <c r="J884">
        <v>1315341550</v>
      </c>
      <c r="K884">
        <v>1312490350</v>
      </c>
      <c r="L884" t="b">
        <v>0</v>
      </c>
      <c r="M884">
        <v>14</v>
      </c>
      <c r="N884" s="6">
        <f t="shared" si="55"/>
        <v>21.571428571428573</v>
      </c>
      <c r="O884" t="b">
        <v>0</v>
      </c>
      <c r="P884" t="s">
        <v>8279</v>
      </c>
      <c r="Q884" t="s">
        <v>8325</v>
      </c>
      <c r="R884" t="s">
        <v>8329</v>
      </c>
      <c r="S884" s="11">
        <f t="shared" si="56"/>
        <v>40759.860532407409</v>
      </c>
      <c r="T884" s="11">
        <f t="shared" si="57"/>
        <v>40792.860532407409</v>
      </c>
    </row>
    <row r="885" spans="1:20" ht="43.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s="5">
        <f t="shared" si="54"/>
        <v>0.4002</v>
      </c>
      <c r="H885" t="s">
        <v>8224</v>
      </c>
      <c r="I885" t="s">
        <v>8246</v>
      </c>
      <c r="J885">
        <v>1456957635</v>
      </c>
      <c r="K885">
        <v>1451773635</v>
      </c>
      <c r="L885" t="b">
        <v>0</v>
      </c>
      <c r="M885">
        <v>24</v>
      </c>
      <c r="N885" s="6">
        <f t="shared" si="55"/>
        <v>83.375</v>
      </c>
      <c r="O885" t="b">
        <v>0</v>
      </c>
      <c r="P885" t="s">
        <v>8279</v>
      </c>
      <c r="Q885" t="s">
        <v>8325</v>
      </c>
      <c r="R885" t="s">
        <v>8329</v>
      </c>
      <c r="S885" s="11">
        <f t="shared" si="56"/>
        <v>42371.935590277775</v>
      </c>
      <c r="T885" s="11">
        <f t="shared" si="57"/>
        <v>42431.935590277775</v>
      </c>
    </row>
    <row r="886" spans="1:20" ht="43.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s="5">
        <f t="shared" si="54"/>
        <v>0.01</v>
      </c>
      <c r="H886" t="s">
        <v>8224</v>
      </c>
      <c r="I886" t="s">
        <v>8246</v>
      </c>
      <c r="J886">
        <v>1336789860</v>
      </c>
      <c r="K886">
        <v>1331666146</v>
      </c>
      <c r="L886" t="b">
        <v>0</v>
      </c>
      <c r="M886">
        <v>2</v>
      </c>
      <c r="N886" s="6">
        <f t="shared" si="55"/>
        <v>10</v>
      </c>
      <c r="O886" t="b">
        <v>0</v>
      </c>
      <c r="P886" t="s">
        <v>8279</v>
      </c>
      <c r="Q886" t="s">
        <v>8325</v>
      </c>
      <c r="R886" t="s">
        <v>8329</v>
      </c>
      <c r="S886" s="11">
        <f t="shared" si="56"/>
        <v>40981.802615740737</v>
      </c>
      <c r="T886" s="11">
        <f t="shared" si="57"/>
        <v>41041.104861111111</v>
      </c>
    </row>
    <row r="887" spans="1:20" ht="43.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s="5">
        <f t="shared" si="54"/>
        <v>0.75</v>
      </c>
      <c r="H887" t="s">
        <v>8224</v>
      </c>
      <c r="I887" t="s">
        <v>8246</v>
      </c>
      <c r="J887">
        <v>1483137311</v>
      </c>
      <c r="K887">
        <v>1481322911</v>
      </c>
      <c r="L887" t="b">
        <v>0</v>
      </c>
      <c r="M887">
        <v>21</v>
      </c>
      <c r="N887" s="6">
        <f t="shared" si="55"/>
        <v>35.714285714285715</v>
      </c>
      <c r="O887" t="b">
        <v>0</v>
      </c>
      <c r="P887" t="s">
        <v>8279</v>
      </c>
      <c r="Q887" t="s">
        <v>8325</v>
      </c>
      <c r="R887" t="s">
        <v>8329</v>
      </c>
      <c r="S887" s="11">
        <f t="shared" si="56"/>
        <v>42713.941099537042</v>
      </c>
      <c r="T887" s="11">
        <f t="shared" si="57"/>
        <v>42734.941099537042</v>
      </c>
    </row>
    <row r="888" spans="1:20" ht="43.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s="5">
        <f t="shared" si="54"/>
        <v>0.41</v>
      </c>
      <c r="H888" t="s">
        <v>8224</v>
      </c>
      <c r="I888" t="s">
        <v>8246</v>
      </c>
      <c r="J888">
        <v>1473972813</v>
      </c>
      <c r="K888">
        <v>1471812813</v>
      </c>
      <c r="L888" t="b">
        <v>0</v>
      </c>
      <c r="M888">
        <v>7</v>
      </c>
      <c r="N888" s="6">
        <f t="shared" si="55"/>
        <v>29.285714285714285</v>
      </c>
      <c r="O888" t="b">
        <v>0</v>
      </c>
      <c r="P888" t="s">
        <v>8279</v>
      </c>
      <c r="Q888" t="s">
        <v>8325</v>
      </c>
      <c r="R888" t="s">
        <v>8329</v>
      </c>
      <c r="S888" s="11">
        <f t="shared" si="56"/>
        <v>42603.870520833334</v>
      </c>
      <c r="T888" s="11">
        <f t="shared" si="57"/>
        <v>42628.870520833334</v>
      </c>
    </row>
    <row r="889" spans="1:20" ht="43.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s="5">
        <f t="shared" si="54"/>
        <v>0</v>
      </c>
      <c r="H889" t="s">
        <v>8224</v>
      </c>
      <c r="I889" t="s">
        <v>8246</v>
      </c>
      <c r="J889">
        <v>1338159655</v>
      </c>
      <c r="K889">
        <v>1335567655</v>
      </c>
      <c r="L889" t="b">
        <v>0</v>
      </c>
      <c r="M889">
        <v>0</v>
      </c>
      <c r="N889" s="6">
        <f t="shared" si="55"/>
        <v>0</v>
      </c>
      <c r="O889" t="b">
        <v>0</v>
      </c>
      <c r="P889" t="s">
        <v>8279</v>
      </c>
      <c r="Q889" t="s">
        <v>8325</v>
      </c>
      <c r="R889" t="s">
        <v>8329</v>
      </c>
      <c r="S889" s="11">
        <f t="shared" si="56"/>
        <v>41026.958969907406</v>
      </c>
      <c r="T889" s="11">
        <f t="shared" si="57"/>
        <v>41056.958969907406</v>
      </c>
    </row>
    <row r="890" spans="1:20" ht="43.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s="5">
        <f t="shared" si="54"/>
        <v>7.1999999999999995E-2</v>
      </c>
      <c r="H890" t="s">
        <v>8224</v>
      </c>
      <c r="I890" t="s">
        <v>8246</v>
      </c>
      <c r="J890">
        <v>1314856800</v>
      </c>
      <c r="K890">
        <v>1311789885</v>
      </c>
      <c r="L890" t="b">
        <v>0</v>
      </c>
      <c r="M890">
        <v>4</v>
      </c>
      <c r="N890" s="6">
        <f t="shared" si="55"/>
        <v>18</v>
      </c>
      <c r="O890" t="b">
        <v>0</v>
      </c>
      <c r="P890" t="s">
        <v>8279</v>
      </c>
      <c r="Q890" t="s">
        <v>8325</v>
      </c>
      <c r="R890" t="s">
        <v>8329</v>
      </c>
      <c r="S890" s="11">
        <f t="shared" si="56"/>
        <v>40751.753298611111</v>
      </c>
      <c r="T890" s="11">
        <f t="shared" si="57"/>
        <v>40787.25</v>
      </c>
    </row>
    <row r="891" spans="1:20" ht="43.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s="5">
        <f t="shared" si="54"/>
        <v>9.4412800000000005E-2</v>
      </c>
      <c r="H891" t="s">
        <v>8224</v>
      </c>
      <c r="I891" t="s">
        <v>8246</v>
      </c>
      <c r="J891">
        <v>1412534943</v>
      </c>
      <c r="K891">
        <v>1409942943</v>
      </c>
      <c r="L891" t="b">
        <v>0</v>
      </c>
      <c r="M891">
        <v>32</v>
      </c>
      <c r="N891" s="6">
        <f t="shared" si="55"/>
        <v>73.760000000000005</v>
      </c>
      <c r="O891" t="b">
        <v>0</v>
      </c>
      <c r="P891" t="s">
        <v>8279</v>
      </c>
      <c r="Q891" t="s">
        <v>8325</v>
      </c>
      <c r="R891" t="s">
        <v>8329</v>
      </c>
      <c r="S891" s="11">
        <f t="shared" si="56"/>
        <v>41887.784062500003</v>
      </c>
      <c r="T891" s="11">
        <f t="shared" si="57"/>
        <v>41917.784062500003</v>
      </c>
    </row>
    <row r="892" spans="1:20" ht="43.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s="5">
        <f t="shared" si="54"/>
        <v>4.1666666666666664E-2</v>
      </c>
      <c r="H892" t="s">
        <v>8224</v>
      </c>
      <c r="I892" t="s">
        <v>8246</v>
      </c>
      <c r="J892">
        <v>1385055979</v>
      </c>
      <c r="K892">
        <v>1382460379</v>
      </c>
      <c r="L892" t="b">
        <v>0</v>
      </c>
      <c r="M892">
        <v>4</v>
      </c>
      <c r="N892" s="6">
        <f t="shared" si="55"/>
        <v>31.25</v>
      </c>
      <c r="O892" t="b">
        <v>0</v>
      </c>
      <c r="P892" t="s">
        <v>8279</v>
      </c>
      <c r="Q892" t="s">
        <v>8325</v>
      </c>
      <c r="R892" t="s">
        <v>8329</v>
      </c>
      <c r="S892" s="11">
        <f t="shared" si="56"/>
        <v>41569.698831018519</v>
      </c>
      <c r="T892" s="11">
        <f t="shared" si="57"/>
        <v>41599.740497685183</v>
      </c>
    </row>
    <row r="893" spans="1:20" ht="43.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s="5">
        <f t="shared" si="54"/>
        <v>3.2500000000000001E-2</v>
      </c>
      <c r="H893" t="s">
        <v>8224</v>
      </c>
      <c r="I893" t="s">
        <v>8246</v>
      </c>
      <c r="J893">
        <v>1408581930</v>
      </c>
      <c r="K893">
        <v>1405989930</v>
      </c>
      <c r="L893" t="b">
        <v>0</v>
      </c>
      <c r="M893">
        <v>9</v>
      </c>
      <c r="N893" s="6">
        <f t="shared" si="55"/>
        <v>28.888888888888889</v>
      </c>
      <c r="O893" t="b">
        <v>0</v>
      </c>
      <c r="P893" t="s">
        <v>8279</v>
      </c>
      <c r="Q893" t="s">
        <v>8325</v>
      </c>
      <c r="R893" t="s">
        <v>8329</v>
      </c>
      <c r="S893" s="11">
        <f t="shared" si="56"/>
        <v>41842.031597222223</v>
      </c>
      <c r="T893" s="11">
        <f t="shared" si="57"/>
        <v>41872.031597222223</v>
      </c>
    </row>
    <row r="894" spans="1:20" ht="43.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s="5">
        <f t="shared" si="54"/>
        <v>0.40749999999999997</v>
      </c>
      <c r="H894" t="s">
        <v>8224</v>
      </c>
      <c r="I894" t="s">
        <v>8246</v>
      </c>
      <c r="J894">
        <v>1280635200</v>
      </c>
      <c r="K894">
        <v>1273121283</v>
      </c>
      <c r="L894" t="b">
        <v>0</v>
      </c>
      <c r="M894">
        <v>17</v>
      </c>
      <c r="N894" s="6">
        <f t="shared" si="55"/>
        <v>143.8235294117647</v>
      </c>
      <c r="O894" t="b">
        <v>0</v>
      </c>
      <c r="P894" t="s">
        <v>8279</v>
      </c>
      <c r="Q894" t="s">
        <v>8325</v>
      </c>
      <c r="R894" t="s">
        <v>8329</v>
      </c>
      <c r="S894" s="11">
        <f t="shared" si="56"/>
        <v>40304.20003472222</v>
      </c>
      <c r="T894" s="11">
        <f t="shared" si="57"/>
        <v>40391.166666666664</v>
      </c>
    </row>
    <row r="895" spans="1:20" ht="43.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s="5">
        <f t="shared" si="54"/>
        <v>0.1</v>
      </c>
      <c r="H895" t="s">
        <v>8224</v>
      </c>
      <c r="I895" t="s">
        <v>8246</v>
      </c>
      <c r="J895">
        <v>1427920363</v>
      </c>
      <c r="K895">
        <v>1425331963</v>
      </c>
      <c r="L895" t="b">
        <v>0</v>
      </c>
      <c r="M895">
        <v>5</v>
      </c>
      <c r="N895" s="6">
        <f t="shared" si="55"/>
        <v>40</v>
      </c>
      <c r="O895" t="b">
        <v>0</v>
      </c>
      <c r="P895" t="s">
        <v>8279</v>
      </c>
      <c r="Q895" t="s">
        <v>8325</v>
      </c>
      <c r="R895" t="s">
        <v>8329</v>
      </c>
      <c r="S895" s="11">
        <f t="shared" si="56"/>
        <v>42065.897719907407</v>
      </c>
      <c r="T895" s="11">
        <f t="shared" si="57"/>
        <v>42095.856053240743</v>
      </c>
    </row>
    <row r="896" spans="1:20" ht="43.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s="5">
        <f t="shared" si="54"/>
        <v>0.39169999999999999</v>
      </c>
      <c r="H896" t="s">
        <v>8224</v>
      </c>
      <c r="I896" t="s">
        <v>8246</v>
      </c>
      <c r="J896">
        <v>1465169610</v>
      </c>
      <c r="K896">
        <v>1462577610</v>
      </c>
      <c r="L896" t="b">
        <v>0</v>
      </c>
      <c r="M896">
        <v>53</v>
      </c>
      <c r="N896" s="6">
        <f t="shared" si="55"/>
        <v>147.81132075471697</v>
      </c>
      <c r="O896" t="b">
        <v>0</v>
      </c>
      <c r="P896" t="s">
        <v>8279</v>
      </c>
      <c r="Q896" t="s">
        <v>8325</v>
      </c>
      <c r="R896" t="s">
        <v>8329</v>
      </c>
      <c r="S896" s="11">
        <f t="shared" si="56"/>
        <v>42496.981597222228</v>
      </c>
      <c r="T896" s="11">
        <f t="shared" si="57"/>
        <v>42526.981597222228</v>
      </c>
    </row>
    <row r="897" spans="1:20" ht="43.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s="5">
        <f t="shared" si="54"/>
        <v>2.4375000000000001E-2</v>
      </c>
      <c r="H897" t="s">
        <v>8224</v>
      </c>
      <c r="I897" t="s">
        <v>8246</v>
      </c>
      <c r="J897">
        <v>1287975829</v>
      </c>
      <c r="K897">
        <v>1284087829</v>
      </c>
      <c r="L897" t="b">
        <v>0</v>
      </c>
      <c r="M897">
        <v>7</v>
      </c>
      <c r="N897" s="6">
        <f t="shared" si="55"/>
        <v>27.857142857142858</v>
      </c>
      <c r="O897" t="b">
        <v>0</v>
      </c>
      <c r="P897" t="s">
        <v>8279</v>
      </c>
      <c r="Q897" t="s">
        <v>8325</v>
      </c>
      <c r="R897" t="s">
        <v>8329</v>
      </c>
      <c r="S897" s="11">
        <f t="shared" si="56"/>
        <v>40431.127650462964</v>
      </c>
      <c r="T897" s="11">
        <f t="shared" si="57"/>
        <v>40476.127650462964</v>
      </c>
    </row>
    <row r="898" spans="1:20" ht="43.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s="5">
        <f t="shared" ref="G898:G961" si="58">E898/D898</f>
        <v>0.4</v>
      </c>
      <c r="H898" t="s">
        <v>8224</v>
      </c>
      <c r="I898" t="s">
        <v>8246</v>
      </c>
      <c r="J898">
        <v>1440734400</v>
      </c>
      <c r="K898">
        <v>1438549026</v>
      </c>
      <c r="L898" t="b">
        <v>0</v>
      </c>
      <c r="M898">
        <v>72</v>
      </c>
      <c r="N898" s="6">
        <f t="shared" si="55"/>
        <v>44.444444444444443</v>
      </c>
      <c r="O898" t="b">
        <v>0</v>
      </c>
      <c r="P898" t="s">
        <v>8279</v>
      </c>
      <c r="Q898" t="s">
        <v>8325</v>
      </c>
      <c r="R898" t="s">
        <v>8329</v>
      </c>
      <c r="S898" s="11">
        <f t="shared" si="56"/>
        <v>42218.872986111113</v>
      </c>
      <c r="T898" s="11">
        <f t="shared" si="57"/>
        <v>42244.166666666672</v>
      </c>
    </row>
    <row r="899" spans="1:20" ht="43.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s="5">
        <f t="shared" si="58"/>
        <v>0</v>
      </c>
      <c r="H899" t="s">
        <v>8224</v>
      </c>
      <c r="I899" t="s">
        <v>8246</v>
      </c>
      <c r="J899">
        <v>1354123908</v>
      </c>
      <c r="K899">
        <v>1351528308</v>
      </c>
      <c r="L899" t="b">
        <v>0</v>
      </c>
      <c r="M899">
        <v>0</v>
      </c>
      <c r="N899" s="6">
        <f t="shared" ref="N899:N962" si="59">IFERROR(E899/M899,0)</f>
        <v>0</v>
      </c>
      <c r="O899" t="b">
        <v>0</v>
      </c>
      <c r="P899" t="s">
        <v>8279</v>
      </c>
      <c r="Q899" t="s">
        <v>8325</v>
      </c>
      <c r="R899" t="s">
        <v>8329</v>
      </c>
      <c r="S899" s="11">
        <f t="shared" ref="S899:S962" si="60">((($K899/60)/60)/24)+DATE(1970,1,1)</f>
        <v>41211.688750000001</v>
      </c>
      <c r="T899" s="11">
        <f t="shared" ref="T899:T962" si="61">((($J899/60)/60)/24)+DATE(1970,1,1)</f>
        <v>41241.730416666665</v>
      </c>
    </row>
    <row r="900" spans="1:20" ht="43.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s="5">
        <f t="shared" si="58"/>
        <v>2.8000000000000001E-2</v>
      </c>
      <c r="H900" t="s">
        <v>8224</v>
      </c>
      <c r="I900" t="s">
        <v>8246</v>
      </c>
      <c r="J900">
        <v>1326651110</v>
      </c>
      <c r="K900">
        <v>1322763110</v>
      </c>
      <c r="L900" t="b">
        <v>0</v>
      </c>
      <c r="M900">
        <v>2</v>
      </c>
      <c r="N900" s="6">
        <f t="shared" si="59"/>
        <v>35</v>
      </c>
      <c r="O900" t="b">
        <v>0</v>
      </c>
      <c r="P900" t="s">
        <v>8279</v>
      </c>
      <c r="Q900" t="s">
        <v>8325</v>
      </c>
      <c r="R900" t="s">
        <v>8329</v>
      </c>
      <c r="S900" s="11">
        <f t="shared" si="60"/>
        <v>40878.758217592593</v>
      </c>
      <c r="T900" s="11">
        <f t="shared" si="61"/>
        <v>40923.758217592593</v>
      </c>
    </row>
    <row r="901" spans="1:20" ht="43.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s="5">
        <f t="shared" si="58"/>
        <v>0.37333333333333335</v>
      </c>
      <c r="H901" t="s">
        <v>8224</v>
      </c>
      <c r="I901" t="s">
        <v>8246</v>
      </c>
      <c r="J901">
        <v>1306549362</v>
      </c>
      <c r="K901">
        <v>1302661362</v>
      </c>
      <c r="L901" t="b">
        <v>0</v>
      </c>
      <c r="M901">
        <v>8</v>
      </c>
      <c r="N901" s="6">
        <f t="shared" si="59"/>
        <v>35</v>
      </c>
      <c r="O901" t="b">
        <v>0</v>
      </c>
      <c r="P901" t="s">
        <v>8279</v>
      </c>
      <c r="Q901" t="s">
        <v>8325</v>
      </c>
      <c r="R901" t="s">
        <v>8329</v>
      </c>
      <c r="S901" s="11">
        <f t="shared" si="60"/>
        <v>40646.099097222221</v>
      </c>
      <c r="T901" s="11">
        <f t="shared" si="61"/>
        <v>40691.099097222221</v>
      </c>
    </row>
    <row r="902" spans="1:20" ht="29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s="5">
        <f t="shared" si="58"/>
        <v>4.1999999999999997E-3</v>
      </c>
      <c r="H902" t="s">
        <v>8224</v>
      </c>
      <c r="I902" t="s">
        <v>8246</v>
      </c>
      <c r="J902">
        <v>1459365802</v>
      </c>
      <c r="K902">
        <v>1456777402</v>
      </c>
      <c r="L902" t="b">
        <v>0</v>
      </c>
      <c r="M902">
        <v>2</v>
      </c>
      <c r="N902" s="6">
        <f t="shared" si="59"/>
        <v>10.5</v>
      </c>
      <c r="O902" t="b">
        <v>0</v>
      </c>
      <c r="P902" t="s">
        <v>8278</v>
      </c>
      <c r="Q902" t="s">
        <v>8325</v>
      </c>
      <c r="R902" t="s">
        <v>8328</v>
      </c>
      <c r="S902" s="11">
        <f t="shared" si="60"/>
        <v>42429.84956018519</v>
      </c>
      <c r="T902" s="11">
        <f t="shared" si="61"/>
        <v>42459.807893518519</v>
      </c>
    </row>
    <row r="903" spans="1:20" ht="58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s="5">
        <f t="shared" si="58"/>
        <v>0</v>
      </c>
      <c r="H903" t="s">
        <v>8224</v>
      </c>
      <c r="I903" t="s">
        <v>8246</v>
      </c>
      <c r="J903">
        <v>1276024260</v>
      </c>
      <c r="K903">
        <v>1272050914</v>
      </c>
      <c r="L903" t="b">
        <v>0</v>
      </c>
      <c r="M903">
        <v>0</v>
      </c>
      <c r="N903" s="6">
        <f t="shared" si="59"/>
        <v>0</v>
      </c>
      <c r="O903" t="b">
        <v>0</v>
      </c>
      <c r="P903" t="s">
        <v>8278</v>
      </c>
      <c r="Q903" t="s">
        <v>8325</v>
      </c>
      <c r="R903" t="s">
        <v>8328</v>
      </c>
      <c r="S903" s="11">
        <f t="shared" si="60"/>
        <v>40291.81150462963</v>
      </c>
      <c r="T903" s="11">
        <f t="shared" si="61"/>
        <v>40337.799305555556</v>
      </c>
    </row>
    <row r="904" spans="1:20" ht="58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s="5">
        <f t="shared" si="58"/>
        <v>3.0000000000000001E-3</v>
      </c>
      <c r="H904" t="s">
        <v>8224</v>
      </c>
      <c r="I904" t="s">
        <v>8246</v>
      </c>
      <c r="J904">
        <v>1409412600</v>
      </c>
      <c r="K904">
        <v>1404947422</v>
      </c>
      <c r="L904" t="b">
        <v>0</v>
      </c>
      <c r="M904">
        <v>3</v>
      </c>
      <c r="N904" s="6">
        <f t="shared" si="59"/>
        <v>30</v>
      </c>
      <c r="O904" t="b">
        <v>0</v>
      </c>
      <c r="P904" t="s">
        <v>8278</v>
      </c>
      <c r="Q904" t="s">
        <v>8325</v>
      </c>
      <c r="R904" t="s">
        <v>8328</v>
      </c>
      <c r="S904" s="11">
        <f t="shared" si="60"/>
        <v>41829.965532407405</v>
      </c>
      <c r="T904" s="11">
        <f t="shared" si="61"/>
        <v>41881.645833333336</v>
      </c>
    </row>
    <row r="905" spans="1:20" ht="43.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s="5">
        <f t="shared" si="58"/>
        <v>3.2000000000000001E-2</v>
      </c>
      <c r="H905" t="s">
        <v>8224</v>
      </c>
      <c r="I905" t="s">
        <v>8246</v>
      </c>
      <c r="J905">
        <v>1348367100</v>
      </c>
      <c r="K905">
        <v>1346180780</v>
      </c>
      <c r="L905" t="b">
        <v>0</v>
      </c>
      <c r="M905">
        <v>4</v>
      </c>
      <c r="N905" s="6">
        <f t="shared" si="59"/>
        <v>40</v>
      </c>
      <c r="O905" t="b">
        <v>0</v>
      </c>
      <c r="P905" t="s">
        <v>8278</v>
      </c>
      <c r="Q905" t="s">
        <v>8325</v>
      </c>
      <c r="R905" t="s">
        <v>8328</v>
      </c>
      <c r="S905" s="11">
        <f t="shared" si="60"/>
        <v>41149.796064814815</v>
      </c>
      <c r="T905" s="11">
        <f t="shared" si="61"/>
        <v>41175.100694444445</v>
      </c>
    </row>
    <row r="906" spans="1:20" ht="43.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s="5">
        <f t="shared" si="58"/>
        <v>3.0200000000000001E-3</v>
      </c>
      <c r="H906" t="s">
        <v>8224</v>
      </c>
      <c r="I906" t="s">
        <v>8246</v>
      </c>
      <c r="J906">
        <v>1451786137</v>
      </c>
      <c r="K906">
        <v>1449194137</v>
      </c>
      <c r="L906" t="b">
        <v>0</v>
      </c>
      <c r="M906">
        <v>3</v>
      </c>
      <c r="N906" s="6">
        <f t="shared" si="59"/>
        <v>50.333333333333336</v>
      </c>
      <c r="O906" t="b">
        <v>0</v>
      </c>
      <c r="P906" t="s">
        <v>8278</v>
      </c>
      <c r="Q906" t="s">
        <v>8325</v>
      </c>
      <c r="R906" t="s">
        <v>8328</v>
      </c>
      <c r="S906" s="11">
        <f t="shared" si="60"/>
        <v>42342.080289351856</v>
      </c>
      <c r="T906" s="11">
        <f t="shared" si="61"/>
        <v>42372.080289351856</v>
      </c>
    </row>
    <row r="907" spans="1:20" ht="43.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s="5">
        <f t="shared" si="58"/>
        <v>3.0153846153846153E-2</v>
      </c>
      <c r="H907" t="s">
        <v>8224</v>
      </c>
      <c r="I907" t="s">
        <v>8246</v>
      </c>
      <c r="J907">
        <v>1295847926</v>
      </c>
      <c r="K907">
        <v>1290663926</v>
      </c>
      <c r="L907" t="b">
        <v>0</v>
      </c>
      <c r="M907">
        <v>6</v>
      </c>
      <c r="N907" s="6">
        <f t="shared" si="59"/>
        <v>32.666666666666664</v>
      </c>
      <c r="O907" t="b">
        <v>0</v>
      </c>
      <c r="P907" t="s">
        <v>8278</v>
      </c>
      <c r="Q907" t="s">
        <v>8325</v>
      </c>
      <c r="R907" t="s">
        <v>8328</v>
      </c>
      <c r="S907" s="11">
        <f t="shared" si="60"/>
        <v>40507.239884259259</v>
      </c>
      <c r="T907" s="11">
        <f t="shared" si="61"/>
        <v>40567.239884259259</v>
      </c>
    </row>
    <row r="908" spans="1:20" ht="29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s="5">
        <f t="shared" si="58"/>
        <v>0</v>
      </c>
      <c r="H908" t="s">
        <v>8224</v>
      </c>
      <c r="I908" t="s">
        <v>8246</v>
      </c>
      <c r="J908">
        <v>1394681590</v>
      </c>
      <c r="K908">
        <v>1392093190</v>
      </c>
      <c r="L908" t="b">
        <v>0</v>
      </c>
      <c r="M908">
        <v>0</v>
      </c>
      <c r="N908" s="6">
        <f t="shared" si="59"/>
        <v>0</v>
      </c>
      <c r="O908" t="b">
        <v>0</v>
      </c>
      <c r="P908" t="s">
        <v>8278</v>
      </c>
      <c r="Q908" t="s">
        <v>8325</v>
      </c>
      <c r="R908" t="s">
        <v>8328</v>
      </c>
      <c r="S908" s="11">
        <f t="shared" si="60"/>
        <v>41681.189699074072</v>
      </c>
      <c r="T908" s="11">
        <f t="shared" si="61"/>
        <v>41711.148032407407</v>
      </c>
    </row>
    <row r="909" spans="1:20" ht="29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s="5">
        <f t="shared" si="58"/>
        <v>0</v>
      </c>
      <c r="H909" t="s">
        <v>8224</v>
      </c>
      <c r="I909" t="s">
        <v>8246</v>
      </c>
      <c r="J909">
        <v>1315715823</v>
      </c>
      <c r="K909">
        <v>1313123823</v>
      </c>
      <c r="L909" t="b">
        <v>0</v>
      </c>
      <c r="M909">
        <v>0</v>
      </c>
      <c r="N909" s="6">
        <f t="shared" si="59"/>
        <v>0</v>
      </c>
      <c r="O909" t="b">
        <v>0</v>
      </c>
      <c r="P909" t="s">
        <v>8278</v>
      </c>
      <c r="Q909" t="s">
        <v>8325</v>
      </c>
      <c r="R909" t="s">
        <v>8328</v>
      </c>
      <c r="S909" s="11">
        <f t="shared" si="60"/>
        <v>40767.192395833335</v>
      </c>
      <c r="T909" s="11">
        <f t="shared" si="61"/>
        <v>40797.192395833335</v>
      </c>
    </row>
    <row r="910" spans="1:20" ht="43.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s="5">
        <f t="shared" si="58"/>
        <v>0</v>
      </c>
      <c r="H910" t="s">
        <v>8224</v>
      </c>
      <c r="I910" t="s">
        <v>8246</v>
      </c>
      <c r="J910">
        <v>1280206740</v>
      </c>
      <c r="K910">
        <v>1276283655</v>
      </c>
      <c r="L910" t="b">
        <v>0</v>
      </c>
      <c r="M910">
        <v>0</v>
      </c>
      <c r="N910" s="6">
        <f t="shared" si="59"/>
        <v>0</v>
      </c>
      <c r="O910" t="b">
        <v>0</v>
      </c>
      <c r="P910" t="s">
        <v>8278</v>
      </c>
      <c r="Q910" t="s">
        <v>8325</v>
      </c>
      <c r="R910" t="s">
        <v>8328</v>
      </c>
      <c r="S910" s="11">
        <f t="shared" si="60"/>
        <v>40340.801562499997</v>
      </c>
      <c r="T910" s="11">
        <f t="shared" si="61"/>
        <v>40386.207638888889</v>
      </c>
    </row>
    <row r="911" spans="1:20" ht="43.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s="5">
        <f t="shared" si="58"/>
        <v>3.2500000000000001E-2</v>
      </c>
      <c r="H911" t="s">
        <v>8224</v>
      </c>
      <c r="I911" t="s">
        <v>8246</v>
      </c>
      <c r="J911">
        <v>1343016000</v>
      </c>
      <c r="K911">
        <v>1340296440</v>
      </c>
      <c r="L911" t="b">
        <v>0</v>
      </c>
      <c r="M911">
        <v>8</v>
      </c>
      <c r="N911" s="6">
        <f t="shared" si="59"/>
        <v>65</v>
      </c>
      <c r="O911" t="b">
        <v>0</v>
      </c>
      <c r="P911" t="s">
        <v>8278</v>
      </c>
      <c r="Q911" t="s">
        <v>8325</v>
      </c>
      <c r="R911" t="s">
        <v>8328</v>
      </c>
      <c r="S911" s="11">
        <f t="shared" si="60"/>
        <v>41081.69027777778</v>
      </c>
      <c r="T911" s="11">
        <f t="shared" si="61"/>
        <v>41113.166666666664</v>
      </c>
    </row>
    <row r="912" spans="1:20" ht="43.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s="5">
        <f t="shared" si="58"/>
        <v>0.22363636363636363</v>
      </c>
      <c r="H912" t="s">
        <v>8225</v>
      </c>
      <c r="I912" t="s">
        <v>8247</v>
      </c>
      <c r="J912">
        <v>1488546319</v>
      </c>
      <c r="K912">
        <v>1483362319</v>
      </c>
      <c r="L912" t="b">
        <v>0</v>
      </c>
      <c r="M912">
        <v>5</v>
      </c>
      <c r="N912" s="6">
        <f t="shared" si="59"/>
        <v>24.6</v>
      </c>
      <c r="O912" t="b">
        <v>0</v>
      </c>
      <c r="P912" t="s">
        <v>8278</v>
      </c>
      <c r="Q912" t="s">
        <v>8325</v>
      </c>
      <c r="R912" t="s">
        <v>8328</v>
      </c>
      <c r="S912" s="11">
        <f t="shared" si="60"/>
        <v>42737.545358796298</v>
      </c>
      <c r="T912" s="11">
        <f t="shared" si="61"/>
        <v>42797.545358796298</v>
      </c>
    </row>
    <row r="913" spans="1:20" ht="43.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s="5">
        <f t="shared" si="58"/>
        <v>0</v>
      </c>
      <c r="H913" t="s">
        <v>8224</v>
      </c>
      <c r="I913" t="s">
        <v>8246</v>
      </c>
      <c r="J913">
        <v>1390522045</v>
      </c>
      <c r="K913">
        <v>1388707645</v>
      </c>
      <c r="L913" t="b">
        <v>0</v>
      </c>
      <c r="M913">
        <v>0</v>
      </c>
      <c r="N913" s="6">
        <f t="shared" si="59"/>
        <v>0</v>
      </c>
      <c r="O913" t="b">
        <v>0</v>
      </c>
      <c r="P913" t="s">
        <v>8278</v>
      </c>
      <c r="Q913" t="s">
        <v>8325</v>
      </c>
      <c r="R913" t="s">
        <v>8328</v>
      </c>
      <c r="S913" s="11">
        <f t="shared" si="60"/>
        <v>41642.005150462966</v>
      </c>
      <c r="T913" s="11">
        <f t="shared" si="61"/>
        <v>41663.005150462966</v>
      </c>
    </row>
    <row r="914" spans="1:20" ht="43.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s="5">
        <f t="shared" si="58"/>
        <v>8.5714285714285719E-3</v>
      </c>
      <c r="H914" t="s">
        <v>8224</v>
      </c>
      <c r="I914" t="s">
        <v>8246</v>
      </c>
      <c r="J914">
        <v>1355197047</v>
      </c>
      <c r="K914">
        <v>1350009447</v>
      </c>
      <c r="L914" t="b">
        <v>0</v>
      </c>
      <c r="M914">
        <v>2</v>
      </c>
      <c r="N914" s="6">
        <f t="shared" si="59"/>
        <v>15</v>
      </c>
      <c r="O914" t="b">
        <v>0</v>
      </c>
      <c r="P914" t="s">
        <v>8278</v>
      </c>
      <c r="Q914" t="s">
        <v>8325</v>
      </c>
      <c r="R914" t="s">
        <v>8328</v>
      </c>
      <c r="S914" s="11">
        <f t="shared" si="60"/>
        <v>41194.109340277777</v>
      </c>
      <c r="T914" s="11">
        <f t="shared" si="61"/>
        <v>41254.151006944441</v>
      </c>
    </row>
    <row r="915" spans="1:20" ht="43.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s="5">
        <f t="shared" si="58"/>
        <v>6.6066666666666662E-2</v>
      </c>
      <c r="H915" t="s">
        <v>8224</v>
      </c>
      <c r="I915" t="s">
        <v>8246</v>
      </c>
      <c r="J915">
        <v>1336188019</v>
      </c>
      <c r="K915">
        <v>1333596019</v>
      </c>
      <c r="L915" t="b">
        <v>0</v>
      </c>
      <c r="M915">
        <v>24</v>
      </c>
      <c r="N915" s="6">
        <f t="shared" si="59"/>
        <v>82.583333333333329</v>
      </c>
      <c r="O915" t="b">
        <v>0</v>
      </c>
      <c r="P915" t="s">
        <v>8278</v>
      </c>
      <c r="Q915" t="s">
        <v>8325</v>
      </c>
      <c r="R915" t="s">
        <v>8328</v>
      </c>
      <c r="S915" s="11">
        <f t="shared" si="60"/>
        <v>41004.139108796298</v>
      </c>
      <c r="T915" s="11">
        <f t="shared" si="61"/>
        <v>41034.139108796298</v>
      </c>
    </row>
    <row r="916" spans="1:20" ht="43.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s="5">
        <f t="shared" si="58"/>
        <v>0</v>
      </c>
      <c r="H916" t="s">
        <v>8224</v>
      </c>
      <c r="I916" t="s">
        <v>8246</v>
      </c>
      <c r="J916">
        <v>1345918747</v>
      </c>
      <c r="K916">
        <v>1343326747</v>
      </c>
      <c r="L916" t="b">
        <v>0</v>
      </c>
      <c r="M916">
        <v>0</v>
      </c>
      <c r="N916" s="6">
        <f t="shared" si="59"/>
        <v>0</v>
      </c>
      <c r="O916" t="b">
        <v>0</v>
      </c>
      <c r="P916" t="s">
        <v>8278</v>
      </c>
      <c r="Q916" t="s">
        <v>8325</v>
      </c>
      <c r="R916" t="s">
        <v>8328</v>
      </c>
      <c r="S916" s="11">
        <f t="shared" si="60"/>
        <v>41116.763275462967</v>
      </c>
      <c r="T916" s="11">
        <f t="shared" si="61"/>
        <v>41146.763275462967</v>
      </c>
    </row>
    <row r="917" spans="1:20" ht="43.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s="5">
        <f t="shared" si="58"/>
        <v>5.7692307692307696E-2</v>
      </c>
      <c r="H917" t="s">
        <v>8224</v>
      </c>
      <c r="I917" t="s">
        <v>8246</v>
      </c>
      <c r="J917">
        <v>1330577940</v>
      </c>
      <c r="K917">
        <v>1327853914</v>
      </c>
      <c r="L917" t="b">
        <v>0</v>
      </c>
      <c r="M917">
        <v>9</v>
      </c>
      <c r="N917" s="6">
        <f t="shared" si="59"/>
        <v>41.666666666666664</v>
      </c>
      <c r="O917" t="b">
        <v>0</v>
      </c>
      <c r="P917" t="s">
        <v>8278</v>
      </c>
      <c r="Q917" t="s">
        <v>8325</v>
      </c>
      <c r="R917" t="s">
        <v>8328</v>
      </c>
      <c r="S917" s="11">
        <f t="shared" si="60"/>
        <v>40937.679560185185</v>
      </c>
      <c r="T917" s="11">
        <f t="shared" si="61"/>
        <v>40969.207638888889</v>
      </c>
    </row>
    <row r="918" spans="1:20" ht="43.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s="5">
        <f t="shared" si="58"/>
        <v>0</v>
      </c>
      <c r="H918" t="s">
        <v>8224</v>
      </c>
      <c r="I918" t="s">
        <v>8246</v>
      </c>
      <c r="J918">
        <v>1287723600</v>
      </c>
      <c r="K918">
        <v>1284409734</v>
      </c>
      <c r="L918" t="b">
        <v>0</v>
      </c>
      <c r="M918">
        <v>0</v>
      </c>
      <c r="N918" s="6">
        <f t="shared" si="59"/>
        <v>0</v>
      </c>
      <c r="O918" t="b">
        <v>0</v>
      </c>
      <c r="P918" t="s">
        <v>8278</v>
      </c>
      <c r="Q918" t="s">
        <v>8325</v>
      </c>
      <c r="R918" t="s">
        <v>8328</v>
      </c>
      <c r="S918" s="11">
        <f t="shared" si="60"/>
        <v>40434.853402777779</v>
      </c>
      <c r="T918" s="11">
        <f t="shared" si="61"/>
        <v>40473.208333333336</v>
      </c>
    </row>
    <row r="919" spans="1:20" ht="43.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s="5">
        <f t="shared" si="58"/>
        <v>6.0000000000000001E-3</v>
      </c>
      <c r="H919" t="s">
        <v>8224</v>
      </c>
      <c r="I919" t="s">
        <v>8246</v>
      </c>
      <c r="J919">
        <v>1405305000</v>
      </c>
      <c r="K919">
        <v>1402612730</v>
      </c>
      <c r="L919" t="b">
        <v>0</v>
      </c>
      <c r="M919">
        <v>1</v>
      </c>
      <c r="N919" s="6">
        <f t="shared" si="59"/>
        <v>30</v>
      </c>
      <c r="O919" t="b">
        <v>0</v>
      </c>
      <c r="P919" t="s">
        <v>8278</v>
      </c>
      <c r="Q919" t="s">
        <v>8325</v>
      </c>
      <c r="R919" t="s">
        <v>8328</v>
      </c>
      <c r="S919" s="11">
        <f t="shared" si="60"/>
        <v>41802.94363425926</v>
      </c>
      <c r="T919" s="11">
        <f t="shared" si="61"/>
        <v>41834.104166666664</v>
      </c>
    </row>
    <row r="920" spans="1:20" ht="43.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s="5">
        <f t="shared" si="58"/>
        <v>5.0256410256410255E-2</v>
      </c>
      <c r="H920" t="s">
        <v>8225</v>
      </c>
      <c r="I920" t="s">
        <v>8247</v>
      </c>
      <c r="J920">
        <v>1417474761</v>
      </c>
      <c r="K920">
        <v>1414879161</v>
      </c>
      <c r="L920" t="b">
        <v>0</v>
      </c>
      <c r="M920">
        <v>10</v>
      </c>
      <c r="N920" s="6">
        <f t="shared" si="59"/>
        <v>19.600000000000001</v>
      </c>
      <c r="O920" t="b">
        <v>0</v>
      </c>
      <c r="P920" t="s">
        <v>8278</v>
      </c>
      <c r="Q920" t="s">
        <v>8325</v>
      </c>
      <c r="R920" t="s">
        <v>8328</v>
      </c>
      <c r="S920" s="11">
        <f t="shared" si="60"/>
        <v>41944.916215277779</v>
      </c>
      <c r="T920" s="11">
        <f t="shared" si="61"/>
        <v>41974.957881944443</v>
      </c>
    </row>
    <row r="921" spans="1: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s="5">
        <f t="shared" si="58"/>
        <v>5.0000000000000001E-3</v>
      </c>
      <c r="H921" t="s">
        <v>8224</v>
      </c>
      <c r="I921" t="s">
        <v>8246</v>
      </c>
      <c r="J921">
        <v>1355930645</v>
      </c>
      <c r="K921">
        <v>1352906645</v>
      </c>
      <c r="L921" t="b">
        <v>0</v>
      </c>
      <c r="M921">
        <v>1</v>
      </c>
      <c r="N921" s="6">
        <f t="shared" si="59"/>
        <v>100</v>
      </c>
      <c r="O921" t="b">
        <v>0</v>
      </c>
      <c r="P921" t="s">
        <v>8278</v>
      </c>
      <c r="Q921" t="s">
        <v>8325</v>
      </c>
      <c r="R921" t="s">
        <v>8328</v>
      </c>
      <c r="S921" s="11">
        <f t="shared" si="60"/>
        <v>41227.641724537039</v>
      </c>
      <c r="T921" s="11">
        <f t="shared" si="61"/>
        <v>41262.641724537039</v>
      </c>
    </row>
    <row r="922" spans="1:20" ht="43.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s="5">
        <f t="shared" si="58"/>
        <v>0</v>
      </c>
      <c r="H922" t="s">
        <v>8224</v>
      </c>
      <c r="I922" t="s">
        <v>8246</v>
      </c>
      <c r="J922">
        <v>1384448822</v>
      </c>
      <c r="K922">
        <v>1381853222</v>
      </c>
      <c r="L922" t="b">
        <v>0</v>
      </c>
      <c r="M922">
        <v>0</v>
      </c>
      <c r="N922" s="6">
        <f t="shared" si="59"/>
        <v>0</v>
      </c>
      <c r="O922" t="b">
        <v>0</v>
      </c>
      <c r="P922" t="s">
        <v>8278</v>
      </c>
      <c r="Q922" t="s">
        <v>8325</v>
      </c>
      <c r="R922" t="s">
        <v>8328</v>
      </c>
      <c r="S922" s="11">
        <f t="shared" si="60"/>
        <v>41562.67155092593</v>
      </c>
      <c r="T922" s="11">
        <f t="shared" si="61"/>
        <v>41592.713217592594</v>
      </c>
    </row>
    <row r="923" spans="1:20" ht="43.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s="5">
        <f t="shared" si="58"/>
        <v>0.309</v>
      </c>
      <c r="H923" t="s">
        <v>8224</v>
      </c>
      <c r="I923" t="s">
        <v>8246</v>
      </c>
      <c r="J923">
        <v>1323666376</v>
      </c>
      <c r="K923">
        <v>1320033976</v>
      </c>
      <c r="L923" t="b">
        <v>0</v>
      </c>
      <c r="M923">
        <v>20</v>
      </c>
      <c r="N923" s="6">
        <f t="shared" si="59"/>
        <v>231.75</v>
      </c>
      <c r="O923" t="b">
        <v>0</v>
      </c>
      <c r="P923" t="s">
        <v>8278</v>
      </c>
      <c r="Q923" t="s">
        <v>8325</v>
      </c>
      <c r="R923" t="s">
        <v>8328</v>
      </c>
      <c r="S923" s="11">
        <f t="shared" si="60"/>
        <v>40847.171018518515</v>
      </c>
      <c r="T923" s="11">
        <f t="shared" si="61"/>
        <v>40889.212685185186</v>
      </c>
    </row>
    <row r="924" spans="1:20" ht="43.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s="5">
        <f t="shared" si="58"/>
        <v>0.21037037037037037</v>
      </c>
      <c r="H924" t="s">
        <v>8224</v>
      </c>
      <c r="I924" t="s">
        <v>8246</v>
      </c>
      <c r="J924">
        <v>1412167393</v>
      </c>
      <c r="K924">
        <v>1409143393</v>
      </c>
      <c r="L924" t="b">
        <v>0</v>
      </c>
      <c r="M924">
        <v>30</v>
      </c>
      <c r="N924" s="6">
        <f t="shared" si="59"/>
        <v>189.33333333333334</v>
      </c>
      <c r="O924" t="b">
        <v>0</v>
      </c>
      <c r="P924" t="s">
        <v>8278</v>
      </c>
      <c r="Q924" t="s">
        <v>8325</v>
      </c>
      <c r="R924" t="s">
        <v>8328</v>
      </c>
      <c r="S924" s="11">
        <f t="shared" si="60"/>
        <v>41878.530011574076</v>
      </c>
      <c r="T924" s="11">
        <f t="shared" si="61"/>
        <v>41913.530011574076</v>
      </c>
    </row>
    <row r="925" spans="1:20" ht="43.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s="5">
        <f t="shared" si="58"/>
        <v>2.1999999999999999E-2</v>
      </c>
      <c r="H925" t="s">
        <v>8224</v>
      </c>
      <c r="I925" t="s">
        <v>8246</v>
      </c>
      <c r="J925">
        <v>1416614523</v>
      </c>
      <c r="K925">
        <v>1414018923</v>
      </c>
      <c r="L925" t="b">
        <v>0</v>
      </c>
      <c r="M925">
        <v>6</v>
      </c>
      <c r="N925" s="6">
        <f t="shared" si="59"/>
        <v>55</v>
      </c>
      <c r="O925" t="b">
        <v>0</v>
      </c>
      <c r="P925" t="s">
        <v>8278</v>
      </c>
      <c r="Q925" t="s">
        <v>8325</v>
      </c>
      <c r="R925" t="s">
        <v>8328</v>
      </c>
      <c r="S925" s="11">
        <f t="shared" si="60"/>
        <v>41934.959756944445</v>
      </c>
      <c r="T925" s="11">
        <f t="shared" si="61"/>
        <v>41965.001423611116</v>
      </c>
    </row>
    <row r="926" spans="1:20" ht="43.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s="5">
        <f t="shared" si="58"/>
        <v>0.109</v>
      </c>
      <c r="H926" t="s">
        <v>8224</v>
      </c>
      <c r="I926" t="s">
        <v>8246</v>
      </c>
      <c r="J926">
        <v>1360795069</v>
      </c>
      <c r="K926">
        <v>1358203069</v>
      </c>
      <c r="L926" t="b">
        <v>0</v>
      </c>
      <c r="M926">
        <v>15</v>
      </c>
      <c r="N926" s="6">
        <f t="shared" si="59"/>
        <v>21.8</v>
      </c>
      <c r="O926" t="b">
        <v>0</v>
      </c>
      <c r="P926" t="s">
        <v>8278</v>
      </c>
      <c r="Q926" t="s">
        <v>8325</v>
      </c>
      <c r="R926" t="s">
        <v>8328</v>
      </c>
      <c r="S926" s="11">
        <f t="shared" si="60"/>
        <v>41288.942928240744</v>
      </c>
      <c r="T926" s="11">
        <f t="shared" si="61"/>
        <v>41318.942928240744</v>
      </c>
    </row>
    <row r="927" spans="1:20" ht="43.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s="5">
        <f t="shared" si="58"/>
        <v>2.6666666666666668E-2</v>
      </c>
      <c r="H927" t="s">
        <v>8224</v>
      </c>
      <c r="I927" t="s">
        <v>8246</v>
      </c>
      <c r="J927">
        <v>1385590111</v>
      </c>
      <c r="K927">
        <v>1382994511</v>
      </c>
      <c r="L927" t="b">
        <v>0</v>
      </c>
      <c r="M927">
        <v>5</v>
      </c>
      <c r="N927" s="6">
        <f t="shared" si="59"/>
        <v>32</v>
      </c>
      <c r="O927" t="b">
        <v>0</v>
      </c>
      <c r="P927" t="s">
        <v>8278</v>
      </c>
      <c r="Q927" t="s">
        <v>8325</v>
      </c>
      <c r="R927" t="s">
        <v>8328</v>
      </c>
      <c r="S927" s="11">
        <f t="shared" si="60"/>
        <v>41575.880914351852</v>
      </c>
      <c r="T927" s="11">
        <f t="shared" si="61"/>
        <v>41605.922581018516</v>
      </c>
    </row>
    <row r="928" spans="1:20" ht="43.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s="5">
        <f t="shared" si="58"/>
        <v>0</v>
      </c>
      <c r="H928" t="s">
        <v>8224</v>
      </c>
      <c r="I928" t="s">
        <v>8246</v>
      </c>
      <c r="J928">
        <v>1278628800</v>
      </c>
      <c r="K928">
        <v>1276043330</v>
      </c>
      <c r="L928" t="b">
        <v>0</v>
      </c>
      <c r="M928">
        <v>0</v>
      </c>
      <c r="N928" s="6">
        <f t="shared" si="59"/>
        <v>0</v>
      </c>
      <c r="O928" t="b">
        <v>0</v>
      </c>
      <c r="P928" t="s">
        <v>8278</v>
      </c>
      <c r="Q928" t="s">
        <v>8325</v>
      </c>
      <c r="R928" t="s">
        <v>8328</v>
      </c>
      <c r="S928" s="11">
        <f t="shared" si="60"/>
        <v>40338.02002314815</v>
      </c>
      <c r="T928" s="11">
        <f t="shared" si="61"/>
        <v>40367.944444444445</v>
      </c>
    </row>
    <row r="929" spans="1:20" ht="29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s="5">
        <f t="shared" si="58"/>
        <v>0</v>
      </c>
      <c r="H929" t="s">
        <v>8224</v>
      </c>
      <c r="I929" t="s">
        <v>8246</v>
      </c>
      <c r="J929">
        <v>1337024695</v>
      </c>
      <c r="K929">
        <v>1334432695</v>
      </c>
      <c r="L929" t="b">
        <v>0</v>
      </c>
      <c r="M929">
        <v>0</v>
      </c>
      <c r="N929" s="6">
        <f t="shared" si="59"/>
        <v>0</v>
      </c>
      <c r="O929" t="b">
        <v>0</v>
      </c>
      <c r="P929" t="s">
        <v>8278</v>
      </c>
      <c r="Q929" t="s">
        <v>8325</v>
      </c>
      <c r="R929" t="s">
        <v>8328</v>
      </c>
      <c r="S929" s="11">
        <f t="shared" si="60"/>
        <v>41013.822858796295</v>
      </c>
      <c r="T929" s="11">
        <f t="shared" si="61"/>
        <v>41043.822858796295</v>
      </c>
    </row>
    <row r="930" spans="1:20" ht="43.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s="5">
        <f t="shared" si="58"/>
        <v>0.10862068965517241</v>
      </c>
      <c r="H930" t="s">
        <v>8224</v>
      </c>
      <c r="I930" t="s">
        <v>8246</v>
      </c>
      <c r="J930">
        <v>1353196800</v>
      </c>
      <c r="K930">
        <v>1348864913</v>
      </c>
      <c r="L930" t="b">
        <v>0</v>
      </c>
      <c r="M930">
        <v>28</v>
      </c>
      <c r="N930" s="6">
        <f t="shared" si="59"/>
        <v>56.25</v>
      </c>
      <c r="O930" t="b">
        <v>0</v>
      </c>
      <c r="P930" t="s">
        <v>8278</v>
      </c>
      <c r="Q930" t="s">
        <v>8325</v>
      </c>
      <c r="R930" t="s">
        <v>8328</v>
      </c>
      <c r="S930" s="11">
        <f t="shared" si="60"/>
        <v>41180.86241898148</v>
      </c>
      <c r="T930" s="11">
        <f t="shared" si="61"/>
        <v>41231</v>
      </c>
    </row>
    <row r="931" spans="1:20" ht="43.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s="5">
        <f t="shared" si="58"/>
        <v>0</v>
      </c>
      <c r="H931" t="s">
        <v>8224</v>
      </c>
      <c r="I931" t="s">
        <v>8246</v>
      </c>
      <c r="J931">
        <v>1333946569</v>
      </c>
      <c r="K931">
        <v>1331358169</v>
      </c>
      <c r="L931" t="b">
        <v>0</v>
      </c>
      <c r="M931">
        <v>0</v>
      </c>
      <c r="N931" s="6">
        <f t="shared" si="59"/>
        <v>0</v>
      </c>
      <c r="O931" t="b">
        <v>0</v>
      </c>
      <c r="P931" t="s">
        <v>8278</v>
      </c>
      <c r="Q931" t="s">
        <v>8325</v>
      </c>
      <c r="R931" t="s">
        <v>8328</v>
      </c>
      <c r="S931" s="11">
        <f t="shared" si="60"/>
        <v>40978.238067129627</v>
      </c>
      <c r="T931" s="11">
        <f t="shared" si="61"/>
        <v>41008.196400462963</v>
      </c>
    </row>
    <row r="932" spans="1:20" ht="43.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s="5">
        <f t="shared" si="58"/>
        <v>0.38333333333333336</v>
      </c>
      <c r="H932" t="s">
        <v>8224</v>
      </c>
      <c r="I932" t="s">
        <v>8246</v>
      </c>
      <c r="J932">
        <v>1277501520</v>
      </c>
      <c r="K932">
        <v>1273874306</v>
      </c>
      <c r="L932" t="b">
        <v>0</v>
      </c>
      <c r="M932">
        <v>5</v>
      </c>
      <c r="N932" s="6">
        <f t="shared" si="59"/>
        <v>69</v>
      </c>
      <c r="O932" t="b">
        <v>0</v>
      </c>
      <c r="P932" t="s">
        <v>8278</v>
      </c>
      <c r="Q932" t="s">
        <v>8325</v>
      </c>
      <c r="R932" t="s">
        <v>8328</v>
      </c>
      <c r="S932" s="11">
        <f t="shared" si="60"/>
        <v>40312.915578703702</v>
      </c>
      <c r="T932" s="11">
        <f t="shared" si="61"/>
        <v>40354.897222222222</v>
      </c>
    </row>
    <row r="933" spans="1:20" ht="43.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s="5">
        <f t="shared" si="58"/>
        <v>6.5500000000000003E-2</v>
      </c>
      <c r="H933" t="s">
        <v>8225</v>
      </c>
      <c r="I933" t="s">
        <v>8247</v>
      </c>
      <c r="J933">
        <v>1395007200</v>
      </c>
      <c r="K933">
        <v>1392021502</v>
      </c>
      <c r="L933" t="b">
        <v>0</v>
      </c>
      <c r="M933">
        <v>7</v>
      </c>
      <c r="N933" s="6">
        <f t="shared" si="59"/>
        <v>18.714285714285715</v>
      </c>
      <c r="O933" t="b">
        <v>0</v>
      </c>
      <c r="P933" t="s">
        <v>8278</v>
      </c>
      <c r="Q933" t="s">
        <v>8325</v>
      </c>
      <c r="R933" t="s">
        <v>8328</v>
      </c>
      <c r="S933" s="11">
        <f t="shared" si="60"/>
        <v>41680.359976851854</v>
      </c>
      <c r="T933" s="11">
        <f t="shared" si="61"/>
        <v>41714.916666666664</v>
      </c>
    </row>
    <row r="934" spans="1:20" ht="29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s="5">
        <f t="shared" si="58"/>
        <v>0.14536842105263159</v>
      </c>
      <c r="H934" t="s">
        <v>8224</v>
      </c>
      <c r="I934" t="s">
        <v>8246</v>
      </c>
      <c r="J934">
        <v>1363990545</v>
      </c>
      <c r="K934">
        <v>1360106145</v>
      </c>
      <c r="L934" t="b">
        <v>0</v>
      </c>
      <c r="M934">
        <v>30</v>
      </c>
      <c r="N934" s="6">
        <f t="shared" si="59"/>
        <v>46.033333333333331</v>
      </c>
      <c r="O934" t="b">
        <v>0</v>
      </c>
      <c r="P934" t="s">
        <v>8278</v>
      </c>
      <c r="Q934" t="s">
        <v>8325</v>
      </c>
      <c r="R934" t="s">
        <v>8328</v>
      </c>
      <c r="S934" s="11">
        <f t="shared" si="60"/>
        <v>41310.969270833331</v>
      </c>
      <c r="T934" s="11">
        <f t="shared" si="61"/>
        <v>41355.927604166667</v>
      </c>
    </row>
    <row r="935" spans="1:20" ht="43.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s="5">
        <f t="shared" si="58"/>
        <v>0.06</v>
      </c>
      <c r="H935" t="s">
        <v>8224</v>
      </c>
      <c r="I935" t="s">
        <v>8246</v>
      </c>
      <c r="J935">
        <v>1399867409</v>
      </c>
      <c r="K935">
        <v>1394683409</v>
      </c>
      <c r="L935" t="b">
        <v>0</v>
      </c>
      <c r="M935">
        <v>2</v>
      </c>
      <c r="N935" s="6">
        <f t="shared" si="59"/>
        <v>60</v>
      </c>
      <c r="O935" t="b">
        <v>0</v>
      </c>
      <c r="P935" t="s">
        <v>8278</v>
      </c>
      <c r="Q935" t="s">
        <v>8325</v>
      </c>
      <c r="R935" t="s">
        <v>8328</v>
      </c>
      <c r="S935" s="11">
        <f t="shared" si="60"/>
        <v>41711.169085648151</v>
      </c>
      <c r="T935" s="11">
        <f t="shared" si="61"/>
        <v>41771.169085648151</v>
      </c>
    </row>
    <row r="936" spans="1:20" ht="43.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s="5">
        <f t="shared" si="58"/>
        <v>0.30399999999999999</v>
      </c>
      <c r="H936" t="s">
        <v>8229</v>
      </c>
      <c r="I936" t="s">
        <v>8251</v>
      </c>
      <c r="J936">
        <v>1399183200</v>
      </c>
      <c r="K936">
        <v>1396633284</v>
      </c>
      <c r="L936" t="b">
        <v>0</v>
      </c>
      <c r="M936">
        <v>30</v>
      </c>
      <c r="N936" s="6">
        <f t="shared" si="59"/>
        <v>50.666666666666664</v>
      </c>
      <c r="O936" t="b">
        <v>0</v>
      </c>
      <c r="P936" t="s">
        <v>8278</v>
      </c>
      <c r="Q936" t="s">
        <v>8325</v>
      </c>
      <c r="R936" t="s">
        <v>8328</v>
      </c>
      <c r="S936" s="11">
        <f t="shared" si="60"/>
        <v>41733.737083333333</v>
      </c>
      <c r="T936" s="11">
        <f t="shared" si="61"/>
        <v>41763.25</v>
      </c>
    </row>
    <row r="937" spans="1:20" ht="43.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s="5">
        <f t="shared" si="58"/>
        <v>1.4285714285714285E-2</v>
      </c>
      <c r="H937" t="s">
        <v>8224</v>
      </c>
      <c r="I937" t="s">
        <v>8246</v>
      </c>
      <c r="J937">
        <v>1454054429</v>
      </c>
      <c r="K937">
        <v>1451462429</v>
      </c>
      <c r="L937" t="b">
        <v>0</v>
      </c>
      <c r="M937">
        <v>2</v>
      </c>
      <c r="N937" s="6">
        <f t="shared" si="59"/>
        <v>25</v>
      </c>
      <c r="O937" t="b">
        <v>0</v>
      </c>
      <c r="P937" t="s">
        <v>8278</v>
      </c>
      <c r="Q937" t="s">
        <v>8325</v>
      </c>
      <c r="R937" t="s">
        <v>8328</v>
      </c>
      <c r="S937" s="11">
        <f t="shared" si="60"/>
        <v>42368.333668981482</v>
      </c>
      <c r="T937" s="11">
        <f t="shared" si="61"/>
        <v>42398.333668981482</v>
      </c>
    </row>
    <row r="938" spans="1:20" ht="43.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s="5">
        <f t="shared" si="58"/>
        <v>0</v>
      </c>
      <c r="H938" t="s">
        <v>8224</v>
      </c>
      <c r="I938" t="s">
        <v>8246</v>
      </c>
      <c r="J938">
        <v>1326916800</v>
      </c>
      <c r="K938">
        <v>1323131689</v>
      </c>
      <c r="L938" t="b">
        <v>0</v>
      </c>
      <c r="M938">
        <v>0</v>
      </c>
      <c r="N938" s="6">
        <f t="shared" si="59"/>
        <v>0</v>
      </c>
      <c r="O938" t="b">
        <v>0</v>
      </c>
      <c r="P938" t="s">
        <v>8278</v>
      </c>
      <c r="Q938" t="s">
        <v>8325</v>
      </c>
      <c r="R938" t="s">
        <v>8328</v>
      </c>
      <c r="S938" s="11">
        <f t="shared" si="60"/>
        <v>40883.024178240739</v>
      </c>
      <c r="T938" s="11">
        <f t="shared" si="61"/>
        <v>40926.833333333336</v>
      </c>
    </row>
    <row r="939" spans="1:20" ht="43.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s="5">
        <f t="shared" si="58"/>
        <v>1.1428571428571429E-2</v>
      </c>
      <c r="H939" t="s">
        <v>8224</v>
      </c>
      <c r="I939" t="s">
        <v>8246</v>
      </c>
      <c r="J939">
        <v>1383509357</v>
      </c>
      <c r="K939">
        <v>1380913757</v>
      </c>
      <c r="L939" t="b">
        <v>0</v>
      </c>
      <c r="M939">
        <v>2</v>
      </c>
      <c r="N939" s="6">
        <f t="shared" si="59"/>
        <v>20</v>
      </c>
      <c r="O939" t="b">
        <v>0</v>
      </c>
      <c r="P939" t="s">
        <v>8278</v>
      </c>
      <c r="Q939" t="s">
        <v>8325</v>
      </c>
      <c r="R939" t="s">
        <v>8328</v>
      </c>
      <c r="S939" s="11">
        <f t="shared" si="60"/>
        <v>41551.798113425924</v>
      </c>
      <c r="T939" s="11">
        <f t="shared" si="61"/>
        <v>41581.839780092596</v>
      </c>
    </row>
    <row r="940" spans="1:20" ht="43.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s="5">
        <f t="shared" si="58"/>
        <v>3.5714285714285713E-3</v>
      </c>
      <c r="H940" t="s">
        <v>8224</v>
      </c>
      <c r="I940" t="s">
        <v>8246</v>
      </c>
      <c r="J940">
        <v>1346585448</v>
      </c>
      <c r="K940">
        <v>1343993448</v>
      </c>
      <c r="L940" t="b">
        <v>0</v>
      </c>
      <c r="M940">
        <v>1</v>
      </c>
      <c r="N940" s="6">
        <f t="shared" si="59"/>
        <v>25</v>
      </c>
      <c r="O940" t="b">
        <v>0</v>
      </c>
      <c r="P940" t="s">
        <v>8278</v>
      </c>
      <c r="Q940" t="s">
        <v>8325</v>
      </c>
      <c r="R940" t="s">
        <v>8328</v>
      </c>
      <c r="S940" s="11">
        <f t="shared" si="60"/>
        <v>41124.479722222226</v>
      </c>
      <c r="T940" s="11">
        <f t="shared" si="61"/>
        <v>41154.479722222226</v>
      </c>
    </row>
    <row r="941" spans="1:20" ht="43.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s="5">
        <f t="shared" si="58"/>
        <v>1.4545454545454545E-2</v>
      </c>
      <c r="H941" t="s">
        <v>8224</v>
      </c>
      <c r="I941" t="s">
        <v>8246</v>
      </c>
      <c r="J941">
        <v>1372622280</v>
      </c>
      <c r="K941">
        <v>1369246738</v>
      </c>
      <c r="L941" t="b">
        <v>0</v>
      </c>
      <c r="M941">
        <v>2</v>
      </c>
      <c r="N941" s="6">
        <f t="shared" si="59"/>
        <v>20</v>
      </c>
      <c r="O941" t="b">
        <v>0</v>
      </c>
      <c r="P941" t="s">
        <v>8278</v>
      </c>
      <c r="Q941" t="s">
        <v>8325</v>
      </c>
      <c r="R941" t="s">
        <v>8328</v>
      </c>
      <c r="S941" s="11">
        <f t="shared" si="60"/>
        <v>41416.763171296298</v>
      </c>
      <c r="T941" s="11">
        <f t="shared" si="61"/>
        <v>41455.831944444442</v>
      </c>
    </row>
    <row r="942" spans="1:20" ht="43.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s="5">
        <f t="shared" si="58"/>
        <v>0.17155555555555554</v>
      </c>
      <c r="H942" t="s">
        <v>8224</v>
      </c>
      <c r="I942" t="s">
        <v>8246</v>
      </c>
      <c r="J942">
        <v>1439251926</v>
      </c>
      <c r="K942">
        <v>1435363926</v>
      </c>
      <c r="L942" t="b">
        <v>0</v>
      </c>
      <c r="M942">
        <v>14</v>
      </c>
      <c r="N942" s="6">
        <f t="shared" si="59"/>
        <v>110.28571428571429</v>
      </c>
      <c r="O942" t="b">
        <v>0</v>
      </c>
      <c r="P942" t="s">
        <v>8273</v>
      </c>
      <c r="Q942" t="s">
        <v>8319</v>
      </c>
      <c r="R942" t="s">
        <v>8321</v>
      </c>
      <c r="S942" s="11">
        <f t="shared" si="60"/>
        <v>42182.008402777778</v>
      </c>
      <c r="T942" s="11">
        <f t="shared" si="61"/>
        <v>42227.008402777778</v>
      </c>
    </row>
    <row r="943" spans="1:20" ht="43.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s="5">
        <f t="shared" si="58"/>
        <v>2.3220000000000001E-2</v>
      </c>
      <c r="H943" t="s">
        <v>8224</v>
      </c>
      <c r="I943" t="s">
        <v>8246</v>
      </c>
      <c r="J943">
        <v>1486693145</v>
      </c>
      <c r="K943">
        <v>1484101145</v>
      </c>
      <c r="L943" t="b">
        <v>0</v>
      </c>
      <c r="M943">
        <v>31</v>
      </c>
      <c r="N943" s="6">
        <f t="shared" si="59"/>
        <v>37.451612903225808</v>
      </c>
      <c r="O943" t="b">
        <v>0</v>
      </c>
      <c r="P943" t="s">
        <v>8273</v>
      </c>
      <c r="Q943" t="s">
        <v>8319</v>
      </c>
      <c r="R943" t="s">
        <v>8321</v>
      </c>
      <c r="S943" s="11">
        <f t="shared" si="60"/>
        <v>42746.096585648149</v>
      </c>
      <c r="T943" s="11">
        <f t="shared" si="61"/>
        <v>42776.096585648149</v>
      </c>
    </row>
    <row r="944" spans="1:20" ht="43.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s="5">
        <f t="shared" si="58"/>
        <v>8.9066666666666669E-2</v>
      </c>
      <c r="H944" t="s">
        <v>8224</v>
      </c>
      <c r="I944" t="s">
        <v>8246</v>
      </c>
      <c r="J944">
        <v>1455826460</v>
      </c>
      <c r="K944">
        <v>1452716060</v>
      </c>
      <c r="L944" t="b">
        <v>0</v>
      </c>
      <c r="M944">
        <v>16</v>
      </c>
      <c r="N944" s="6">
        <f t="shared" si="59"/>
        <v>41.75</v>
      </c>
      <c r="O944" t="b">
        <v>0</v>
      </c>
      <c r="P944" t="s">
        <v>8273</v>
      </c>
      <c r="Q944" t="s">
        <v>8319</v>
      </c>
      <c r="R944" t="s">
        <v>8321</v>
      </c>
      <c r="S944" s="11">
        <f t="shared" si="60"/>
        <v>42382.843287037031</v>
      </c>
      <c r="T944" s="11">
        <f t="shared" si="61"/>
        <v>42418.843287037031</v>
      </c>
    </row>
    <row r="945" spans="1:20" ht="29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s="5">
        <f t="shared" si="58"/>
        <v>9.633333333333334E-2</v>
      </c>
      <c r="H945" t="s">
        <v>8224</v>
      </c>
      <c r="I945" t="s">
        <v>8246</v>
      </c>
      <c r="J945">
        <v>1480438905</v>
      </c>
      <c r="K945">
        <v>1477843305</v>
      </c>
      <c r="L945" t="b">
        <v>0</v>
      </c>
      <c r="M945">
        <v>12</v>
      </c>
      <c r="N945" s="6">
        <f t="shared" si="59"/>
        <v>24.083333333333332</v>
      </c>
      <c r="O945" t="b">
        <v>0</v>
      </c>
      <c r="P945" t="s">
        <v>8273</v>
      </c>
      <c r="Q945" t="s">
        <v>8319</v>
      </c>
      <c r="R945" t="s">
        <v>8321</v>
      </c>
      <c r="S945" s="11">
        <f t="shared" si="60"/>
        <v>42673.66788194445</v>
      </c>
      <c r="T945" s="11">
        <f t="shared" si="61"/>
        <v>42703.709548611107</v>
      </c>
    </row>
    <row r="946" spans="1:20" ht="43.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s="5">
        <f t="shared" si="58"/>
        <v>0.13325999999999999</v>
      </c>
      <c r="H946" t="s">
        <v>8224</v>
      </c>
      <c r="I946" t="s">
        <v>8246</v>
      </c>
      <c r="J946">
        <v>1460988000</v>
      </c>
      <c r="K946">
        <v>1458050450</v>
      </c>
      <c r="L946" t="b">
        <v>0</v>
      </c>
      <c r="M946">
        <v>96</v>
      </c>
      <c r="N946" s="6">
        <f t="shared" si="59"/>
        <v>69.40625</v>
      </c>
      <c r="O946" t="b">
        <v>0</v>
      </c>
      <c r="P946" t="s">
        <v>8273</v>
      </c>
      <c r="Q946" t="s">
        <v>8319</v>
      </c>
      <c r="R946" t="s">
        <v>8321</v>
      </c>
      <c r="S946" s="11">
        <f t="shared" si="60"/>
        <v>42444.583912037036</v>
      </c>
      <c r="T946" s="11">
        <f t="shared" si="61"/>
        <v>42478.583333333328</v>
      </c>
    </row>
    <row r="947" spans="1:20" ht="43.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s="5">
        <f t="shared" si="58"/>
        <v>2.4840000000000001E-2</v>
      </c>
      <c r="H947" t="s">
        <v>8230</v>
      </c>
      <c r="I947" t="s">
        <v>8249</v>
      </c>
      <c r="J947">
        <v>1487462340</v>
      </c>
      <c r="K947">
        <v>1482958626</v>
      </c>
      <c r="L947" t="b">
        <v>0</v>
      </c>
      <c r="M947">
        <v>16</v>
      </c>
      <c r="N947" s="6">
        <f t="shared" si="59"/>
        <v>155.25</v>
      </c>
      <c r="O947" t="b">
        <v>0</v>
      </c>
      <c r="P947" t="s">
        <v>8273</v>
      </c>
      <c r="Q947" t="s">
        <v>8319</v>
      </c>
      <c r="R947" t="s">
        <v>8321</v>
      </c>
      <c r="S947" s="11">
        <f t="shared" si="60"/>
        <v>42732.872986111113</v>
      </c>
      <c r="T947" s="11">
        <f t="shared" si="61"/>
        <v>42784.999305555553</v>
      </c>
    </row>
    <row r="948" spans="1:20" ht="29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s="5">
        <f t="shared" si="58"/>
        <v>1.9066666666666666E-2</v>
      </c>
      <c r="H948" t="s">
        <v>8224</v>
      </c>
      <c r="I948" t="s">
        <v>8246</v>
      </c>
      <c r="J948">
        <v>1473444048</v>
      </c>
      <c r="K948">
        <v>1470852048</v>
      </c>
      <c r="L948" t="b">
        <v>0</v>
      </c>
      <c r="M948">
        <v>5</v>
      </c>
      <c r="N948" s="6">
        <f t="shared" si="59"/>
        <v>57.2</v>
      </c>
      <c r="O948" t="b">
        <v>0</v>
      </c>
      <c r="P948" t="s">
        <v>8273</v>
      </c>
      <c r="Q948" t="s">
        <v>8319</v>
      </c>
      <c r="R948" t="s">
        <v>8321</v>
      </c>
      <c r="S948" s="11">
        <f t="shared" si="60"/>
        <v>42592.750555555554</v>
      </c>
      <c r="T948" s="11">
        <f t="shared" si="61"/>
        <v>42622.750555555554</v>
      </c>
    </row>
    <row r="949" spans="1:20" ht="43.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s="5">
        <f t="shared" si="58"/>
        <v>0</v>
      </c>
      <c r="H949" t="s">
        <v>8224</v>
      </c>
      <c r="I949" t="s">
        <v>8246</v>
      </c>
      <c r="J949">
        <v>1467312306</v>
      </c>
      <c r="K949">
        <v>1462128306</v>
      </c>
      <c r="L949" t="b">
        <v>0</v>
      </c>
      <c r="M949">
        <v>0</v>
      </c>
      <c r="N949" s="6">
        <f t="shared" si="59"/>
        <v>0</v>
      </c>
      <c r="O949" t="b">
        <v>0</v>
      </c>
      <c r="P949" t="s">
        <v>8273</v>
      </c>
      <c r="Q949" t="s">
        <v>8319</v>
      </c>
      <c r="R949" t="s">
        <v>8321</v>
      </c>
      <c r="S949" s="11">
        <f t="shared" si="60"/>
        <v>42491.781319444446</v>
      </c>
      <c r="T949" s="11">
        <f t="shared" si="61"/>
        <v>42551.781319444446</v>
      </c>
    </row>
    <row r="950" spans="1:20" ht="43.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s="5">
        <f t="shared" si="58"/>
        <v>0.12</v>
      </c>
      <c r="H950" t="s">
        <v>8233</v>
      </c>
      <c r="I950" t="s">
        <v>8249</v>
      </c>
      <c r="J950">
        <v>1457812364</v>
      </c>
      <c r="K950">
        <v>1455220364</v>
      </c>
      <c r="L950" t="b">
        <v>0</v>
      </c>
      <c r="M950">
        <v>8</v>
      </c>
      <c r="N950" s="6">
        <f t="shared" si="59"/>
        <v>60</v>
      </c>
      <c r="O950" t="b">
        <v>0</v>
      </c>
      <c r="P950" t="s">
        <v>8273</v>
      </c>
      <c r="Q950" t="s">
        <v>8319</v>
      </c>
      <c r="R950" t="s">
        <v>8321</v>
      </c>
      <c r="S950" s="11">
        <f t="shared" si="60"/>
        <v>42411.828287037039</v>
      </c>
      <c r="T950" s="11">
        <f t="shared" si="61"/>
        <v>42441.828287037039</v>
      </c>
    </row>
    <row r="951" spans="1:20" ht="43.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s="5">
        <f t="shared" si="58"/>
        <v>1.3650000000000001E-2</v>
      </c>
      <c r="H951" t="s">
        <v>8236</v>
      </c>
      <c r="I951" t="s">
        <v>8249</v>
      </c>
      <c r="J951">
        <v>1456016576</v>
      </c>
      <c r="K951">
        <v>1450832576</v>
      </c>
      <c r="L951" t="b">
        <v>0</v>
      </c>
      <c r="M951">
        <v>7</v>
      </c>
      <c r="N951" s="6">
        <f t="shared" si="59"/>
        <v>39</v>
      </c>
      <c r="O951" t="b">
        <v>0</v>
      </c>
      <c r="P951" t="s">
        <v>8273</v>
      </c>
      <c r="Q951" t="s">
        <v>8319</v>
      </c>
      <c r="R951" t="s">
        <v>8321</v>
      </c>
      <c r="S951" s="11">
        <f t="shared" si="60"/>
        <v>42361.043703703705</v>
      </c>
      <c r="T951" s="11">
        <f t="shared" si="61"/>
        <v>42421.043703703705</v>
      </c>
    </row>
    <row r="952" spans="1:20" ht="43.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s="5">
        <f t="shared" si="58"/>
        <v>0.28039999999999998</v>
      </c>
      <c r="H952" t="s">
        <v>8229</v>
      </c>
      <c r="I952" t="s">
        <v>8251</v>
      </c>
      <c r="J952">
        <v>1453053661</v>
      </c>
      <c r="K952">
        <v>1450461661</v>
      </c>
      <c r="L952" t="b">
        <v>0</v>
      </c>
      <c r="M952">
        <v>24</v>
      </c>
      <c r="N952" s="6">
        <f t="shared" si="59"/>
        <v>58.416666666666664</v>
      </c>
      <c r="O952" t="b">
        <v>0</v>
      </c>
      <c r="P952" t="s">
        <v>8273</v>
      </c>
      <c r="Q952" t="s">
        <v>8319</v>
      </c>
      <c r="R952" t="s">
        <v>8321</v>
      </c>
      <c r="S952" s="11">
        <f t="shared" si="60"/>
        <v>42356.750706018516</v>
      </c>
      <c r="T952" s="11">
        <f t="shared" si="61"/>
        <v>42386.750706018516</v>
      </c>
    </row>
    <row r="953" spans="1: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s="5">
        <f t="shared" si="58"/>
        <v>0.38390000000000002</v>
      </c>
      <c r="H953" t="s">
        <v>8224</v>
      </c>
      <c r="I953" t="s">
        <v>8246</v>
      </c>
      <c r="J953">
        <v>1465054872</v>
      </c>
      <c r="K953">
        <v>1461166872</v>
      </c>
      <c r="L953" t="b">
        <v>0</v>
      </c>
      <c r="M953">
        <v>121</v>
      </c>
      <c r="N953" s="6">
        <f t="shared" si="59"/>
        <v>158.63636363636363</v>
      </c>
      <c r="O953" t="b">
        <v>0</v>
      </c>
      <c r="P953" t="s">
        <v>8273</v>
      </c>
      <c r="Q953" t="s">
        <v>8319</v>
      </c>
      <c r="R953" t="s">
        <v>8321</v>
      </c>
      <c r="S953" s="11">
        <f t="shared" si="60"/>
        <v>42480.653611111105</v>
      </c>
      <c r="T953" s="11">
        <f t="shared" si="61"/>
        <v>42525.653611111105</v>
      </c>
    </row>
    <row r="954" spans="1:20" ht="29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s="5">
        <f t="shared" si="58"/>
        <v>0.39942857142857141</v>
      </c>
      <c r="H954" t="s">
        <v>8224</v>
      </c>
      <c r="I954" t="s">
        <v>8246</v>
      </c>
      <c r="J954">
        <v>1479483812</v>
      </c>
      <c r="K954">
        <v>1476888212</v>
      </c>
      <c r="L954" t="b">
        <v>0</v>
      </c>
      <c r="M954">
        <v>196</v>
      </c>
      <c r="N954" s="6">
        <f t="shared" si="59"/>
        <v>99.857142857142861</v>
      </c>
      <c r="O954" t="b">
        <v>0</v>
      </c>
      <c r="P954" t="s">
        <v>8273</v>
      </c>
      <c r="Q954" t="s">
        <v>8319</v>
      </c>
      <c r="R954" t="s">
        <v>8321</v>
      </c>
      <c r="S954" s="11">
        <f t="shared" si="60"/>
        <v>42662.613564814819</v>
      </c>
      <c r="T954" s="11">
        <f t="shared" si="61"/>
        <v>42692.655231481483</v>
      </c>
    </row>
    <row r="955" spans="1:20" ht="43.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s="5">
        <f t="shared" si="58"/>
        <v>8.3999999999999995E-3</v>
      </c>
      <c r="H955" t="s">
        <v>8224</v>
      </c>
      <c r="I955" t="s">
        <v>8246</v>
      </c>
      <c r="J955">
        <v>1422158199</v>
      </c>
      <c r="K955">
        <v>1419566199</v>
      </c>
      <c r="L955" t="b">
        <v>0</v>
      </c>
      <c r="M955">
        <v>5</v>
      </c>
      <c r="N955" s="6">
        <f t="shared" si="59"/>
        <v>25.2</v>
      </c>
      <c r="O955" t="b">
        <v>0</v>
      </c>
      <c r="P955" t="s">
        <v>8273</v>
      </c>
      <c r="Q955" t="s">
        <v>8319</v>
      </c>
      <c r="R955" t="s">
        <v>8321</v>
      </c>
      <c r="S955" s="11">
        <f t="shared" si="60"/>
        <v>41999.164340277777</v>
      </c>
      <c r="T955" s="11">
        <f t="shared" si="61"/>
        <v>42029.164340277777</v>
      </c>
    </row>
    <row r="956" spans="1:20" ht="43.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s="5">
        <f t="shared" si="58"/>
        <v>0.43406666666666666</v>
      </c>
      <c r="H956" t="s">
        <v>8224</v>
      </c>
      <c r="I956" t="s">
        <v>8246</v>
      </c>
      <c r="J956">
        <v>1440100839</v>
      </c>
      <c r="K956">
        <v>1436472039</v>
      </c>
      <c r="L956" t="b">
        <v>0</v>
      </c>
      <c r="M956">
        <v>73</v>
      </c>
      <c r="N956" s="6">
        <f t="shared" si="59"/>
        <v>89.191780821917803</v>
      </c>
      <c r="O956" t="b">
        <v>0</v>
      </c>
      <c r="P956" t="s">
        <v>8273</v>
      </c>
      <c r="Q956" t="s">
        <v>8319</v>
      </c>
      <c r="R956" t="s">
        <v>8321</v>
      </c>
      <c r="S956" s="11">
        <f t="shared" si="60"/>
        <v>42194.833784722221</v>
      </c>
      <c r="T956" s="11">
        <f t="shared" si="61"/>
        <v>42236.833784722221</v>
      </c>
    </row>
    <row r="957" spans="1:20" ht="43.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s="5">
        <f t="shared" si="58"/>
        <v>5.6613333333333335E-2</v>
      </c>
      <c r="H957" t="s">
        <v>8224</v>
      </c>
      <c r="I957" t="s">
        <v>8246</v>
      </c>
      <c r="J957">
        <v>1473750300</v>
      </c>
      <c r="K957">
        <v>1470294300</v>
      </c>
      <c r="L957" t="b">
        <v>0</v>
      </c>
      <c r="M957">
        <v>93</v>
      </c>
      <c r="N957" s="6">
        <f t="shared" si="59"/>
        <v>182.6236559139785</v>
      </c>
      <c r="O957" t="b">
        <v>0</v>
      </c>
      <c r="P957" t="s">
        <v>8273</v>
      </c>
      <c r="Q957" t="s">
        <v>8319</v>
      </c>
      <c r="R957" t="s">
        <v>8321</v>
      </c>
      <c r="S957" s="11">
        <f t="shared" si="60"/>
        <v>42586.295138888891</v>
      </c>
      <c r="T957" s="11">
        <f t="shared" si="61"/>
        <v>42626.295138888891</v>
      </c>
    </row>
    <row r="958" spans="1:20" ht="58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s="5">
        <f t="shared" si="58"/>
        <v>1.7219999999999999E-2</v>
      </c>
      <c r="H958" t="s">
        <v>8224</v>
      </c>
      <c r="I958" t="s">
        <v>8246</v>
      </c>
      <c r="J958">
        <v>1430081759</v>
      </c>
      <c r="K958">
        <v>1424901359</v>
      </c>
      <c r="L958" t="b">
        <v>0</v>
      </c>
      <c r="M958">
        <v>17</v>
      </c>
      <c r="N958" s="6">
        <f t="shared" si="59"/>
        <v>50.647058823529413</v>
      </c>
      <c r="O958" t="b">
        <v>0</v>
      </c>
      <c r="P958" t="s">
        <v>8273</v>
      </c>
      <c r="Q958" t="s">
        <v>8319</v>
      </c>
      <c r="R958" t="s">
        <v>8321</v>
      </c>
      <c r="S958" s="11">
        <f t="shared" si="60"/>
        <v>42060.913877314815</v>
      </c>
      <c r="T958" s="11">
        <f t="shared" si="61"/>
        <v>42120.872210648144</v>
      </c>
    </row>
    <row r="959" spans="1:20" ht="29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s="5">
        <f t="shared" si="58"/>
        <v>1.9416666666666665E-2</v>
      </c>
      <c r="H959" t="s">
        <v>8224</v>
      </c>
      <c r="I959" t="s">
        <v>8246</v>
      </c>
      <c r="J959">
        <v>1479392133</v>
      </c>
      <c r="K959">
        <v>1476710133</v>
      </c>
      <c r="L959" t="b">
        <v>0</v>
      </c>
      <c r="M959">
        <v>7</v>
      </c>
      <c r="N959" s="6">
        <f t="shared" si="59"/>
        <v>33.285714285714285</v>
      </c>
      <c r="O959" t="b">
        <v>0</v>
      </c>
      <c r="P959" t="s">
        <v>8273</v>
      </c>
      <c r="Q959" t="s">
        <v>8319</v>
      </c>
      <c r="R959" t="s">
        <v>8321</v>
      </c>
      <c r="S959" s="11">
        <f t="shared" si="60"/>
        <v>42660.552465277782</v>
      </c>
      <c r="T959" s="11">
        <f t="shared" si="61"/>
        <v>42691.594131944439</v>
      </c>
    </row>
    <row r="960" spans="1:20" ht="43.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s="5">
        <f t="shared" si="58"/>
        <v>0.11328275684711328</v>
      </c>
      <c r="H960" t="s">
        <v>8224</v>
      </c>
      <c r="I960" t="s">
        <v>8246</v>
      </c>
      <c r="J960">
        <v>1428641940</v>
      </c>
      <c r="K960">
        <v>1426792563</v>
      </c>
      <c r="L960" t="b">
        <v>0</v>
      </c>
      <c r="M960">
        <v>17</v>
      </c>
      <c r="N960" s="6">
        <f t="shared" si="59"/>
        <v>51.823529411764703</v>
      </c>
      <c r="O960" t="b">
        <v>0</v>
      </c>
      <c r="P960" t="s">
        <v>8273</v>
      </c>
      <c r="Q960" t="s">
        <v>8319</v>
      </c>
      <c r="R960" t="s">
        <v>8321</v>
      </c>
      <c r="S960" s="11">
        <f t="shared" si="60"/>
        <v>42082.802812499998</v>
      </c>
      <c r="T960" s="11">
        <f t="shared" si="61"/>
        <v>42104.207638888889</v>
      </c>
    </row>
    <row r="961" spans="1:20" ht="43.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s="5">
        <f t="shared" si="58"/>
        <v>0.3886</v>
      </c>
      <c r="H961" t="s">
        <v>8224</v>
      </c>
      <c r="I961" t="s">
        <v>8246</v>
      </c>
      <c r="J961">
        <v>1421640665</v>
      </c>
      <c r="K961">
        <v>1419048665</v>
      </c>
      <c r="L961" t="b">
        <v>0</v>
      </c>
      <c r="M961">
        <v>171</v>
      </c>
      <c r="N961" s="6">
        <f t="shared" si="59"/>
        <v>113.62573099415205</v>
      </c>
      <c r="O961" t="b">
        <v>0</v>
      </c>
      <c r="P961" t="s">
        <v>8273</v>
      </c>
      <c r="Q961" t="s">
        <v>8319</v>
      </c>
      <c r="R961" t="s">
        <v>8321</v>
      </c>
      <c r="S961" s="11">
        <f t="shared" si="60"/>
        <v>41993.174363425926</v>
      </c>
      <c r="T961" s="11">
        <f t="shared" si="61"/>
        <v>42023.174363425926</v>
      </c>
    </row>
    <row r="962" spans="1:20" ht="43.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s="5">
        <f t="shared" ref="G962:G1025" si="62">E962/D962</f>
        <v>0.46100628930817611</v>
      </c>
      <c r="H962" t="s">
        <v>8224</v>
      </c>
      <c r="I962" t="s">
        <v>8246</v>
      </c>
      <c r="J962">
        <v>1489500155</v>
      </c>
      <c r="K962">
        <v>1485874955</v>
      </c>
      <c r="L962" t="b">
        <v>0</v>
      </c>
      <c r="M962">
        <v>188</v>
      </c>
      <c r="N962" s="6">
        <f t="shared" si="59"/>
        <v>136.46276595744681</v>
      </c>
      <c r="O962" t="b">
        <v>0</v>
      </c>
      <c r="P962" t="s">
        <v>8273</v>
      </c>
      <c r="Q962" t="s">
        <v>8319</v>
      </c>
      <c r="R962" t="s">
        <v>8321</v>
      </c>
      <c r="S962" s="11">
        <f t="shared" si="60"/>
        <v>42766.626793981486</v>
      </c>
      <c r="T962" s="11">
        <f t="shared" si="61"/>
        <v>42808.585127314815</v>
      </c>
    </row>
    <row r="963" spans="1:20" ht="43.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s="5">
        <f t="shared" si="62"/>
        <v>0.42188421052631581</v>
      </c>
      <c r="H963" t="s">
        <v>8224</v>
      </c>
      <c r="I963" t="s">
        <v>8246</v>
      </c>
      <c r="J963">
        <v>1487617200</v>
      </c>
      <c r="K963">
        <v>1483634335</v>
      </c>
      <c r="L963" t="b">
        <v>0</v>
      </c>
      <c r="M963">
        <v>110</v>
      </c>
      <c r="N963" s="6">
        <f t="shared" ref="N963:N1026" si="63">IFERROR(E963/M963,0)</f>
        <v>364.35454545454547</v>
      </c>
      <c r="O963" t="b">
        <v>0</v>
      </c>
      <c r="P963" t="s">
        <v>8273</v>
      </c>
      <c r="Q963" t="s">
        <v>8319</v>
      </c>
      <c r="R963" t="s">
        <v>8321</v>
      </c>
      <c r="S963" s="11">
        <f t="shared" ref="S963:S1026" si="64">((($K963/60)/60)/24)+DATE(1970,1,1)</f>
        <v>42740.693692129629</v>
      </c>
      <c r="T963" s="11">
        <f t="shared" ref="T963:T1026" si="65">((($J963/60)/60)/24)+DATE(1970,1,1)</f>
        <v>42786.791666666672</v>
      </c>
    </row>
    <row r="964" spans="1:20" ht="43.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s="5">
        <f t="shared" si="62"/>
        <v>0.2848</v>
      </c>
      <c r="H964" t="s">
        <v>8224</v>
      </c>
      <c r="I964" t="s">
        <v>8246</v>
      </c>
      <c r="J964">
        <v>1455210353</v>
      </c>
      <c r="K964">
        <v>1451927153</v>
      </c>
      <c r="L964" t="b">
        <v>0</v>
      </c>
      <c r="M964">
        <v>37</v>
      </c>
      <c r="N964" s="6">
        <f t="shared" si="63"/>
        <v>19.243243243243242</v>
      </c>
      <c r="O964" t="b">
        <v>0</v>
      </c>
      <c r="P964" t="s">
        <v>8273</v>
      </c>
      <c r="Q964" t="s">
        <v>8319</v>
      </c>
      <c r="R964" t="s">
        <v>8321</v>
      </c>
      <c r="S964" s="11">
        <f t="shared" si="64"/>
        <v>42373.712418981479</v>
      </c>
      <c r="T964" s="11">
        <f t="shared" si="65"/>
        <v>42411.712418981479</v>
      </c>
    </row>
    <row r="965" spans="1:20" ht="29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s="5">
        <f t="shared" si="62"/>
        <v>1.0771428571428571E-2</v>
      </c>
      <c r="H965" t="s">
        <v>8224</v>
      </c>
      <c r="I965" t="s">
        <v>8246</v>
      </c>
      <c r="J965">
        <v>1476717319</v>
      </c>
      <c r="K965">
        <v>1473693319</v>
      </c>
      <c r="L965" t="b">
        <v>0</v>
      </c>
      <c r="M965">
        <v>9</v>
      </c>
      <c r="N965" s="6">
        <f t="shared" si="63"/>
        <v>41.888888888888886</v>
      </c>
      <c r="O965" t="b">
        <v>0</v>
      </c>
      <c r="P965" t="s">
        <v>8273</v>
      </c>
      <c r="Q965" t="s">
        <v>8319</v>
      </c>
      <c r="R965" t="s">
        <v>8321</v>
      </c>
      <c r="S965" s="11">
        <f t="shared" si="64"/>
        <v>42625.635636574079</v>
      </c>
      <c r="T965" s="11">
        <f t="shared" si="65"/>
        <v>42660.635636574079</v>
      </c>
    </row>
    <row r="966" spans="1:20" ht="43.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s="5">
        <f t="shared" si="62"/>
        <v>7.9909090909090902E-3</v>
      </c>
      <c r="H966" t="s">
        <v>8229</v>
      </c>
      <c r="I966" t="s">
        <v>8251</v>
      </c>
      <c r="J966">
        <v>1441119919</v>
      </c>
      <c r="K966">
        <v>1437663919</v>
      </c>
      <c r="L966" t="b">
        <v>0</v>
      </c>
      <c r="M966">
        <v>29</v>
      </c>
      <c r="N966" s="6">
        <f t="shared" si="63"/>
        <v>30.310344827586206</v>
      </c>
      <c r="O966" t="b">
        <v>0</v>
      </c>
      <c r="P966" t="s">
        <v>8273</v>
      </c>
      <c r="Q966" t="s">
        <v>8319</v>
      </c>
      <c r="R966" t="s">
        <v>8321</v>
      </c>
      <c r="S966" s="11">
        <f t="shared" si="64"/>
        <v>42208.628692129627</v>
      </c>
      <c r="T966" s="11">
        <f t="shared" si="65"/>
        <v>42248.628692129627</v>
      </c>
    </row>
    <row r="967" spans="1:20" ht="43.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s="5">
        <f t="shared" si="62"/>
        <v>1.192E-2</v>
      </c>
      <c r="H967" t="s">
        <v>8224</v>
      </c>
      <c r="I967" t="s">
        <v>8246</v>
      </c>
      <c r="J967">
        <v>1477454340</v>
      </c>
      <c r="K967">
        <v>1474676646</v>
      </c>
      <c r="L967" t="b">
        <v>0</v>
      </c>
      <c r="M967">
        <v>6</v>
      </c>
      <c r="N967" s="6">
        <f t="shared" si="63"/>
        <v>49.666666666666664</v>
      </c>
      <c r="O967" t="b">
        <v>0</v>
      </c>
      <c r="P967" t="s">
        <v>8273</v>
      </c>
      <c r="Q967" t="s">
        <v>8319</v>
      </c>
      <c r="R967" t="s">
        <v>8321</v>
      </c>
      <c r="S967" s="11">
        <f t="shared" si="64"/>
        <v>42637.016736111109</v>
      </c>
      <c r="T967" s="11">
        <f t="shared" si="65"/>
        <v>42669.165972222225</v>
      </c>
    </row>
    <row r="968" spans="1:20" ht="43.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s="5">
        <f t="shared" si="62"/>
        <v>0.14799999999999999</v>
      </c>
      <c r="H968" t="s">
        <v>8224</v>
      </c>
      <c r="I968" t="s">
        <v>8246</v>
      </c>
      <c r="J968">
        <v>1475766932</v>
      </c>
      <c r="K968">
        <v>1473174932</v>
      </c>
      <c r="L968" t="b">
        <v>0</v>
      </c>
      <c r="M968">
        <v>30</v>
      </c>
      <c r="N968" s="6">
        <f t="shared" si="63"/>
        <v>59.2</v>
      </c>
      <c r="O968" t="b">
        <v>0</v>
      </c>
      <c r="P968" t="s">
        <v>8273</v>
      </c>
      <c r="Q968" t="s">
        <v>8319</v>
      </c>
      <c r="R968" t="s">
        <v>8321</v>
      </c>
      <c r="S968" s="11">
        <f t="shared" si="64"/>
        <v>42619.635787037041</v>
      </c>
      <c r="T968" s="11">
        <f t="shared" si="65"/>
        <v>42649.635787037041</v>
      </c>
    </row>
    <row r="969" spans="1:20" ht="43.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s="5">
        <f t="shared" si="62"/>
        <v>0.17810000000000001</v>
      </c>
      <c r="H969" t="s">
        <v>8224</v>
      </c>
      <c r="I969" t="s">
        <v>8246</v>
      </c>
      <c r="J969">
        <v>1461301574</v>
      </c>
      <c r="K969">
        <v>1456121174</v>
      </c>
      <c r="L969" t="b">
        <v>0</v>
      </c>
      <c r="M969">
        <v>81</v>
      </c>
      <c r="N969" s="6">
        <f t="shared" si="63"/>
        <v>43.97530864197531</v>
      </c>
      <c r="O969" t="b">
        <v>0</v>
      </c>
      <c r="P969" t="s">
        <v>8273</v>
      </c>
      <c r="Q969" t="s">
        <v>8319</v>
      </c>
      <c r="R969" t="s">
        <v>8321</v>
      </c>
      <c r="S969" s="11">
        <f t="shared" si="64"/>
        <v>42422.254328703704</v>
      </c>
      <c r="T969" s="11">
        <f t="shared" si="65"/>
        <v>42482.21266203704</v>
      </c>
    </row>
    <row r="970" spans="1:20" ht="43.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s="5">
        <f t="shared" si="62"/>
        <v>1.325E-2</v>
      </c>
      <c r="H970" t="s">
        <v>8224</v>
      </c>
      <c r="I970" t="s">
        <v>8246</v>
      </c>
      <c r="J970">
        <v>1408134034</v>
      </c>
      <c r="K970">
        <v>1405542034</v>
      </c>
      <c r="L970" t="b">
        <v>0</v>
      </c>
      <c r="M970">
        <v>4</v>
      </c>
      <c r="N970" s="6">
        <f t="shared" si="63"/>
        <v>26.5</v>
      </c>
      <c r="O970" t="b">
        <v>0</v>
      </c>
      <c r="P970" t="s">
        <v>8273</v>
      </c>
      <c r="Q970" t="s">
        <v>8319</v>
      </c>
      <c r="R970" t="s">
        <v>8321</v>
      </c>
      <c r="S970" s="11">
        <f t="shared" si="64"/>
        <v>41836.847615740742</v>
      </c>
      <c r="T970" s="11">
        <f t="shared" si="65"/>
        <v>41866.847615740742</v>
      </c>
    </row>
    <row r="971" spans="1:20" ht="29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s="5">
        <f t="shared" si="62"/>
        <v>0.46666666666666667</v>
      </c>
      <c r="H971" t="s">
        <v>8238</v>
      </c>
      <c r="I971" t="s">
        <v>8256</v>
      </c>
      <c r="J971">
        <v>1486624607</v>
      </c>
      <c r="K971">
        <v>1483773407</v>
      </c>
      <c r="L971" t="b">
        <v>0</v>
      </c>
      <c r="M971">
        <v>11</v>
      </c>
      <c r="N971" s="6">
        <f t="shared" si="63"/>
        <v>1272.7272727272727</v>
      </c>
      <c r="O971" t="b">
        <v>0</v>
      </c>
      <c r="P971" t="s">
        <v>8273</v>
      </c>
      <c r="Q971" t="s">
        <v>8319</v>
      </c>
      <c r="R971" t="s">
        <v>8321</v>
      </c>
      <c r="S971" s="11">
        <f t="shared" si="64"/>
        <v>42742.30332175926</v>
      </c>
      <c r="T971" s="11">
        <f t="shared" si="65"/>
        <v>42775.30332175926</v>
      </c>
    </row>
    <row r="972" spans="1:20" ht="43.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s="5">
        <f t="shared" si="62"/>
        <v>0.4592</v>
      </c>
      <c r="H972" t="s">
        <v>8229</v>
      </c>
      <c r="I972" t="s">
        <v>8251</v>
      </c>
      <c r="J972">
        <v>1485147540</v>
      </c>
      <c r="K972">
        <v>1481951853</v>
      </c>
      <c r="L972" t="b">
        <v>0</v>
      </c>
      <c r="M972">
        <v>14</v>
      </c>
      <c r="N972" s="6">
        <f t="shared" si="63"/>
        <v>164</v>
      </c>
      <c r="O972" t="b">
        <v>0</v>
      </c>
      <c r="P972" t="s">
        <v>8273</v>
      </c>
      <c r="Q972" t="s">
        <v>8319</v>
      </c>
      <c r="R972" t="s">
        <v>8321</v>
      </c>
      <c r="S972" s="11">
        <f t="shared" si="64"/>
        <v>42721.220520833333</v>
      </c>
      <c r="T972" s="11">
        <f t="shared" si="65"/>
        <v>42758.207638888889</v>
      </c>
    </row>
    <row r="973" spans="1:20" ht="43.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s="5">
        <f t="shared" si="62"/>
        <v>2.2599999999999999E-3</v>
      </c>
      <c r="H973" t="s">
        <v>8224</v>
      </c>
      <c r="I973" t="s">
        <v>8246</v>
      </c>
      <c r="J973">
        <v>1433178060</v>
      </c>
      <c r="K973">
        <v>1429290060</v>
      </c>
      <c r="L973" t="b">
        <v>0</v>
      </c>
      <c r="M973">
        <v>5</v>
      </c>
      <c r="N973" s="6">
        <f t="shared" si="63"/>
        <v>45.2</v>
      </c>
      <c r="O973" t="b">
        <v>0</v>
      </c>
      <c r="P973" t="s">
        <v>8273</v>
      </c>
      <c r="Q973" t="s">
        <v>8319</v>
      </c>
      <c r="R973" t="s">
        <v>8321</v>
      </c>
      <c r="S973" s="11">
        <f t="shared" si="64"/>
        <v>42111.709027777775</v>
      </c>
      <c r="T973" s="11">
        <f t="shared" si="65"/>
        <v>42156.709027777775</v>
      </c>
    </row>
    <row r="974" spans="1:20" ht="43.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s="5">
        <f t="shared" si="62"/>
        <v>0.34625</v>
      </c>
      <c r="H974" t="s">
        <v>8224</v>
      </c>
      <c r="I974" t="s">
        <v>8246</v>
      </c>
      <c r="J974">
        <v>1409813940</v>
      </c>
      <c r="K974">
        <v>1407271598</v>
      </c>
      <c r="L974" t="b">
        <v>0</v>
      </c>
      <c r="M974">
        <v>45</v>
      </c>
      <c r="N974" s="6">
        <f t="shared" si="63"/>
        <v>153.88888888888889</v>
      </c>
      <c r="O974" t="b">
        <v>0</v>
      </c>
      <c r="P974" t="s">
        <v>8273</v>
      </c>
      <c r="Q974" t="s">
        <v>8319</v>
      </c>
      <c r="R974" t="s">
        <v>8321</v>
      </c>
      <c r="S974" s="11">
        <f t="shared" si="64"/>
        <v>41856.865717592591</v>
      </c>
      <c r="T974" s="11">
        <f t="shared" si="65"/>
        <v>41886.290972222225</v>
      </c>
    </row>
    <row r="975" spans="1:20" ht="43.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s="5">
        <f t="shared" si="62"/>
        <v>2.0549999999999999E-2</v>
      </c>
      <c r="H975" t="s">
        <v>8224</v>
      </c>
      <c r="I975" t="s">
        <v>8246</v>
      </c>
      <c r="J975">
        <v>1447032093</v>
      </c>
      <c r="K975">
        <v>1441844493</v>
      </c>
      <c r="L975" t="b">
        <v>0</v>
      </c>
      <c r="M975">
        <v>8</v>
      </c>
      <c r="N975" s="6">
        <f t="shared" si="63"/>
        <v>51.375</v>
      </c>
      <c r="O975" t="b">
        <v>0</v>
      </c>
      <c r="P975" t="s">
        <v>8273</v>
      </c>
      <c r="Q975" t="s">
        <v>8319</v>
      </c>
      <c r="R975" t="s">
        <v>8321</v>
      </c>
      <c r="S975" s="11">
        <f t="shared" si="64"/>
        <v>42257.014965277776</v>
      </c>
      <c r="T975" s="11">
        <f t="shared" si="65"/>
        <v>42317.056631944448</v>
      </c>
    </row>
    <row r="976" spans="1:20" ht="43.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s="5">
        <f t="shared" si="62"/>
        <v>5.5999999999999999E-3</v>
      </c>
      <c r="H976" t="s">
        <v>8224</v>
      </c>
      <c r="I976" t="s">
        <v>8246</v>
      </c>
      <c r="J976">
        <v>1458925156</v>
      </c>
      <c r="K976">
        <v>1456336756</v>
      </c>
      <c r="L976" t="b">
        <v>0</v>
      </c>
      <c r="M976">
        <v>3</v>
      </c>
      <c r="N976" s="6">
        <f t="shared" si="63"/>
        <v>93.333333333333329</v>
      </c>
      <c r="O976" t="b">
        <v>0</v>
      </c>
      <c r="P976" t="s">
        <v>8273</v>
      </c>
      <c r="Q976" t="s">
        <v>8319</v>
      </c>
      <c r="R976" t="s">
        <v>8321</v>
      </c>
      <c r="S976" s="11">
        <f t="shared" si="64"/>
        <v>42424.749490740738</v>
      </c>
      <c r="T976" s="11">
        <f t="shared" si="65"/>
        <v>42454.707824074074</v>
      </c>
    </row>
    <row r="977" spans="1:20" ht="43.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s="5">
        <f t="shared" si="62"/>
        <v>2.6069999999999999E-2</v>
      </c>
      <c r="H977" t="s">
        <v>8224</v>
      </c>
      <c r="I977" t="s">
        <v>8246</v>
      </c>
      <c r="J977">
        <v>1467132185</v>
      </c>
      <c r="K977">
        <v>1461948185</v>
      </c>
      <c r="L977" t="b">
        <v>0</v>
      </c>
      <c r="M977">
        <v>24</v>
      </c>
      <c r="N977" s="6">
        <f t="shared" si="63"/>
        <v>108.625</v>
      </c>
      <c r="O977" t="b">
        <v>0</v>
      </c>
      <c r="P977" t="s">
        <v>8273</v>
      </c>
      <c r="Q977" t="s">
        <v>8319</v>
      </c>
      <c r="R977" t="s">
        <v>8321</v>
      </c>
      <c r="S977" s="11">
        <f t="shared" si="64"/>
        <v>42489.696585648147</v>
      </c>
      <c r="T977" s="11">
        <f t="shared" si="65"/>
        <v>42549.696585648147</v>
      </c>
    </row>
    <row r="978" spans="1:20" ht="43.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s="5">
        <f t="shared" si="62"/>
        <v>1.9259999999999999E-2</v>
      </c>
      <c r="H978" t="s">
        <v>8226</v>
      </c>
      <c r="I978" t="s">
        <v>8248</v>
      </c>
      <c r="J978">
        <v>1439515497</v>
      </c>
      <c r="K978">
        <v>1435627497</v>
      </c>
      <c r="L978" t="b">
        <v>0</v>
      </c>
      <c r="M978">
        <v>18</v>
      </c>
      <c r="N978" s="6">
        <f t="shared" si="63"/>
        <v>160.5</v>
      </c>
      <c r="O978" t="b">
        <v>0</v>
      </c>
      <c r="P978" t="s">
        <v>8273</v>
      </c>
      <c r="Q978" t="s">
        <v>8319</v>
      </c>
      <c r="R978" t="s">
        <v>8321</v>
      </c>
      <c r="S978" s="11">
        <f t="shared" si="64"/>
        <v>42185.058993055558</v>
      </c>
      <c r="T978" s="11">
        <f t="shared" si="65"/>
        <v>42230.058993055558</v>
      </c>
    </row>
    <row r="979" spans="1:20" ht="43.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s="5">
        <f t="shared" si="62"/>
        <v>0.33666666666666667</v>
      </c>
      <c r="H979" t="s">
        <v>8239</v>
      </c>
      <c r="I979" t="s">
        <v>8249</v>
      </c>
      <c r="J979">
        <v>1456094197</v>
      </c>
      <c r="K979">
        <v>1453502197</v>
      </c>
      <c r="L979" t="b">
        <v>0</v>
      </c>
      <c r="M979">
        <v>12</v>
      </c>
      <c r="N979" s="6">
        <f t="shared" si="63"/>
        <v>75.75</v>
      </c>
      <c r="O979" t="b">
        <v>0</v>
      </c>
      <c r="P979" t="s">
        <v>8273</v>
      </c>
      <c r="Q979" t="s">
        <v>8319</v>
      </c>
      <c r="R979" t="s">
        <v>8321</v>
      </c>
      <c r="S979" s="11">
        <f t="shared" si="64"/>
        <v>42391.942094907412</v>
      </c>
      <c r="T979" s="11">
        <f t="shared" si="65"/>
        <v>42421.942094907412</v>
      </c>
    </row>
    <row r="980" spans="1:20" ht="43.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s="5">
        <f t="shared" si="62"/>
        <v>0.5626326718299024</v>
      </c>
      <c r="H980" t="s">
        <v>8235</v>
      </c>
      <c r="I980" t="s">
        <v>8255</v>
      </c>
      <c r="J980">
        <v>1456385101</v>
      </c>
      <c r="K980">
        <v>1453793101</v>
      </c>
      <c r="L980" t="b">
        <v>0</v>
      </c>
      <c r="M980">
        <v>123</v>
      </c>
      <c r="N980" s="6">
        <f t="shared" si="63"/>
        <v>790.83739837398377</v>
      </c>
      <c r="O980" t="b">
        <v>0</v>
      </c>
      <c r="P980" t="s">
        <v>8273</v>
      </c>
      <c r="Q980" t="s">
        <v>8319</v>
      </c>
      <c r="R980" t="s">
        <v>8321</v>
      </c>
      <c r="S980" s="11">
        <f t="shared" si="64"/>
        <v>42395.309039351851</v>
      </c>
      <c r="T980" s="11">
        <f t="shared" si="65"/>
        <v>42425.309039351851</v>
      </c>
    </row>
    <row r="981" spans="1:20" ht="43.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s="5">
        <f t="shared" si="62"/>
        <v>0.82817600000000002</v>
      </c>
      <c r="H981" t="s">
        <v>8224</v>
      </c>
      <c r="I981" t="s">
        <v>8246</v>
      </c>
      <c r="J981">
        <v>1466449140</v>
      </c>
      <c r="K981">
        <v>1463392828</v>
      </c>
      <c r="L981" t="b">
        <v>0</v>
      </c>
      <c r="M981">
        <v>96</v>
      </c>
      <c r="N981" s="6">
        <f t="shared" si="63"/>
        <v>301.93916666666667</v>
      </c>
      <c r="O981" t="b">
        <v>0</v>
      </c>
      <c r="P981" t="s">
        <v>8273</v>
      </c>
      <c r="Q981" t="s">
        <v>8319</v>
      </c>
      <c r="R981" t="s">
        <v>8321</v>
      </c>
      <c r="S981" s="11">
        <f t="shared" si="64"/>
        <v>42506.416990740734</v>
      </c>
      <c r="T981" s="11">
        <f t="shared" si="65"/>
        <v>42541.790972222225</v>
      </c>
    </row>
    <row r="982" spans="1:20" ht="43.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s="5">
        <f t="shared" si="62"/>
        <v>0.14860000000000001</v>
      </c>
      <c r="H982" t="s">
        <v>8224</v>
      </c>
      <c r="I982" t="s">
        <v>8246</v>
      </c>
      <c r="J982">
        <v>1417387322</v>
      </c>
      <c r="K982">
        <v>1413495722</v>
      </c>
      <c r="L982" t="b">
        <v>0</v>
      </c>
      <c r="M982">
        <v>31</v>
      </c>
      <c r="N982" s="6">
        <f t="shared" si="63"/>
        <v>47.935483870967744</v>
      </c>
      <c r="O982" t="b">
        <v>0</v>
      </c>
      <c r="P982" t="s">
        <v>8273</v>
      </c>
      <c r="Q982" t="s">
        <v>8319</v>
      </c>
      <c r="R982" t="s">
        <v>8321</v>
      </c>
      <c r="S982" s="11">
        <f t="shared" si="64"/>
        <v>41928.904189814813</v>
      </c>
      <c r="T982" s="11">
        <f t="shared" si="65"/>
        <v>41973.945856481485</v>
      </c>
    </row>
    <row r="983" spans="1:20" ht="43.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s="5">
        <f t="shared" si="62"/>
        <v>1.2375123751237513E-4</v>
      </c>
      <c r="H983" t="s">
        <v>8224</v>
      </c>
      <c r="I983" t="s">
        <v>8246</v>
      </c>
      <c r="J983">
        <v>1407624222</v>
      </c>
      <c r="K983">
        <v>1405032222</v>
      </c>
      <c r="L983" t="b">
        <v>0</v>
      </c>
      <c r="M983">
        <v>4</v>
      </c>
      <c r="N983" s="6">
        <f t="shared" si="63"/>
        <v>2.75</v>
      </c>
      <c r="O983" t="b">
        <v>0</v>
      </c>
      <c r="P983" t="s">
        <v>8273</v>
      </c>
      <c r="Q983" t="s">
        <v>8319</v>
      </c>
      <c r="R983" t="s">
        <v>8321</v>
      </c>
      <c r="S983" s="11">
        <f t="shared" si="64"/>
        <v>41830.947013888886</v>
      </c>
      <c r="T983" s="11">
        <f t="shared" si="65"/>
        <v>41860.947013888886</v>
      </c>
    </row>
    <row r="984" spans="1:20" ht="29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s="5">
        <f t="shared" si="62"/>
        <v>1.7142857142857143E-4</v>
      </c>
      <c r="H984" t="s">
        <v>8224</v>
      </c>
      <c r="I984" t="s">
        <v>8246</v>
      </c>
      <c r="J984">
        <v>1475431486</v>
      </c>
      <c r="K984">
        <v>1472839486</v>
      </c>
      <c r="L984" t="b">
        <v>0</v>
      </c>
      <c r="M984">
        <v>3</v>
      </c>
      <c r="N984" s="6">
        <f t="shared" si="63"/>
        <v>1</v>
      </c>
      <c r="O984" t="b">
        <v>0</v>
      </c>
      <c r="P984" t="s">
        <v>8273</v>
      </c>
      <c r="Q984" t="s">
        <v>8319</v>
      </c>
      <c r="R984" t="s">
        <v>8321</v>
      </c>
      <c r="S984" s="11">
        <f t="shared" si="64"/>
        <v>42615.753310185188</v>
      </c>
      <c r="T984" s="11">
        <f t="shared" si="65"/>
        <v>42645.753310185188</v>
      </c>
    </row>
    <row r="985" spans="1:20" ht="43.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s="5">
        <f t="shared" si="62"/>
        <v>0.2950613611721471</v>
      </c>
      <c r="H985" t="s">
        <v>8227</v>
      </c>
      <c r="I985" t="s">
        <v>8249</v>
      </c>
      <c r="J985">
        <v>1471985640</v>
      </c>
      <c r="K985">
        <v>1469289685</v>
      </c>
      <c r="L985" t="b">
        <v>0</v>
      </c>
      <c r="M985">
        <v>179</v>
      </c>
      <c r="N985" s="6">
        <f t="shared" si="63"/>
        <v>171.79329608938548</v>
      </c>
      <c r="O985" t="b">
        <v>0</v>
      </c>
      <c r="P985" t="s">
        <v>8273</v>
      </c>
      <c r="Q985" t="s">
        <v>8319</v>
      </c>
      <c r="R985" t="s">
        <v>8321</v>
      </c>
      <c r="S985" s="11">
        <f t="shared" si="64"/>
        <v>42574.667650462965</v>
      </c>
      <c r="T985" s="11">
        <f t="shared" si="65"/>
        <v>42605.870833333334</v>
      </c>
    </row>
    <row r="986" spans="1:20" ht="72.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s="5">
        <f t="shared" si="62"/>
        <v>1.06E-2</v>
      </c>
      <c r="H986" t="s">
        <v>8224</v>
      </c>
      <c r="I986" t="s">
        <v>8246</v>
      </c>
      <c r="J986">
        <v>1427507208</v>
      </c>
      <c r="K986">
        <v>1424918808</v>
      </c>
      <c r="L986" t="b">
        <v>0</v>
      </c>
      <c r="M986">
        <v>3</v>
      </c>
      <c r="N986" s="6">
        <f t="shared" si="63"/>
        <v>35.333333333333336</v>
      </c>
      <c r="O986" t="b">
        <v>0</v>
      </c>
      <c r="P986" t="s">
        <v>8273</v>
      </c>
      <c r="Q986" t="s">
        <v>8319</v>
      </c>
      <c r="R986" t="s">
        <v>8321</v>
      </c>
      <c r="S986" s="11">
        <f t="shared" si="64"/>
        <v>42061.11583333333</v>
      </c>
      <c r="T986" s="11">
        <f t="shared" si="65"/>
        <v>42091.074166666673</v>
      </c>
    </row>
    <row r="987" spans="1:20" ht="43.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s="5">
        <f t="shared" si="62"/>
        <v>6.2933333333333327E-2</v>
      </c>
      <c r="H987" t="s">
        <v>8236</v>
      </c>
      <c r="I987" t="s">
        <v>8249</v>
      </c>
      <c r="J987">
        <v>1451602800</v>
      </c>
      <c r="K987">
        <v>1449011610</v>
      </c>
      <c r="L987" t="b">
        <v>0</v>
      </c>
      <c r="M987">
        <v>23</v>
      </c>
      <c r="N987" s="6">
        <f t="shared" si="63"/>
        <v>82.086956521739125</v>
      </c>
      <c r="O987" t="b">
        <v>0</v>
      </c>
      <c r="P987" t="s">
        <v>8273</v>
      </c>
      <c r="Q987" t="s">
        <v>8319</v>
      </c>
      <c r="R987" t="s">
        <v>8321</v>
      </c>
      <c r="S987" s="11">
        <f t="shared" si="64"/>
        <v>42339.967708333337</v>
      </c>
      <c r="T987" s="11">
        <f t="shared" si="65"/>
        <v>42369.958333333328</v>
      </c>
    </row>
    <row r="988" spans="1:20" ht="43.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s="5">
        <f t="shared" si="62"/>
        <v>0.1275</v>
      </c>
      <c r="H988" t="s">
        <v>8225</v>
      </c>
      <c r="I988" t="s">
        <v>8247</v>
      </c>
      <c r="J988">
        <v>1452384000</v>
      </c>
      <c r="K988">
        <v>1447698300</v>
      </c>
      <c r="L988" t="b">
        <v>0</v>
      </c>
      <c r="M988">
        <v>23</v>
      </c>
      <c r="N988" s="6">
        <f t="shared" si="63"/>
        <v>110.8695652173913</v>
      </c>
      <c r="O988" t="b">
        <v>0</v>
      </c>
      <c r="P988" t="s">
        <v>8273</v>
      </c>
      <c r="Q988" t="s">
        <v>8319</v>
      </c>
      <c r="R988" t="s">
        <v>8321</v>
      </c>
      <c r="S988" s="11">
        <f t="shared" si="64"/>
        <v>42324.767361111109</v>
      </c>
      <c r="T988" s="11">
        <f t="shared" si="65"/>
        <v>42379</v>
      </c>
    </row>
    <row r="989" spans="1:20" ht="43.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s="5">
        <f t="shared" si="62"/>
        <v>0.13220000000000001</v>
      </c>
      <c r="H989" t="s">
        <v>8233</v>
      </c>
      <c r="I989" t="s">
        <v>8249</v>
      </c>
      <c r="J989">
        <v>1403507050</v>
      </c>
      <c r="K989">
        <v>1400051050</v>
      </c>
      <c r="L989" t="b">
        <v>0</v>
      </c>
      <c r="M989">
        <v>41</v>
      </c>
      <c r="N989" s="6">
        <f t="shared" si="63"/>
        <v>161.21951219512195</v>
      </c>
      <c r="O989" t="b">
        <v>0</v>
      </c>
      <c r="P989" t="s">
        <v>8273</v>
      </c>
      <c r="Q989" t="s">
        <v>8319</v>
      </c>
      <c r="R989" t="s">
        <v>8321</v>
      </c>
      <c r="S989" s="11">
        <f t="shared" si="64"/>
        <v>41773.294560185182</v>
      </c>
      <c r="T989" s="11">
        <f t="shared" si="65"/>
        <v>41813.294560185182</v>
      </c>
    </row>
    <row r="990" spans="1:20" ht="58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s="5">
        <f t="shared" si="62"/>
        <v>0</v>
      </c>
      <c r="H990" t="s">
        <v>8237</v>
      </c>
      <c r="I990" t="s">
        <v>8249</v>
      </c>
      <c r="J990">
        <v>1475310825</v>
      </c>
      <c r="K990">
        <v>1472718825</v>
      </c>
      <c r="L990" t="b">
        <v>0</v>
      </c>
      <c r="M990">
        <v>0</v>
      </c>
      <c r="N990" s="6">
        <f t="shared" si="63"/>
        <v>0</v>
      </c>
      <c r="O990" t="b">
        <v>0</v>
      </c>
      <c r="P990" t="s">
        <v>8273</v>
      </c>
      <c r="Q990" t="s">
        <v>8319</v>
      </c>
      <c r="R990" t="s">
        <v>8321</v>
      </c>
      <c r="S990" s="11">
        <f t="shared" si="64"/>
        <v>42614.356770833328</v>
      </c>
      <c r="T990" s="11">
        <f t="shared" si="65"/>
        <v>42644.356770833328</v>
      </c>
    </row>
    <row r="991" spans="1:20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s="5">
        <f t="shared" si="62"/>
        <v>0.16769999999999999</v>
      </c>
      <c r="H991" t="s">
        <v>8224</v>
      </c>
      <c r="I991" t="s">
        <v>8246</v>
      </c>
      <c r="J991">
        <v>1475101495</v>
      </c>
      <c r="K991">
        <v>1472509495</v>
      </c>
      <c r="L991" t="b">
        <v>0</v>
      </c>
      <c r="M991">
        <v>32</v>
      </c>
      <c r="N991" s="6">
        <f t="shared" si="63"/>
        <v>52.40625</v>
      </c>
      <c r="O991" t="b">
        <v>0</v>
      </c>
      <c r="P991" t="s">
        <v>8273</v>
      </c>
      <c r="Q991" t="s">
        <v>8319</v>
      </c>
      <c r="R991" t="s">
        <v>8321</v>
      </c>
      <c r="S991" s="11">
        <f t="shared" si="64"/>
        <v>42611.933969907404</v>
      </c>
      <c r="T991" s="11">
        <f t="shared" si="65"/>
        <v>42641.933969907404</v>
      </c>
    </row>
    <row r="992" spans="1:20" ht="43.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s="5">
        <f t="shared" si="62"/>
        <v>1.0399999999999999E-3</v>
      </c>
      <c r="H992" t="s">
        <v>8224</v>
      </c>
      <c r="I992" t="s">
        <v>8246</v>
      </c>
      <c r="J992">
        <v>1409770164</v>
      </c>
      <c r="K992">
        <v>1407178164</v>
      </c>
      <c r="L992" t="b">
        <v>0</v>
      </c>
      <c r="M992">
        <v>2</v>
      </c>
      <c r="N992" s="6">
        <f t="shared" si="63"/>
        <v>13</v>
      </c>
      <c r="O992" t="b">
        <v>0</v>
      </c>
      <c r="P992" t="s">
        <v>8273</v>
      </c>
      <c r="Q992" t="s">
        <v>8319</v>
      </c>
      <c r="R992" t="s">
        <v>8321</v>
      </c>
      <c r="S992" s="11">
        <f t="shared" si="64"/>
        <v>41855.784305555557</v>
      </c>
      <c r="T992" s="11">
        <f t="shared" si="65"/>
        <v>41885.784305555557</v>
      </c>
    </row>
    <row r="993" spans="1:20" ht="72.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s="5">
        <f t="shared" si="62"/>
        <v>4.24E-2</v>
      </c>
      <c r="H993" t="s">
        <v>8225</v>
      </c>
      <c r="I993" t="s">
        <v>8247</v>
      </c>
      <c r="J993">
        <v>1468349460</v>
      </c>
      <c r="K993">
        <v>1466186988</v>
      </c>
      <c r="L993" t="b">
        <v>0</v>
      </c>
      <c r="M993">
        <v>7</v>
      </c>
      <c r="N993" s="6">
        <f t="shared" si="63"/>
        <v>30.285714285714285</v>
      </c>
      <c r="O993" t="b">
        <v>0</v>
      </c>
      <c r="P993" t="s">
        <v>8273</v>
      </c>
      <c r="Q993" t="s">
        <v>8319</v>
      </c>
      <c r="R993" t="s">
        <v>8321</v>
      </c>
      <c r="S993" s="11">
        <f t="shared" si="64"/>
        <v>42538.75680555556</v>
      </c>
      <c r="T993" s="11">
        <f t="shared" si="65"/>
        <v>42563.785416666666</v>
      </c>
    </row>
    <row r="994" spans="1:20" ht="43.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s="5">
        <f t="shared" si="62"/>
        <v>4.6699999999999997E-3</v>
      </c>
      <c r="H994" t="s">
        <v>8224</v>
      </c>
      <c r="I994" t="s">
        <v>8246</v>
      </c>
      <c r="J994">
        <v>1462655519</v>
      </c>
      <c r="K994">
        <v>1457475119</v>
      </c>
      <c r="L994" t="b">
        <v>0</v>
      </c>
      <c r="M994">
        <v>4</v>
      </c>
      <c r="N994" s="6">
        <f t="shared" si="63"/>
        <v>116.75</v>
      </c>
      <c r="O994" t="b">
        <v>0</v>
      </c>
      <c r="P994" t="s">
        <v>8273</v>
      </c>
      <c r="Q994" t="s">
        <v>8319</v>
      </c>
      <c r="R994" t="s">
        <v>8321</v>
      </c>
      <c r="S994" s="11">
        <f t="shared" si="64"/>
        <v>42437.924988425926</v>
      </c>
      <c r="T994" s="11">
        <f t="shared" si="65"/>
        <v>42497.883321759262</v>
      </c>
    </row>
    <row r="995" spans="1:20" ht="43.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s="5">
        <f t="shared" si="62"/>
        <v>0.25087142857142858</v>
      </c>
      <c r="H995" t="s">
        <v>8224</v>
      </c>
      <c r="I995" t="s">
        <v>8246</v>
      </c>
      <c r="J995">
        <v>1478926800</v>
      </c>
      <c r="K995">
        <v>1476054568</v>
      </c>
      <c r="L995" t="b">
        <v>0</v>
      </c>
      <c r="M995">
        <v>196</v>
      </c>
      <c r="N995" s="6">
        <f t="shared" si="63"/>
        <v>89.59693877551021</v>
      </c>
      <c r="O995" t="b">
        <v>0</v>
      </c>
      <c r="P995" t="s">
        <v>8273</v>
      </c>
      <c r="Q995" t="s">
        <v>8319</v>
      </c>
      <c r="R995" t="s">
        <v>8321</v>
      </c>
      <c r="S995" s="11">
        <f t="shared" si="64"/>
        <v>42652.964907407411</v>
      </c>
      <c r="T995" s="11">
        <f t="shared" si="65"/>
        <v>42686.208333333328</v>
      </c>
    </row>
    <row r="996" spans="1:20" ht="58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s="5">
        <f t="shared" si="62"/>
        <v>2.3345000000000001E-2</v>
      </c>
      <c r="H996" t="s">
        <v>8224</v>
      </c>
      <c r="I996" t="s">
        <v>8246</v>
      </c>
      <c r="J996">
        <v>1417388340</v>
      </c>
      <c r="K996">
        <v>1412835530</v>
      </c>
      <c r="L996" t="b">
        <v>0</v>
      </c>
      <c r="M996">
        <v>11</v>
      </c>
      <c r="N996" s="6">
        <f t="shared" si="63"/>
        <v>424.45454545454544</v>
      </c>
      <c r="O996" t="b">
        <v>0</v>
      </c>
      <c r="P996" t="s">
        <v>8273</v>
      </c>
      <c r="Q996" t="s">
        <v>8319</v>
      </c>
      <c r="R996" t="s">
        <v>8321</v>
      </c>
      <c r="S996" s="11">
        <f t="shared" si="64"/>
        <v>41921.263078703705</v>
      </c>
      <c r="T996" s="11">
        <f t="shared" si="65"/>
        <v>41973.957638888889</v>
      </c>
    </row>
    <row r="997" spans="1:20" ht="43.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s="5">
        <f t="shared" si="62"/>
        <v>7.2599999999999998E-2</v>
      </c>
      <c r="H997" t="s">
        <v>8224</v>
      </c>
      <c r="I997" t="s">
        <v>8246</v>
      </c>
      <c r="J997">
        <v>1417276800</v>
      </c>
      <c r="K997">
        <v>1415140480</v>
      </c>
      <c r="L997" t="b">
        <v>0</v>
      </c>
      <c r="M997">
        <v>9</v>
      </c>
      <c r="N997" s="6">
        <f t="shared" si="63"/>
        <v>80.666666666666671</v>
      </c>
      <c r="O997" t="b">
        <v>0</v>
      </c>
      <c r="P997" t="s">
        <v>8273</v>
      </c>
      <c r="Q997" t="s">
        <v>8319</v>
      </c>
      <c r="R997" t="s">
        <v>8321</v>
      </c>
      <c r="S997" s="11">
        <f t="shared" si="64"/>
        <v>41947.940740740742</v>
      </c>
      <c r="T997" s="11">
        <f t="shared" si="65"/>
        <v>41972.666666666672</v>
      </c>
    </row>
    <row r="998" spans="1:20" ht="29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s="5">
        <f t="shared" si="62"/>
        <v>1.6250000000000001E-2</v>
      </c>
      <c r="H998" t="s">
        <v>8224</v>
      </c>
      <c r="I998" t="s">
        <v>8246</v>
      </c>
      <c r="J998">
        <v>1406474820</v>
      </c>
      <c r="K998">
        <v>1403902060</v>
      </c>
      <c r="L998" t="b">
        <v>0</v>
      </c>
      <c r="M998">
        <v>5</v>
      </c>
      <c r="N998" s="6">
        <f t="shared" si="63"/>
        <v>13</v>
      </c>
      <c r="O998" t="b">
        <v>0</v>
      </c>
      <c r="P998" t="s">
        <v>8273</v>
      </c>
      <c r="Q998" t="s">
        <v>8319</v>
      </c>
      <c r="R998" t="s">
        <v>8321</v>
      </c>
      <c r="S998" s="11">
        <f t="shared" si="64"/>
        <v>41817.866435185184</v>
      </c>
      <c r="T998" s="11">
        <f t="shared" si="65"/>
        <v>41847.643750000003</v>
      </c>
    </row>
    <row r="999" spans="1:20" ht="29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s="5">
        <f t="shared" si="62"/>
        <v>1.2999999999999999E-2</v>
      </c>
      <c r="H999" t="s">
        <v>8224</v>
      </c>
      <c r="I999" t="s">
        <v>8246</v>
      </c>
      <c r="J999">
        <v>1417145297</v>
      </c>
      <c r="K999">
        <v>1414549697</v>
      </c>
      <c r="L999" t="b">
        <v>0</v>
      </c>
      <c r="M999">
        <v>8</v>
      </c>
      <c r="N999" s="6">
        <f t="shared" si="63"/>
        <v>8.125</v>
      </c>
      <c r="O999" t="b">
        <v>0</v>
      </c>
      <c r="P999" t="s">
        <v>8273</v>
      </c>
      <c r="Q999" t="s">
        <v>8319</v>
      </c>
      <c r="R999" t="s">
        <v>8321</v>
      </c>
      <c r="S999" s="11">
        <f t="shared" si="64"/>
        <v>41941.10297453704</v>
      </c>
      <c r="T999" s="11">
        <f t="shared" si="65"/>
        <v>41971.144641203704</v>
      </c>
    </row>
    <row r="1000" spans="1:20" ht="43.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s="5">
        <f t="shared" si="62"/>
        <v>0.58558333333333334</v>
      </c>
      <c r="H1000" t="s">
        <v>8229</v>
      </c>
      <c r="I1000" t="s">
        <v>8251</v>
      </c>
      <c r="J1000">
        <v>1447909401</v>
      </c>
      <c r="K1000">
        <v>1444017801</v>
      </c>
      <c r="L1000" t="b">
        <v>0</v>
      </c>
      <c r="M1000">
        <v>229</v>
      </c>
      <c r="N1000" s="6">
        <f t="shared" si="63"/>
        <v>153.42794759825327</v>
      </c>
      <c r="O1000" t="b">
        <v>0</v>
      </c>
      <c r="P1000" t="s">
        <v>8273</v>
      </c>
      <c r="Q1000" t="s">
        <v>8319</v>
      </c>
      <c r="R1000" t="s">
        <v>8321</v>
      </c>
      <c r="S1000" s="11">
        <f t="shared" si="64"/>
        <v>42282.168993055559</v>
      </c>
      <c r="T1000" s="11">
        <f t="shared" si="65"/>
        <v>42327.210659722223</v>
      </c>
    </row>
    <row r="1001" spans="1:20" ht="43.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s="5">
        <f t="shared" si="62"/>
        <v>7.7886666666666673E-2</v>
      </c>
      <c r="H1001" t="s">
        <v>8229</v>
      </c>
      <c r="I1001" t="s">
        <v>8251</v>
      </c>
      <c r="J1001">
        <v>1415865720</v>
      </c>
      <c r="K1001">
        <v>1413270690</v>
      </c>
      <c r="L1001" t="b">
        <v>0</v>
      </c>
      <c r="M1001">
        <v>40</v>
      </c>
      <c r="N1001" s="6">
        <f t="shared" si="63"/>
        <v>292.07499999999999</v>
      </c>
      <c r="O1001" t="b">
        <v>0</v>
      </c>
      <c r="P1001" t="s">
        <v>8273</v>
      </c>
      <c r="Q1001" t="s">
        <v>8319</v>
      </c>
      <c r="R1001" t="s">
        <v>8321</v>
      </c>
      <c r="S1001" s="11">
        <f t="shared" si="64"/>
        <v>41926.29965277778</v>
      </c>
      <c r="T1001" s="11">
        <f t="shared" si="65"/>
        <v>41956.334722222222</v>
      </c>
    </row>
    <row r="1002" spans="1:20" ht="43.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s="5">
        <f t="shared" si="62"/>
        <v>2.2157147647256063E-2</v>
      </c>
      <c r="H1002" t="s">
        <v>8224</v>
      </c>
      <c r="I1002" t="s">
        <v>8246</v>
      </c>
      <c r="J1002">
        <v>1489537560</v>
      </c>
      <c r="K1002">
        <v>1484357160</v>
      </c>
      <c r="L1002" t="b">
        <v>0</v>
      </c>
      <c r="M1002">
        <v>6</v>
      </c>
      <c r="N1002" s="6">
        <f t="shared" si="63"/>
        <v>3304</v>
      </c>
      <c r="O1002" t="b">
        <v>0</v>
      </c>
      <c r="P1002" t="s">
        <v>8273</v>
      </c>
      <c r="Q1002" t="s">
        <v>8319</v>
      </c>
      <c r="R1002" t="s">
        <v>8321</v>
      </c>
      <c r="S1002" s="11">
        <f t="shared" si="64"/>
        <v>42749.059722222228</v>
      </c>
      <c r="T1002" s="11">
        <f t="shared" si="65"/>
        <v>42809.018055555556</v>
      </c>
    </row>
    <row r="1003" spans="1:20" ht="43.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s="5">
        <f t="shared" si="62"/>
        <v>1.04</v>
      </c>
      <c r="H1003" t="s">
        <v>8225</v>
      </c>
      <c r="I1003" t="s">
        <v>8247</v>
      </c>
      <c r="J1003">
        <v>1485796613</v>
      </c>
      <c r="K1003">
        <v>1481908613</v>
      </c>
      <c r="L1003" t="b">
        <v>0</v>
      </c>
      <c r="M1003">
        <v>4</v>
      </c>
      <c r="N1003" s="6">
        <f t="shared" si="63"/>
        <v>1300</v>
      </c>
      <c r="O1003" t="b">
        <v>0</v>
      </c>
      <c r="P1003" t="s">
        <v>8273</v>
      </c>
      <c r="Q1003" t="s">
        <v>8319</v>
      </c>
      <c r="R1003" t="s">
        <v>8321</v>
      </c>
      <c r="S1003" s="11">
        <f t="shared" si="64"/>
        <v>42720.720057870371</v>
      </c>
      <c r="T1003" s="11">
        <f t="shared" si="65"/>
        <v>42765.720057870371</v>
      </c>
    </row>
    <row r="1004" spans="1:20" ht="43.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s="5">
        <f t="shared" si="62"/>
        <v>0.29602960296029601</v>
      </c>
      <c r="H1004" t="s">
        <v>8224</v>
      </c>
      <c r="I1004" t="s">
        <v>8246</v>
      </c>
      <c r="J1004">
        <v>1450331940</v>
      </c>
      <c r="K1004">
        <v>1447777514</v>
      </c>
      <c r="L1004" t="b">
        <v>0</v>
      </c>
      <c r="M1004">
        <v>22</v>
      </c>
      <c r="N1004" s="6">
        <f t="shared" si="63"/>
        <v>134.54545454545453</v>
      </c>
      <c r="O1004" t="b">
        <v>0</v>
      </c>
      <c r="P1004" t="s">
        <v>8273</v>
      </c>
      <c r="Q1004" t="s">
        <v>8319</v>
      </c>
      <c r="R1004" t="s">
        <v>8321</v>
      </c>
      <c r="S1004" s="11">
        <f t="shared" si="64"/>
        <v>42325.684189814812</v>
      </c>
      <c r="T1004" s="11">
        <f t="shared" si="65"/>
        <v>42355.249305555553</v>
      </c>
    </row>
    <row r="1005" spans="1:20" ht="43.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s="5">
        <f t="shared" si="62"/>
        <v>0.16055</v>
      </c>
      <c r="H1005" t="s">
        <v>8230</v>
      </c>
      <c r="I1005" t="s">
        <v>8249</v>
      </c>
      <c r="J1005">
        <v>1489680061</v>
      </c>
      <c r="K1005">
        <v>1487091661</v>
      </c>
      <c r="L1005" t="b">
        <v>0</v>
      </c>
      <c r="M1005">
        <v>15</v>
      </c>
      <c r="N1005" s="6">
        <f t="shared" si="63"/>
        <v>214.06666666666666</v>
      </c>
      <c r="O1005" t="b">
        <v>0</v>
      </c>
      <c r="P1005" t="s">
        <v>8273</v>
      </c>
      <c r="Q1005" t="s">
        <v>8319</v>
      </c>
      <c r="R1005" t="s">
        <v>8321</v>
      </c>
      <c r="S1005" s="11">
        <f t="shared" si="64"/>
        <v>42780.709039351852</v>
      </c>
      <c r="T1005" s="11">
        <f t="shared" si="65"/>
        <v>42810.667372685188</v>
      </c>
    </row>
    <row r="1006" spans="1:20" ht="29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s="5">
        <f t="shared" si="62"/>
        <v>0.82208000000000003</v>
      </c>
      <c r="H1006" t="s">
        <v>8224</v>
      </c>
      <c r="I1006" t="s">
        <v>8246</v>
      </c>
      <c r="J1006">
        <v>1455814827</v>
      </c>
      <c r="K1006">
        <v>1453222827</v>
      </c>
      <c r="L1006" t="b">
        <v>0</v>
      </c>
      <c r="M1006">
        <v>95</v>
      </c>
      <c r="N1006" s="6">
        <f t="shared" si="63"/>
        <v>216.33684210526314</v>
      </c>
      <c r="O1006" t="b">
        <v>0</v>
      </c>
      <c r="P1006" t="s">
        <v>8273</v>
      </c>
      <c r="Q1006" t="s">
        <v>8319</v>
      </c>
      <c r="R1006" t="s">
        <v>8321</v>
      </c>
      <c r="S1006" s="11">
        <f t="shared" si="64"/>
        <v>42388.708645833336</v>
      </c>
      <c r="T1006" s="11">
        <f t="shared" si="65"/>
        <v>42418.708645833336</v>
      </c>
    </row>
    <row r="1007" spans="1:20" ht="29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s="5">
        <f t="shared" si="62"/>
        <v>0.75051000000000001</v>
      </c>
      <c r="H1007" t="s">
        <v>8224</v>
      </c>
      <c r="I1007" t="s">
        <v>8246</v>
      </c>
      <c r="J1007">
        <v>1446217183</v>
      </c>
      <c r="K1007">
        <v>1443538783</v>
      </c>
      <c r="L1007" t="b">
        <v>0</v>
      </c>
      <c r="M1007">
        <v>161</v>
      </c>
      <c r="N1007" s="6">
        <f t="shared" si="63"/>
        <v>932.31055900621118</v>
      </c>
      <c r="O1007" t="b">
        <v>0</v>
      </c>
      <c r="P1007" t="s">
        <v>8273</v>
      </c>
      <c r="Q1007" t="s">
        <v>8319</v>
      </c>
      <c r="R1007" t="s">
        <v>8321</v>
      </c>
      <c r="S1007" s="11">
        <f t="shared" si="64"/>
        <v>42276.624803240738</v>
      </c>
      <c r="T1007" s="11">
        <f t="shared" si="65"/>
        <v>42307.624803240738</v>
      </c>
    </row>
    <row r="1008" spans="1:20" ht="43.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s="5">
        <f t="shared" si="62"/>
        <v>5.8500000000000003E-2</v>
      </c>
      <c r="H1008" t="s">
        <v>8224</v>
      </c>
      <c r="I1008" t="s">
        <v>8246</v>
      </c>
      <c r="J1008">
        <v>1418368260</v>
      </c>
      <c r="K1008">
        <v>1417654672</v>
      </c>
      <c r="L1008" t="b">
        <v>0</v>
      </c>
      <c r="M1008">
        <v>8</v>
      </c>
      <c r="N1008" s="6">
        <f t="shared" si="63"/>
        <v>29.25</v>
      </c>
      <c r="O1008" t="b">
        <v>0</v>
      </c>
      <c r="P1008" t="s">
        <v>8273</v>
      </c>
      <c r="Q1008" t="s">
        <v>8319</v>
      </c>
      <c r="R1008" t="s">
        <v>8321</v>
      </c>
      <c r="S1008" s="11">
        <f t="shared" si="64"/>
        <v>41977.040185185186</v>
      </c>
      <c r="T1008" s="11">
        <f t="shared" si="65"/>
        <v>41985.299305555556</v>
      </c>
    </row>
    <row r="1009" spans="1:20" ht="43.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s="5">
        <f t="shared" si="62"/>
        <v>0.44319999999999998</v>
      </c>
      <c r="H1009" t="s">
        <v>8224</v>
      </c>
      <c r="I1009" t="s">
        <v>8246</v>
      </c>
      <c r="J1009">
        <v>1481727623</v>
      </c>
      <c r="K1009">
        <v>1478095223</v>
      </c>
      <c r="L1009" t="b">
        <v>0</v>
      </c>
      <c r="M1009">
        <v>76</v>
      </c>
      <c r="N1009" s="6">
        <f t="shared" si="63"/>
        <v>174.94736842105263</v>
      </c>
      <c r="O1009" t="b">
        <v>0</v>
      </c>
      <c r="P1009" t="s">
        <v>8273</v>
      </c>
      <c r="Q1009" t="s">
        <v>8319</v>
      </c>
      <c r="R1009" t="s">
        <v>8321</v>
      </c>
      <c r="S1009" s="11">
        <f t="shared" si="64"/>
        <v>42676.583599537036</v>
      </c>
      <c r="T1009" s="11">
        <f t="shared" si="65"/>
        <v>42718.6252662037</v>
      </c>
    </row>
    <row r="1010" spans="1:20" ht="43.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s="5">
        <f t="shared" si="62"/>
        <v>2.6737967914438501E-3</v>
      </c>
      <c r="H1010" t="s">
        <v>8238</v>
      </c>
      <c r="I1010" t="s">
        <v>8256</v>
      </c>
      <c r="J1010">
        <v>1482953115</v>
      </c>
      <c r="K1010">
        <v>1480361115</v>
      </c>
      <c r="L1010" t="b">
        <v>0</v>
      </c>
      <c r="M1010">
        <v>1</v>
      </c>
      <c r="N1010" s="6">
        <f t="shared" si="63"/>
        <v>250</v>
      </c>
      <c r="O1010" t="b">
        <v>0</v>
      </c>
      <c r="P1010" t="s">
        <v>8273</v>
      </c>
      <c r="Q1010" t="s">
        <v>8319</v>
      </c>
      <c r="R1010" t="s">
        <v>8321</v>
      </c>
      <c r="S1010" s="11">
        <f t="shared" si="64"/>
        <v>42702.809201388889</v>
      </c>
      <c r="T1010" s="11">
        <f t="shared" si="65"/>
        <v>42732.809201388889</v>
      </c>
    </row>
    <row r="1011" spans="1:20" ht="43.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s="5">
        <f t="shared" si="62"/>
        <v>0.1313</v>
      </c>
      <c r="H1011" t="s">
        <v>8224</v>
      </c>
      <c r="I1011" t="s">
        <v>8246</v>
      </c>
      <c r="J1011">
        <v>1466346646</v>
      </c>
      <c r="K1011">
        <v>1463754646</v>
      </c>
      <c r="L1011" t="b">
        <v>0</v>
      </c>
      <c r="M1011">
        <v>101</v>
      </c>
      <c r="N1011" s="6">
        <f t="shared" si="63"/>
        <v>65</v>
      </c>
      <c r="O1011" t="b">
        <v>0</v>
      </c>
      <c r="P1011" t="s">
        <v>8273</v>
      </c>
      <c r="Q1011" t="s">
        <v>8319</v>
      </c>
      <c r="R1011" t="s">
        <v>8321</v>
      </c>
      <c r="S1011" s="11">
        <f t="shared" si="64"/>
        <v>42510.604699074072</v>
      </c>
      <c r="T1011" s="11">
        <f t="shared" si="65"/>
        <v>42540.604699074072</v>
      </c>
    </row>
    <row r="1012" spans="1:20" ht="43.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s="5">
        <f t="shared" si="62"/>
        <v>1.9088937093275488E-3</v>
      </c>
      <c r="H1012" t="s">
        <v>8224</v>
      </c>
      <c r="I1012" t="s">
        <v>8246</v>
      </c>
      <c r="J1012">
        <v>1473044340</v>
      </c>
      <c r="K1012">
        <v>1468180462</v>
      </c>
      <c r="L1012" t="b">
        <v>0</v>
      </c>
      <c r="M1012">
        <v>4</v>
      </c>
      <c r="N1012" s="6">
        <f t="shared" si="63"/>
        <v>55</v>
      </c>
      <c r="O1012" t="b">
        <v>0</v>
      </c>
      <c r="P1012" t="s">
        <v>8273</v>
      </c>
      <c r="Q1012" t="s">
        <v>8319</v>
      </c>
      <c r="R1012" t="s">
        <v>8321</v>
      </c>
      <c r="S1012" s="11">
        <f t="shared" si="64"/>
        <v>42561.829421296294</v>
      </c>
      <c r="T1012" s="11">
        <f t="shared" si="65"/>
        <v>42618.124305555553</v>
      </c>
    </row>
    <row r="1013" spans="1:20" ht="43.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s="5">
        <f t="shared" si="62"/>
        <v>3.7499999999999999E-3</v>
      </c>
      <c r="H1013" t="s">
        <v>8224</v>
      </c>
      <c r="I1013" t="s">
        <v>8246</v>
      </c>
      <c r="J1013">
        <v>1418938395</v>
      </c>
      <c r="K1013">
        <v>1415050395</v>
      </c>
      <c r="L1013" t="b">
        <v>0</v>
      </c>
      <c r="M1013">
        <v>1</v>
      </c>
      <c r="N1013" s="6">
        <f t="shared" si="63"/>
        <v>75</v>
      </c>
      <c r="O1013" t="b">
        <v>0</v>
      </c>
      <c r="P1013" t="s">
        <v>8273</v>
      </c>
      <c r="Q1013" t="s">
        <v>8319</v>
      </c>
      <c r="R1013" t="s">
        <v>8321</v>
      </c>
      <c r="S1013" s="11">
        <f t="shared" si="64"/>
        <v>41946.898090277777</v>
      </c>
      <c r="T1013" s="11">
        <f t="shared" si="65"/>
        <v>41991.898090277777</v>
      </c>
    </row>
    <row r="1014" spans="1:20" ht="58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s="5">
        <f t="shared" si="62"/>
        <v>215.35021</v>
      </c>
      <c r="H1014" t="s">
        <v>8224</v>
      </c>
      <c r="I1014" t="s">
        <v>8246</v>
      </c>
      <c r="J1014">
        <v>1485254052</v>
      </c>
      <c r="K1014">
        <v>1481366052</v>
      </c>
      <c r="L1014" t="b">
        <v>0</v>
      </c>
      <c r="M1014">
        <v>775</v>
      </c>
      <c r="N1014" s="6">
        <f t="shared" si="63"/>
        <v>1389.3561935483872</v>
      </c>
      <c r="O1014" t="b">
        <v>0</v>
      </c>
      <c r="P1014" t="s">
        <v>8273</v>
      </c>
      <c r="Q1014" t="s">
        <v>8319</v>
      </c>
      <c r="R1014" t="s">
        <v>8321</v>
      </c>
      <c r="S1014" s="11">
        <f t="shared" si="64"/>
        <v>42714.440416666665</v>
      </c>
      <c r="T1014" s="11">
        <f t="shared" si="65"/>
        <v>42759.440416666665</v>
      </c>
    </row>
    <row r="1015" spans="1:20" ht="43.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s="5">
        <f t="shared" si="62"/>
        <v>0.34527999999999998</v>
      </c>
      <c r="H1015" t="s">
        <v>8224</v>
      </c>
      <c r="I1015" t="s">
        <v>8246</v>
      </c>
      <c r="J1015">
        <v>1451419200</v>
      </c>
      <c r="K1015">
        <v>1449000056</v>
      </c>
      <c r="L1015" t="b">
        <v>0</v>
      </c>
      <c r="M1015">
        <v>90</v>
      </c>
      <c r="N1015" s="6">
        <f t="shared" si="63"/>
        <v>95.911111111111111</v>
      </c>
      <c r="O1015" t="b">
        <v>0</v>
      </c>
      <c r="P1015" t="s">
        <v>8273</v>
      </c>
      <c r="Q1015" t="s">
        <v>8319</v>
      </c>
      <c r="R1015" t="s">
        <v>8321</v>
      </c>
      <c r="S1015" s="11">
        <f t="shared" si="64"/>
        <v>42339.833981481483</v>
      </c>
      <c r="T1015" s="11">
        <f t="shared" si="65"/>
        <v>42367.833333333328</v>
      </c>
    </row>
    <row r="1016" spans="1:20" ht="29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s="5">
        <f t="shared" si="62"/>
        <v>0.30599999999999999</v>
      </c>
      <c r="H1016" t="s">
        <v>8224</v>
      </c>
      <c r="I1016" t="s">
        <v>8246</v>
      </c>
      <c r="J1016">
        <v>1420070615</v>
      </c>
      <c r="K1016">
        <v>1415750615</v>
      </c>
      <c r="L1016" t="b">
        <v>0</v>
      </c>
      <c r="M1016">
        <v>16</v>
      </c>
      <c r="N1016" s="6">
        <f t="shared" si="63"/>
        <v>191.25</v>
      </c>
      <c r="O1016" t="b">
        <v>0</v>
      </c>
      <c r="P1016" t="s">
        <v>8273</v>
      </c>
      <c r="Q1016" t="s">
        <v>8319</v>
      </c>
      <c r="R1016" t="s">
        <v>8321</v>
      </c>
      <c r="S1016" s="11">
        <f t="shared" si="64"/>
        <v>41955.002488425926</v>
      </c>
      <c r="T1016" s="11">
        <f t="shared" si="65"/>
        <v>42005.002488425926</v>
      </c>
    </row>
    <row r="1017" spans="1:20" ht="29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s="5">
        <f t="shared" si="62"/>
        <v>2.6666666666666668E-2</v>
      </c>
      <c r="H1017" t="s">
        <v>8240</v>
      </c>
      <c r="I1017" t="s">
        <v>8257</v>
      </c>
      <c r="J1017">
        <v>1448489095</v>
      </c>
      <c r="K1017">
        <v>1445893495</v>
      </c>
      <c r="L1017" t="b">
        <v>0</v>
      </c>
      <c r="M1017">
        <v>6</v>
      </c>
      <c r="N1017" s="6">
        <f t="shared" si="63"/>
        <v>40</v>
      </c>
      <c r="O1017" t="b">
        <v>0</v>
      </c>
      <c r="P1017" t="s">
        <v>8273</v>
      </c>
      <c r="Q1017" t="s">
        <v>8319</v>
      </c>
      <c r="R1017" t="s">
        <v>8321</v>
      </c>
      <c r="S1017" s="11">
        <f t="shared" si="64"/>
        <v>42303.878414351857</v>
      </c>
      <c r="T1017" s="11">
        <f t="shared" si="65"/>
        <v>42333.920081018514</v>
      </c>
    </row>
    <row r="1018" spans="1:20" ht="43.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s="5">
        <f t="shared" si="62"/>
        <v>2.8420000000000001E-2</v>
      </c>
      <c r="H1018" t="s">
        <v>8224</v>
      </c>
      <c r="I1018" t="s">
        <v>8246</v>
      </c>
      <c r="J1018">
        <v>1459992856</v>
      </c>
      <c r="K1018">
        <v>1456108456</v>
      </c>
      <c r="L1018" t="b">
        <v>0</v>
      </c>
      <c r="M1018">
        <v>38</v>
      </c>
      <c r="N1018" s="6">
        <f t="shared" si="63"/>
        <v>74.78947368421052</v>
      </c>
      <c r="O1018" t="b">
        <v>0</v>
      </c>
      <c r="P1018" t="s">
        <v>8273</v>
      </c>
      <c r="Q1018" t="s">
        <v>8319</v>
      </c>
      <c r="R1018" t="s">
        <v>8321</v>
      </c>
      <c r="S1018" s="11">
        <f t="shared" si="64"/>
        <v>42422.107129629629</v>
      </c>
      <c r="T1018" s="11">
        <f t="shared" si="65"/>
        <v>42467.065462962957</v>
      </c>
    </row>
    <row r="1019" spans="1:20" ht="43.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s="5">
        <f t="shared" si="62"/>
        <v>0.22878799999999999</v>
      </c>
      <c r="H1019" t="s">
        <v>8224</v>
      </c>
      <c r="I1019" t="s">
        <v>8246</v>
      </c>
      <c r="J1019">
        <v>1448125935</v>
      </c>
      <c r="K1019">
        <v>1444666335</v>
      </c>
      <c r="L1019" t="b">
        <v>0</v>
      </c>
      <c r="M1019">
        <v>355</v>
      </c>
      <c r="N1019" s="6">
        <f t="shared" si="63"/>
        <v>161.11830985915492</v>
      </c>
      <c r="O1019" t="b">
        <v>0</v>
      </c>
      <c r="P1019" t="s">
        <v>8273</v>
      </c>
      <c r="Q1019" t="s">
        <v>8319</v>
      </c>
      <c r="R1019" t="s">
        <v>8321</v>
      </c>
      <c r="S1019" s="11">
        <f t="shared" si="64"/>
        <v>42289.675173611111</v>
      </c>
      <c r="T1019" s="11">
        <f t="shared" si="65"/>
        <v>42329.716840277775</v>
      </c>
    </row>
    <row r="1020" spans="1:20" ht="43.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s="5">
        <f t="shared" si="62"/>
        <v>3.1050000000000001E-2</v>
      </c>
      <c r="H1020" t="s">
        <v>8224</v>
      </c>
      <c r="I1020" t="s">
        <v>8246</v>
      </c>
      <c r="J1020">
        <v>1468496933</v>
      </c>
      <c r="K1020">
        <v>1465904933</v>
      </c>
      <c r="L1020" t="b">
        <v>0</v>
      </c>
      <c r="M1020">
        <v>7</v>
      </c>
      <c r="N1020" s="6">
        <f t="shared" si="63"/>
        <v>88.714285714285708</v>
      </c>
      <c r="O1020" t="b">
        <v>0</v>
      </c>
      <c r="P1020" t="s">
        <v>8273</v>
      </c>
      <c r="Q1020" t="s">
        <v>8319</v>
      </c>
      <c r="R1020" t="s">
        <v>8321</v>
      </c>
      <c r="S1020" s="11">
        <f t="shared" si="64"/>
        <v>42535.492280092592</v>
      </c>
      <c r="T1020" s="11">
        <f t="shared" si="65"/>
        <v>42565.492280092592</v>
      </c>
    </row>
    <row r="1021" spans="1:20" ht="29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s="5">
        <f t="shared" si="62"/>
        <v>0.47333333333333333</v>
      </c>
      <c r="H1021" t="s">
        <v>8224</v>
      </c>
      <c r="I1021" t="s">
        <v>8246</v>
      </c>
      <c r="J1021">
        <v>1423092149</v>
      </c>
      <c r="K1021">
        <v>1420500149</v>
      </c>
      <c r="L1021" t="b">
        <v>0</v>
      </c>
      <c r="M1021">
        <v>400</v>
      </c>
      <c r="N1021" s="6">
        <f t="shared" si="63"/>
        <v>53.25</v>
      </c>
      <c r="O1021" t="b">
        <v>0</v>
      </c>
      <c r="P1021" t="s">
        <v>8273</v>
      </c>
      <c r="Q1021" t="s">
        <v>8319</v>
      </c>
      <c r="R1021" t="s">
        <v>8321</v>
      </c>
      <c r="S1021" s="11">
        <f t="shared" si="64"/>
        <v>42009.973946759259</v>
      </c>
      <c r="T1021" s="11">
        <f t="shared" si="65"/>
        <v>42039.973946759259</v>
      </c>
    </row>
    <row r="1022" spans="1:20" ht="43.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s="5">
        <f t="shared" si="62"/>
        <v>2.0554838709677421</v>
      </c>
      <c r="H1022" t="s">
        <v>8229</v>
      </c>
      <c r="I1022" t="s">
        <v>8251</v>
      </c>
      <c r="J1022">
        <v>1433206020</v>
      </c>
      <c r="K1022">
        <v>1430617209</v>
      </c>
      <c r="L1022" t="b">
        <v>0</v>
      </c>
      <c r="M1022">
        <v>30</v>
      </c>
      <c r="N1022" s="6">
        <f t="shared" si="63"/>
        <v>106.2</v>
      </c>
      <c r="O1022" t="b">
        <v>1</v>
      </c>
      <c r="P1022" t="s">
        <v>8280</v>
      </c>
      <c r="Q1022" t="s">
        <v>8325</v>
      </c>
      <c r="R1022" t="s">
        <v>8330</v>
      </c>
      <c r="S1022" s="11">
        <f t="shared" si="64"/>
        <v>42127.069548611107</v>
      </c>
      <c r="T1022" s="11">
        <f t="shared" si="65"/>
        <v>42157.032638888893</v>
      </c>
    </row>
    <row r="1023" spans="1:20" ht="43.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s="5">
        <f t="shared" si="62"/>
        <v>3.5180366666666667</v>
      </c>
      <c r="H1023" t="s">
        <v>8224</v>
      </c>
      <c r="I1023" t="s">
        <v>8246</v>
      </c>
      <c r="J1023">
        <v>1445054400</v>
      </c>
      <c r="K1023">
        <v>1443074571</v>
      </c>
      <c r="L1023" t="b">
        <v>1</v>
      </c>
      <c r="M1023">
        <v>478</v>
      </c>
      <c r="N1023" s="6">
        <f t="shared" si="63"/>
        <v>22.079728033472804</v>
      </c>
      <c r="O1023" t="b">
        <v>1</v>
      </c>
      <c r="P1023" t="s">
        <v>8280</v>
      </c>
      <c r="Q1023" t="s">
        <v>8325</v>
      </c>
      <c r="R1023" t="s">
        <v>8330</v>
      </c>
      <c r="S1023" s="11">
        <f t="shared" si="64"/>
        <v>42271.251979166671</v>
      </c>
      <c r="T1023" s="11">
        <f t="shared" si="65"/>
        <v>42294.166666666672</v>
      </c>
    </row>
    <row r="1024" spans="1:20" ht="29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s="5">
        <f t="shared" si="62"/>
        <v>1.149</v>
      </c>
      <c r="H1024" t="s">
        <v>8224</v>
      </c>
      <c r="I1024" t="s">
        <v>8246</v>
      </c>
      <c r="J1024">
        <v>1431876677</v>
      </c>
      <c r="K1024">
        <v>1429284677</v>
      </c>
      <c r="L1024" t="b">
        <v>1</v>
      </c>
      <c r="M1024">
        <v>74</v>
      </c>
      <c r="N1024" s="6">
        <f t="shared" si="63"/>
        <v>31.054054054054053</v>
      </c>
      <c r="O1024" t="b">
        <v>1</v>
      </c>
      <c r="P1024" t="s">
        <v>8280</v>
      </c>
      <c r="Q1024" t="s">
        <v>8325</v>
      </c>
      <c r="R1024" t="s">
        <v>8330</v>
      </c>
      <c r="S1024" s="11">
        <f t="shared" si="64"/>
        <v>42111.646724537044</v>
      </c>
      <c r="T1024" s="11">
        <f t="shared" si="65"/>
        <v>42141.646724537044</v>
      </c>
    </row>
    <row r="1025" spans="1:20" ht="43.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s="5">
        <f t="shared" si="62"/>
        <v>2.3715000000000002</v>
      </c>
      <c r="H1025" t="s">
        <v>8225</v>
      </c>
      <c r="I1025" t="s">
        <v>8247</v>
      </c>
      <c r="J1025">
        <v>1434837861</v>
      </c>
      <c r="K1025">
        <v>1432245861</v>
      </c>
      <c r="L1025" t="b">
        <v>0</v>
      </c>
      <c r="M1025">
        <v>131</v>
      </c>
      <c r="N1025" s="6">
        <f t="shared" si="63"/>
        <v>36.206106870229007</v>
      </c>
      <c r="O1025" t="b">
        <v>1</v>
      </c>
      <c r="P1025" t="s">
        <v>8280</v>
      </c>
      <c r="Q1025" t="s">
        <v>8325</v>
      </c>
      <c r="R1025" t="s">
        <v>8330</v>
      </c>
      <c r="S1025" s="11">
        <f t="shared" si="64"/>
        <v>42145.919687500005</v>
      </c>
      <c r="T1025" s="11">
        <f t="shared" si="65"/>
        <v>42175.919687500005</v>
      </c>
    </row>
    <row r="1026" spans="1:20" ht="43.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s="5">
        <f t="shared" ref="G1026:G1089" si="66">E1026/D1026</f>
        <v>1.1863774999999999</v>
      </c>
      <c r="H1026" t="s">
        <v>8235</v>
      </c>
      <c r="I1026" t="s">
        <v>8255</v>
      </c>
      <c r="J1026">
        <v>1454248563</v>
      </c>
      <c r="K1026">
        <v>1451656563</v>
      </c>
      <c r="L1026" t="b">
        <v>1</v>
      </c>
      <c r="M1026">
        <v>61</v>
      </c>
      <c r="N1026" s="6">
        <f t="shared" si="63"/>
        <v>388.9762295081967</v>
      </c>
      <c r="O1026" t="b">
        <v>1</v>
      </c>
      <c r="P1026" t="s">
        <v>8280</v>
      </c>
      <c r="Q1026" t="s">
        <v>8325</v>
      </c>
      <c r="R1026" t="s">
        <v>8330</v>
      </c>
      <c r="S1026" s="11">
        <f t="shared" si="64"/>
        <v>42370.580590277779</v>
      </c>
      <c r="T1026" s="11">
        <f t="shared" si="65"/>
        <v>42400.580590277779</v>
      </c>
    </row>
    <row r="1027" spans="1:20" ht="29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s="5">
        <f t="shared" si="66"/>
        <v>1.099283142857143</v>
      </c>
      <c r="H1027" t="s">
        <v>8224</v>
      </c>
      <c r="I1027" t="s">
        <v>8246</v>
      </c>
      <c r="J1027">
        <v>1426532437</v>
      </c>
      <c r="K1027">
        <v>1423944037</v>
      </c>
      <c r="L1027" t="b">
        <v>1</v>
      </c>
      <c r="M1027">
        <v>1071</v>
      </c>
      <c r="N1027" s="6">
        <f t="shared" ref="N1027:N1090" si="67">IFERROR(E1027/M1027,0)</f>
        <v>71.848571428571432</v>
      </c>
      <c r="O1027" t="b">
        <v>1</v>
      </c>
      <c r="P1027" t="s">
        <v>8280</v>
      </c>
      <c r="Q1027" t="s">
        <v>8325</v>
      </c>
      <c r="R1027" t="s">
        <v>8330</v>
      </c>
      <c r="S1027" s="11">
        <f t="shared" ref="S1027:S1090" si="68">((($K1027/60)/60)/24)+DATE(1970,1,1)</f>
        <v>42049.833761574075</v>
      </c>
      <c r="T1027" s="11">
        <f t="shared" ref="T1027:T1090" si="69">((($J1027/60)/60)/24)+DATE(1970,1,1)</f>
        <v>42079.792094907403</v>
      </c>
    </row>
    <row r="1028" spans="1:20" ht="43.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s="5">
        <f t="shared" si="66"/>
        <v>1.0000828571428571</v>
      </c>
      <c r="H1028" t="s">
        <v>8225</v>
      </c>
      <c r="I1028" t="s">
        <v>8247</v>
      </c>
      <c r="J1028">
        <v>1459414016</v>
      </c>
      <c r="K1028">
        <v>1456480016</v>
      </c>
      <c r="L1028" t="b">
        <v>1</v>
      </c>
      <c r="M1028">
        <v>122</v>
      </c>
      <c r="N1028" s="6">
        <f t="shared" si="67"/>
        <v>57.381803278688523</v>
      </c>
      <c r="O1028" t="b">
        <v>1</v>
      </c>
      <c r="P1028" t="s">
        <v>8280</v>
      </c>
      <c r="Q1028" t="s">
        <v>8325</v>
      </c>
      <c r="R1028" t="s">
        <v>8330</v>
      </c>
      <c r="S1028" s="11">
        <f t="shared" si="68"/>
        <v>42426.407592592594</v>
      </c>
      <c r="T1028" s="11">
        <f t="shared" si="69"/>
        <v>42460.365925925929</v>
      </c>
    </row>
    <row r="1029" spans="1:20" ht="43.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s="5">
        <f t="shared" si="66"/>
        <v>1.0309292094387414</v>
      </c>
      <c r="H1029" t="s">
        <v>8224</v>
      </c>
      <c r="I1029" t="s">
        <v>8246</v>
      </c>
      <c r="J1029">
        <v>1414025347</v>
      </c>
      <c r="K1029">
        <v>1411433347</v>
      </c>
      <c r="L1029" t="b">
        <v>1</v>
      </c>
      <c r="M1029">
        <v>111</v>
      </c>
      <c r="N1029" s="6">
        <f t="shared" si="67"/>
        <v>69.666666666666671</v>
      </c>
      <c r="O1029" t="b">
        <v>1</v>
      </c>
      <c r="P1029" t="s">
        <v>8280</v>
      </c>
      <c r="Q1029" t="s">
        <v>8325</v>
      </c>
      <c r="R1029" t="s">
        <v>8330</v>
      </c>
      <c r="S1029" s="11">
        <f t="shared" si="68"/>
        <v>41905.034108796295</v>
      </c>
      <c r="T1029" s="11">
        <f t="shared" si="69"/>
        <v>41935.034108796295</v>
      </c>
    </row>
    <row r="1030" spans="1:20" ht="43.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s="5">
        <f t="shared" si="66"/>
        <v>1.1727000000000001</v>
      </c>
      <c r="H1030" t="s">
        <v>8225</v>
      </c>
      <c r="I1030" t="s">
        <v>8247</v>
      </c>
      <c r="J1030">
        <v>1488830400</v>
      </c>
      <c r="K1030">
        <v>1484924605</v>
      </c>
      <c r="L1030" t="b">
        <v>1</v>
      </c>
      <c r="M1030">
        <v>255</v>
      </c>
      <c r="N1030" s="6">
        <f t="shared" si="67"/>
        <v>45.988235294117644</v>
      </c>
      <c r="O1030" t="b">
        <v>1</v>
      </c>
      <c r="P1030" t="s">
        <v>8280</v>
      </c>
      <c r="Q1030" t="s">
        <v>8325</v>
      </c>
      <c r="R1030" t="s">
        <v>8330</v>
      </c>
      <c r="S1030" s="11">
        <f t="shared" si="68"/>
        <v>42755.627372685187</v>
      </c>
      <c r="T1030" s="11">
        <f t="shared" si="69"/>
        <v>42800.833333333328</v>
      </c>
    </row>
    <row r="1031" spans="1:20" ht="29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s="5">
        <f t="shared" si="66"/>
        <v>1.1175999999999999</v>
      </c>
      <c r="H1031" t="s">
        <v>8235</v>
      </c>
      <c r="I1031" t="s">
        <v>8255</v>
      </c>
      <c r="J1031">
        <v>1428184740</v>
      </c>
      <c r="K1031">
        <v>1423501507</v>
      </c>
      <c r="L1031" t="b">
        <v>0</v>
      </c>
      <c r="M1031">
        <v>141</v>
      </c>
      <c r="N1031" s="6">
        <f t="shared" si="67"/>
        <v>79.262411347517727</v>
      </c>
      <c r="O1031" t="b">
        <v>1</v>
      </c>
      <c r="P1031" t="s">
        <v>8280</v>
      </c>
      <c r="Q1031" t="s">
        <v>8325</v>
      </c>
      <c r="R1031" t="s">
        <v>8330</v>
      </c>
      <c r="S1031" s="11">
        <f t="shared" si="68"/>
        <v>42044.711886574078</v>
      </c>
      <c r="T1031" s="11">
        <f t="shared" si="69"/>
        <v>42098.915972222225</v>
      </c>
    </row>
    <row r="1032" spans="1:20" ht="29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s="5">
        <f t="shared" si="66"/>
        <v>3.4209999999999998</v>
      </c>
      <c r="H1032" t="s">
        <v>8224</v>
      </c>
      <c r="I1032" t="s">
        <v>8246</v>
      </c>
      <c r="J1032">
        <v>1473680149</v>
      </c>
      <c r="K1032">
        <v>1472470549</v>
      </c>
      <c r="L1032" t="b">
        <v>0</v>
      </c>
      <c r="M1032">
        <v>159</v>
      </c>
      <c r="N1032" s="6">
        <f t="shared" si="67"/>
        <v>43.031446540880502</v>
      </c>
      <c r="O1032" t="b">
        <v>1</v>
      </c>
      <c r="P1032" t="s">
        <v>8280</v>
      </c>
      <c r="Q1032" t="s">
        <v>8325</v>
      </c>
      <c r="R1032" t="s">
        <v>8330</v>
      </c>
      <c r="S1032" s="11">
        <f t="shared" si="68"/>
        <v>42611.483206018514</v>
      </c>
      <c r="T1032" s="11">
        <f t="shared" si="69"/>
        <v>42625.483206018514</v>
      </c>
    </row>
    <row r="1033" spans="1:20" ht="43.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s="5">
        <f t="shared" si="66"/>
        <v>1.0740000000000001</v>
      </c>
      <c r="H1033" t="s">
        <v>8224</v>
      </c>
      <c r="I1033" t="s">
        <v>8246</v>
      </c>
      <c r="J1033">
        <v>1450290010</v>
      </c>
      <c r="K1033">
        <v>1447698010</v>
      </c>
      <c r="L1033" t="b">
        <v>0</v>
      </c>
      <c r="M1033">
        <v>99</v>
      </c>
      <c r="N1033" s="6">
        <f t="shared" si="67"/>
        <v>108.48484848484848</v>
      </c>
      <c r="O1033" t="b">
        <v>1</v>
      </c>
      <c r="P1033" t="s">
        <v>8280</v>
      </c>
      <c r="Q1033" t="s">
        <v>8325</v>
      </c>
      <c r="R1033" t="s">
        <v>8330</v>
      </c>
      <c r="S1033" s="11">
        <f t="shared" si="68"/>
        <v>42324.764004629629</v>
      </c>
      <c r="T1033" s="11">
        <f t="shared" si="69"/>
        <v>42354.764004629629</v>
      </c>
    </row>
    <row r="1034" spans="1:20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s="5">
        <f t="shared" si="66"/>
        <v>1.0849703703703704</v>
      </c>
      <c r="H1034" t="s">
        <v>8224</v>
      </c>
      <c r="I1034" t="s">
        <v>8246</v>
      </c>
      <c r="J1034">
        <v>1466697625</v>
      </c>
      <c r="K1034">
        <v>1464105625</v>
      </c>
      <c r="L1034" t="b">
        <v>0</v>
      </c>
      <c r="M1034">
        <v>96</v>
      </c>
      <c r="N1034" s="6">
        <f t="shared" si="67"/>
        <v>61.029583333333335</v>
      </c>
      <c r="O1034" t="b">
        <v>1</v>
      </c>
      <c r="P1034" t="s">
        <v>8280</v>
      </c>
      <c r="Q1034" t="s">
        <v>8325</v>
      </c>
      <c r="R1034" t="s">
        <v>8330</v>
      </c>
      <c r="S1034" s="11">
        <f t="shared" si="68"/>
        <v>42514.666956018518</v>
      </c>
      <c r="T1034" s="11">
        <f t="shared" si="69"/>
        <v>42544.666956018518</v>
      </c>
    </row>
    <row r="1035" spans="1:20" ht="43.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s="5">
        <f t="shared" si="66"/>
        <v>1.0286144578313252</v>
      </c>
      <c r="H1035" t="s">
        <v>8225</v>
      </c>
      <c r="I1035" t="s">
        <v>8247</v>
      </c>
      <c r="J1035">
        <v>1481564080</v>
      </c>
      <c r="K1035">
        <v>1479144880</v>
      </c>
      <c r="L1035" t="b">
        <v>0</v>
      </c>
      <c r="M1035">
        <v>27</v>
      </c>
      <c r="N1035" s="6">
        <f t="shared" si="67"/>
        <v>50.592592592592595</v>
      </c>
      <c r="O1035" t="b">
        <v>1</v>
      </c>
      <c r="P1035" t="s">
        <v>8280</v>
      </c>
      <c r="Q1035" t="s">
        <v>8325</v>
      </c>
      <c r="R1035" t="s">
        <v>8330</v>
      </c>
      <c r="S1035" s="11">
        <f t="shared" si="68"/>
        <v>42688.732407407413</v>
      </c>
      <c r="T1035" s="11">
        <f t="shared" si="69"/>
        <v>42716.732407407413</v>
      </c>
    </row>
    <row r="1036" spans="1:20" ht="43.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s="5">
        <f t="shared" si="66"/>
        <v>1.3000180000000001</v>
      </c>
      <c r="H1036" t="s">
        <v>8224</v>
      </c>
      <c r="I1036" t="s">
        <v>8246</v>
      </c>
      <c r="J1036">
        <v>1470369540</v>
      </c>
      <c r="K1036">
        <v>1467604804</v>
      </c>
      <c r="L1036" t="b">
        <v>0</v>
      </c>
      <c r="M1036">
        <v>166</v>
      </c>
      <c r="N1036" s="6">
        <f t="shared" si="67"/>
        <v>39.157168674698795</v>
      </c>
      <c r="O1036" t="b">
        <v>1</v>
      </c>
      <c r="P1036" t="s">
        <v>8280</v>
      </c>
      <c r="Q1036" t="s">
        <v>8325</v>
      </c>
      <c r="R1036" t="s">
        <v>8330</v>
      </c>
      <c r="S1036" s="11">
        <f t="shared" si="68"/>
        <v>42555.166712962964</v>
      </c>
      <c r="T1036" s="11">
        <f t="shared" si="69"/>
        <v>42587.165972222225</v>
      </c>
    </row>
    <row r="1037" spans="1:20" ht="43.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s="5">
        <f t="shared" si="66"/>
        <v>1.0765217391304347</v>
      </c>
      <c r="H1037" t="s">
        <v>8224</v>
      </c>
      <c r="I1037" t="s">
        <v>8246</v>
      </c>
      <c r="J1037">
        <v>1423668220</v>
      </c>
      <c r="K1037">
        <v>1421076220</v>
      </c>
      <c r="L1037" t="b">
        <v>0</v>
      </c>
      <c r="M1037">
        <v>76</v>
      </c>
      <c r="N1037" s="6">
        <f t="shared" si="67"/>
        <v>65.15789473684211</v>
      </c>
      <c r="O1037" t="b">
        <v>1</v>
      </c>
      <c r="P1037" t="s">
        <v>8280</v>
      </c>
      <c r="Q1037" t="s">
        <v>8325</v>
      </c>
      <c r="R1037" t="s">
        <v>8330</v>
      </c>
      <c r="S1037" s="11">
        <f t="shared" si="68"/>
        <v>42016.641435185185</v>
      </c>
      <c r="T1037" s="11">
        <f t="shared" si="69"/>
        <v>42046.641435185185</v>
      </c>
    </row>
    <row r="1038" spans="1:20" ht="29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s="5">
        <f t="shared" si="66"/>
        <v>1.1236044444444444</v>
      </c>
      <c r="H1038" t="s">
        <v>8224</v>
      </c>
      <c r="I1038" t="s">
        <v>8246</v>
      </c>
      <c r="J1038">
        <v>1357545600</v>
      </c>
      <c r="K1038">
        <v>1354790790</v>
      </c>
      <c r="L1038" t="b">
        <v>0</v>
      </c>
      <c r="M1038">
        <v>211</v>
      </c>
      <c r="N1038" s="6">
        <f t="shared" si="67"/>
        <v>23.963127962085309</v>
      </c>
      <c r="O1038" t="b">
        <v>1</v>
      </c>
      <c r="P1038" t="s">
        <v>8280</v>
      </c>
      <c r="Q1038" t="s">
        <v>8325</v>
      </c>
      <c r="R1038" t="s">
        <v>8330</v>
      </c>
      <c r="S1038" s="11">
        <f t="shared" si="68"/>
        <v>41249.448958333334</v>
      </c>
      <c r="T1038" s="11">
        <f t="shared" si="69"/>
        <v>41281.333333333336</v>
      </c>
    </row>
    <row r="1039" spans="1:20" ht="43.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s="5">
        <f t="shared" si="66"/>
        <v>1.0209999999999999</v>
      </c>
      <c r="H1039" t="s">
        <v>8224</v>
      </c>
      <c r="I1039" t="s">
        <v>8246</v>
      </c>
      <c r="J1039">
        <v>1431925200</v>
      </c>
      <c r="K1039">
        <v>1429991062</v>
      </c>
      <c r="L1039" t="b">
        <v>0</v>
      </c>
      <c r="M1039">
        <v>21</v>
      </c>
      <c r="N1039" s="6">
        <f t="shared" si="67"/>
        <v>48.61904761904762</v>
      </c>
      <c r="O1039" t="b">
        <v>1</v>
      </c>
      <c r="P1039" t="s">
        <v>8280</v>
      </c>
      <c r="Q1039" t="s">
        <v>8325</v>
      </c>
      <c r="R1039" t="s">
        <v>8330</v>
      </c>
      <c r="S1039" s="11">
        <f t="shared" si="68"/>
        <v>42119.822476851856</v>
      </c>
      <c r="T1039" s="11">
        <f t="shared" si="69"/>
        <v>42142.208333333328</v>
      </c>
    </row>
    <row r="1040" spans="1:20" ht="43.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s="5">
        <f t="shared" si="66"/>
        <v>1.4533333333333334</v>
      </c>
      <c r="H1040" t="s">
        <v>8224</v>
      </c>
      <c r="I1040" t="s">
        <v>8246</v>
      </c>
      <c r="J1040">
        <v>1458362023</v>
      </c>
      <c r="K1040">
        <v>1455773623</v>
      </c>
      <c r="L1040" t="b">
        <v>0</v>
      </c>
      <c r="M1040">
        <v>61</v>
      </c>
      <c r="N1040" s="6">
        <f t="shared" si="67"/>
        <v>35.73770491803279</v>
      </c>
      <c r="O1040" t="b">
        <v>1</v>
      </c>
      <c r="P1040" t="s">
        <v>8280</v>
      </c>
      <c r="Q1040" t="s">
        <v>8325</v>
      </c>
      <c r="R1040" t="s">
        <v>8330</v>
      </c>
      <c r="S1040" s="11">
        <f t="shared" si="68"/>
        <v>42418.231747685189</v>
      </c>
      <c r="T1040" s="11">
        <f t="shared" si="69"/>
        <v>42448.190081018518</v>
      </c>
    </row>
    <row r="1041" spans="1:20" ht="43.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s="5">
        <f t="shared" si="66"/>
        <v>1.282</v>
      </c>
      <c r="H1041" t="s">
        <v>8224</v>
      </c>
      <c r="I1041" t="s">
        <v>8246</v>
      </c>
      <c r="J1041">
        <v>1481615940</v>
      </c>
      <c r="K1041">
        <v>1479436646</v>
      </c>
      <c r="L1041" t="b">
        <v>0</v>
      </c>
      <c r="M1041">
        <v>30</v>
      </c>
      <c r="N1041" s="6">
        <f t="shared" si="67"/>
        <v>21.366666666666667</v>
      </c>
      <c r="O1041" t="b">
        <v>1</v>
      </c>
      <c r="P1041" t="s">
        <v>8280</v>
      </c>
      <c r="Q1041" t="s">
        <v>8325</v>
      </c>
      <c r="R1041" t="s">
        <v>8330</v>
      </c>
      <c r="S1041" s="11">
        <f t="shared" si="68"/>
        <v>42692.109328703707</v>
      </c>
      <c r="T1041" s="11">
        <f t="shared" si="69"/>
        <v>42717.332638888889</v>
      </c>
    </row>
    <row r="1042" spans="1:20" ht="43.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s="5">
        <f t="shared" si="66"/>
        <v>2.9411764705882353E-3</v>
      </c>
      <c r="H1042" t="s">
        <v>8224</v>
      </c>
      <c r="I1042" t="s">
        <v>8246</v>
      </c>
      <c r="J1042">
        <v>1472317209</v>
      </c>
      <c r="K1042">
        <v>1469725209</v>
      </c>
      <c r="L1042" t="b">
        <v>0</v>
      </c>
      <c r="M1042">
        <v>1</v>
      </c>
      <c r="N1042" s="6">
        <f t="shared" si="67"/>
        <v>250</v>
      </c>
      <c r="O1042" t="b">
        <v>0</v>
      </c>
      <c r="P1042" t="s">
        <v>8281</v>
      </c>
      <c r="Q1042" t="s">
        <v>8331</v>
      </c>
      <c r="R1042" t="s">
        <v>8332</v>
      </c>
      <c r="S1042" s="11">
        <f t="shared" si="68"/>
        <v>42579.708437499998</v>
      </c>
      <c r="T1042" s="11">
        <f t="shared" si="69"/>
        <v>42609.708437499998</v>
      </c>
    </row>
    <row r="1043" spans="1:20" ht="43.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s="5">
        <f t="shared" si="66"/>
        <v>0</v>
      </c>
      <c r="H1043" t="s">
        <v>8224</v>
      </c>
      <c r="I1043" t="s">
        <v>8246</v>
      </c>
      <c r="J1043">
        <v>1406769992</v>
      </c>
      <c r="K1043">
        <v>1405041992</v>
      </c>
      <c r="L1043" t="b">
        <v>0</v>
      </c>
      <c r="M1043">
        <v>0</v>
      </c>
      <c r="N1043" s="6">
        <f t="shared" si="67"/>
        <v>0</v>
      </c>
      <c r="O1043" t="b">
        <v>0</v>
      </c>
      <c r="P1043" t="s">
        <v>8281</v>
      </c>
      <c r="Q1043" t="s">
        <v>8331</v>
      </c>
      <c r="R1043" t="s">
        <v>8332</v>
      </c>
      <c r="S1043" s="11">
        <f t="shared" si="68"/>
        <v>41831.060092592597</v>
      </c>
      <c r="T1043" s="11">
        <f t="shared" si="69"/>
        <v>41851.060092592597</v>
      </c>
    </row>
    <row r="1044" spans="1:20" ht="43.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s="5">
        <f t="shared" si="66"/>
        <v>1.5384615384615385E-2</v>
      </c>
      <c r="H1044" t="s">
        <v>8224</v>
      </c>
      <c r="I1044" t="s">
        <v>8246</v>
      </c>
      <c r="J1044">
        <v>1410516000</v>
      </c>
      <c r="K1044">
        <v>1406824948</v>
      </c>
      <c r="L1044" t="b">
        <v>0</v>
      </c>
      <c r="M1044">
        <v>1</v>
      </c>
      <c r="N1044" s="6">
        <f t="shared" si="67"/>
        <v>10</v>
      </c>
      <c r="O1044" t="b">
        <v>0</v>
      </c>
      <c r="P1044" t="s">
        <v>8281</v>
      </c>
      <c r="Q1044" t="s">
        <v>8331</v>
      </c>
      <c r="R1044" t="s">
        <v>8332</v>
      </c>
      <c r="S1044" s="11">
        <f t="shared" si="68"/>
        <v>41851.696157407408</v>
      </c>
      <c r="T1044" s="11">
        <f t="shared" si="69"/>
        <v>41894.416666666664</v>
      </c>
    </row>
    <row r="1045" spans="1:20" ht="43.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s="5">
        <f t="shared" si="66"/>
        <v>8.5370000000000001E-2</v>
      </c>
      <c r="H1045" t="s">
        <v>8224</v>
      </c>
      <c r="I1045" t="s">
        <v>8246</v>
      </c>
      <c r="J1045">
        <v>1432101855</v>
      </c>
      <c r="K1045">
        <v>1429509855</v>
      </c>
      <c r="L1045" t="b">
        <v>0</v>
      </c>
      <c r="M1045">
        <v>292</v>
      </c>
      <c r="N1045" s="6">
        <f t="shared" si="67"/>
        <v>29.236301369863014</v>
      </c>
      <c r="O1045" t="b">
        <v>0</v>
      </c>
      <c r="P1045" t="s">
        <v>8281</v>
      </c>
      <c r="Q1045" t="s">
        <v>8331</v>
      </c>
      <c r="R1045" t="s">
        <v>8332</v>
      </c>
      <c r="S1045" s="11">
        <f t="shared" si="68"/>
        <v>42114.252951388888</v>
      </c>
      <c r="T1045" s="11">
        <f t="shared" si="69"/>
        <v>42144.252951388888</v>
      </c>
    </row>
    <row r="1046" spans="1:20" ht="43.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s="5">
        <f t="shared" si="66"/>
        <v>8.571428571428571E-4</v>
      </c>
      <c r="H1046" t="s">
        <v>8224</v>
      </c>
      <c r="I1046" t="s">
        <v>8246</v>
      </c>
      <c r="J1046">
        <v>1425587220</v>
      </c>
      <c r="K1046">
        <v>1420668801</v>
      </c>
      <c r="L1046" t="b">
        <v>0</v>
      </c>
      <c r="M1046">
        <v>2</v>
      </c>
      <c r="N1046" s="6">
        <f t="shared" si="67"/>
        <v>3</v>
      </c>
      <c r="O1046" t="b">
        <v>0</v>
      </c>
      <c r="P1046" t="s">
        <v>8281</v>
      </c>
      <c r="Q1046" t="s">
        <v>8331</v>
      </c>
      <c r="R1046" t="s">
        <v>8332</v>
      </c>
      <c r="S1046" s="11">
        <f t="shared" si="68"/>
        <v>42011.925937499997</v>
      </c>
      <c r="T1046" s="11">
        <f t="shared" si="69"/>
        <v>42068.852083333331</v>
      </c>
    </row>
    <row r="1047" spans="1:20" ht="43.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s="5">
        <f t="shared" si="66"/>
        <v>2.6599999999999999E-2</v>
      </c>
      <c r="H1047" t="s">
        <v>8224</v>
      </c>
      <c r="I1047" t="s">
        <v>8246</v>
      </c>
      <c r="J1047">
        <v>1408827550</v>
      </c>
      <c r="K1047">
        <v>1406235550</v>
      </c>
      <c r="L1047" t="b">
        <v>0</v>
      </c>
      <c r="M1047">
        <v>8</v>
      </c>
      <c r="N1047" s="6">
        <f t="shared" si="67"/>
        <v>33.25</v>
      </c>
      <c r="O1047" t="b">
        <v>0</v>
      </c>
      <c r="P1047" t="s">
        <v>8281</v>
      </c>
      <c r="Q1047" t="s">
        <v>8331</v>
      </c>
      <c r="R1047" t="s">
        <v>8332</v>
      </c>
      <c r="S1047" s="11">
        <f t="shared" si="68"/>
        <v>41844.874421296299</v>
      </c>
      <c r="T1047" s="11">
        <f t="shared" si="69"/>
        <v>41874.874421296299</v>
      </c>
    </row>
    <row r="1048" spans="1:20" ht="43.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s="5">
        <f t="shared" si="66"/>
        <v>0</v>
      </c>
      <c r="H1048" t="s">
        <v>8236</v>
      </c>
      <c r="I1048" t="s">
        <v>8249</v>
      </c>
      <c r="J1048">
        <v>1451161560</v>
      </c>
      <c r="K1048">
        <v>1447273560</v>
      </c>
      <c r="L1048" t="b">
        <v>0</v>
      </c>
      <c r="M1048">
        <v>0</v>
      </c>
      <c r="N1048" s="6">
        <f t="shared" si="67"/>
        <v>0</v>
      </c>
      <c r="O1048" t="b">
        <v>0</v>
      </c>
      <c r="P1048" t="s">
        <v>8281</v>
      </c>
      <c r="Q1048" t="s">
        <v>8331</v>
      </c>
      <c r="R1048" t="s">
        <v>8332</v>
      </c>
      <c r="S1048" s="11">
        <f t="shared" si="68"/>
        <v>42319.851388888885</v>
      </c>
      <c r="T1048" s="11">
        <f t="shared" si="69"/>
        <v>42364.851388888885</v>
      </c>
    </row>
    <row r="1049" spans="1:20" ht="43.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s="5">
        <f t="shared" si="66"/>
        <v>5.0000000000000001E-4</v>
      </c>
      <c r="H1049" t="s">
        <v>8224</v>
      </c>
      <c r="I1049" t="s">
        <v>8246</v>
      </c>
      <c r="J1049">
        <v>1415219915</v>
      </c>
      <c r="K1049">
        <v>1412624315</v>
      </c>
      <c r="L1049" t="b">
        <v>0</v>
      </c>
      <c r="M1049">
        <v>1</v>
      </c>
      <c r="N1049" s="6">
        <f t="shared" si="67"/>
        <v>1</v>
      </c>
      <c r="O1049" t="b">
        <v>0</v>
      </c>
      <c r="P1049" t="s">
        <v>8281</v>
      </c>
      <c r="Q1049" t="s">
        <v>8331</v>
      </c>
      <c r="R1049" t="s">
        <v>8332</v>
      </c>
      <c r="S1049" s="11">
        <f t="shared" si="68"/>
        <v>41918.818460648145</v>
      </c>
      <c r="T1049" s="11">
        <f t="shared" si="69"/>
        <v>41948.860127314816</v>
      </c>
    </row>
    <row r="1050" spans="1:20" ht="43.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s="5">
        <f t="shared" si="66"/>
        <v>1.4133333333333333E-2</v>
      </c>
      <c r="H1050" t="s">
        <v>8224</v>
      </c>
      <c r="I1050" t="s">
        <v>8246</v>
      </c>
      <c r="J1050">
        <v>1474766189</v>
      </c>
      <c r="K1050">
        <v>1471310189</v>
      </c>
      <c r="L1050" t="b">
        <v>0</v>
      </c>
      <c r="M1050">
        <v>4</v>
      </c>
      <c r="N1050" s="6">
        <f t="shared" si="67"/>
        <v>53</v>
      </c>
      <c r="O1050" t="b">
        <v>0</v>
      </c>
      <c r="P1050" t="s">
        <v>8281</v>
      </c>
      <c r="Q1050" t="s">
        <v>8331</v>
      </c>
      <c r="R1050" t="s">
        <v>8332</v>
      </c>
      <c r="S1050" s="11">
        <f t="shared" si="68"/>
        <v>42598.053113425922</v>
      </c>
      <c r="T1050" s="11">
        <f t="shared" si="69"/>
        <v>42638.053113425922</v>
      </c>
    </row>
    <row r="1051" spans="1:20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s="5">
        <f t="shared" si="66"/>
        <v>0</v>
      </c>
      <c r="H1051" t="s">
        <v>8224</v>
      </c>
      <c r="I1051" t="s">
        <v>8246</v>
      </c>
      <c r="J1051">
        <v>1455272445</v>
      </c>
      <c r="K1051">
        <v>1452680445</v>
      </c>
      <c r="L1051" t="b">
        <v>0</v>
      </c>
      <c r="M1051">
        <v>0</v>
      </c>
      <c r="N1051" s="6">
        <f t="shared" si="67"/>
        <v>0</v>
      </c>
      <c r="O1051" t="b">
        <v>0</v>
      </c>
      <c r="P1051" t="s">
        <v>8281</v>
      </c>
      <c r="Q1051" t="s">
        <v>8331</v>
      </c>
      <c r="R1051" t="s">
        <v>8332</v>
      </c>
      <c r="S1051" s="11">
        <f t="shared" si="68"/>
        <v>42382.431076388893</v>
      </c>
      <c r="T1051" s="11">
        <f t="shared" si="69"/>
        <v>42412.431076388893</v>
      </c>
    </row>
    <row r="1052" spans="1:20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s="5">
        <f t="shared" si="66"/>
        <v>0</v>
      </c>
      <c r="H1052" t="s">
        <v>8224</v>
      </c>
      <c r="I1052" t="s">
        <v>8246</v>
      </c>
      <c r="J1052">
        <v>1442257677</v>
      </c>
      <c r="K1052">
        <v>1439665677</v>
      </c>
      <c r="L1052" t="b">
        <v>0</v>
      </c>
      <c r="M1052">
        <v>0</v>
      </c>
      <c r="N1052" s="6">
        <f t="shared" si="67"/>
        <v>0</v>
      </c>
      <c r="O1052" t="b">
        <v>0</v>
      </c>
      <c r="P1052" t="s">
        <v>8281</v>
      </c>
      <c r="Q1052" t="s">
        <v>8331</v>
      </c>
      <c r="R1052" t="s">
        <v>8332</v>
      </c>
      <c r="S1052" s="11">
        <f t="shared" si="68"/>
        <v>42231.7971875</v>
      </c>
      <c r="T1052" s="11">
        <f t="shared" si="69"/>
        <v>42261.7971875</v>
      </c>
    </row>
    <row r="1053" spans="1:20" ht="43.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s="5">
        <f t="shared" si="66"/>
        <v>0</v>
      </c>
      <c r="H1053" t="s">
        <v>8224</v>
      </c>
      <c r="I1053" t="s">
        <v>8246</v>
      </c>
      <c r="J1053">
        <v>1409098825</v>
      </c>
      <c r="K1053">
        <v>1406679625</v>
      </c>
      <c r="L1053" t="b">
        <v>0</v>
      </c>
      <c r="M1053">
        <v>0</v>
      </c>
      <c r="N1053" s="6">
        <f t="shared" si="67"/>
        <v>0</v>
      </c>
      <c r="O1053" t="b">
        <v>0</v>
      </c>
      <c r="P1053" t="s">
        <v>8281</v>
      </c>
      <c r="Q1053" t="s">
        <v>8331</v>
      </c>
      <c r="R1053" t="s">
        <v>8332</v>
      </c>
      <c r="S1053" s="11">
        <f t="shared" si="68"/>
        <v>41850.014178240745</v>
      </c>
      <c r="T1053" s="11">
        <f t="shared" si="69"/>
        <v>41878.014178240745</v>
      </c>
    </row>
    <row r="1054" spans="1:20" ht="58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s="5">
        <f t="shared" si="66"/>
        <v>0</v>
      </c>
      <c r="H1054" t="s">
        <v>8224</v>
      </c>
      <c r="I1054" t="s">
        <v>8246</v>
      </c>
      <c r="J1054">
        <v>1465243740</v>
      </c>
      <c r="K1054">
        <v>1461438495</v>
      </c>
      <c r="L1054" t="b">
        <v>0</v>
      </c>
      <c r="M1054">
        <v>0</v>
      </c>
      <c r="N1054" s="6">
        <f t="shared" si="67"/>
        <v>0</v>
      </c>
      <c r="O1054" t="b">
        <v>0</v>
      </c>
      <c r="P1054" t="s">
        <v>8281</v>
      </c>
      <c r="Q1054" t="s">
        <v>8331</v>
      </c>
      <c r="R1054" t="s">
        <v>8332</v>
      </c>
      <c r="S1054" s="11">
        <f t="shared" si="68"/>
        <v>42483.797395833331</v>
      </c>
      <c r="T1054" s="11">
        <f t="shared" si="69"/>
        <v>42527.839583333334</v>
      </c>
    </row>
    <row r="1055" spans="1:20" ht="43.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s="5">
        <f t="shared" si="66"/>
        <v>0.01</v>
      </c>
      <c r="H1055" t="s">
        <v>8224</v>
      </c>
      <c r="I1055" t="s">
        <v>8246</v>
      </c>
      <c r="J1055">
        <v>1488773332</v>
      </c>
      <c r="K1055">
        <v>1486613332</v>
      </c>
      <c r="L1055" t="b">
        <v>0</v>
      </c>
      <c r="M1055">
        <v>1</v>
      </c>
      <c r="N1055" s="6">
        <f t="shared" si="67"/>
        <v>15</v>
      </c>
      <c r="O1055" t="b">
        <v>0</v>
      </c>
      <c r="P1055" t="s">
        <v>8281</v>
      </c>
      <c r="Q1055" t="s">
        <v>8331</v>
      </c>
      <c r="R1055" t="s">
        <v>8332</v>
      </c>
      <c r="S1055" s="11">
        <f t="shared" si="68"/>
        <v>42775.172824074078</v>
      </c>
      <c r="T1055" s="11">
        <f t="shared" si="69"/>
        <v>42800.172824074078</v>
      </c>
    </row>
    <row r="1056" spans="1:20" ht="43.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s="5">
        <f t="shared" si="66"/>
        <v>0</v>
      </c>
      <c r="H1056" t="s">
        <v>8224</v>
      </c>
      <c r="I1056" t="s">
        <v>8246</v>
      </c>
      <c r="J1056">
        <v>1407708000</v>
      </c>
      <c r="K1056">
        <v>1405110399</v>
      </c>
      <c r="L1056" t="b">
        <v>0</v>
      </c>
      <c r="M1056">
        <v>0</v>
      </c>
      <c r="N1056" s="6">
        <f t="shared" si="67"/>
        <v>0</v>
      </c>
      <c r="O1056" t="b">
        <v>0</v>
      </c>
      <c r="P1056" t="s">
        <v>8281</v>
      </c>
      <c r="Q1056" t="s">
        <v>8331</v>
      </c>
      <c r="R1056" t="s">
        <v>8332</v>
      </c>
      <c r="S1056" s="11">
        <f t="shared" si="68"/>
        <v>41831.851840277777</v>
      </c>
      <c r="T1056" s="11">
        <f t="shared" si="69"/>
        <v>41861.916666666664</v>
      </c>
    </row>
    <row r="1057" spans="1:20" ht="43.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s="5">
        <f t="shared" si="66"/>
        <v>0</v>
      </c>
      <c r="H1057" t="s">
        <v>8224</v>
      </c>
      <c r="I1057" t="s">
        <v>8246</v>
      </c>
      <c r="J1057">
        <v>1457394545</v>
      </c>
      <c r="K1057">
        <v>1454802545</v>
      </c>
      <c r="L1057" t="b">
        <v>0</v>
      </c>
      <c r="M1057">
        <v>0</v>
      </c>
      <c r="N1057" s="6">
        <f t="shared" si="67"/>
        <v>0</v>
      </c>
      <c r="O1057" t="b">
        <v>0</v>
      </c>
      <c r="P1057" t="s">
        <v>8281</v>
      </c>
      <c r="Q1057" t="s">
        <v>8331</v>
      </c>
      <c r="R1057" t="s">
        <v>8332</v>
      </c>
      <c r="S1057" s="11">
        <f t="shared" si="68"/>
        <v>42406.992418981477</v>
      </c>
      <c r="T1057" s="11">
        <f t="shared" si="69"/>
        <v>42436.992418981477</v>
      </c>
    </row>
    <row r="1058" spans="1:20" ht="43.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s="5">
        <f t="shared" si="66"/>
        <v>0</v>
      </c>
      <c r="H1058" t="s">
        <v>8224</v>
      </c>
      <c r="I1058" t="s">
        <v>8246</v>
      </c>
      <c r="J1058">
        <v>1429892177</v>
      </c>
      <c r="K1058">
        <v>1424711777</v>
      </c>
      <c r="L1058" t="b">
        <v>0</v>
      </c>
      <c r="M1058">
        <v>0</v>
      </c>
      <c r="N1058" s="6">
        <f t="shared" si="67"/>
        <v>0</v>
      </c>
      <c r="O1058" t="b">
        <v>0</v>
      </c>
      <c r="P1058" t="s">
        <v>8281</v>
      </c>
      <c r="Q1058" t="s">
        <v>8331</v>
      </c>
      <c r="R1058" t="s">
        <v>8332</v>
      </c>
      <c r="S1058" s="11">
        <f t="shared" si="68"/>
        <v>42058.719641203701</v>
      </c>
      <c r="T1058" s="11">
        <f t="shared" si="69"/>
        <v>42118.677974537044</v>
      </c>
    </row>
    <row r="1059" spans="1:20" ht="29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s="5">
        <f t="shared" si="66"/>
        <v>0</v>
      </c>
      <c r="H1059" t="s">
        <v>8224</v>
      </c>
      <c r="I1059" t="s">
        <v>8246</v>
      </c>
      <c r="J1059">
        <v>1480888483</v>
      </c>
      <c r="K1059">
        <v>1478292883</v>
      </c>
      <c r="L1059" t="b">
        <v>0</v>
      </c>
      <c r="M1059">
        <v>0</v>
      </c>
      <c r="N1059" s="6">
        <f t="shared" si="67"/>
        <v>0</v>
      </c>
      <c r="O1059" t="b">
        <v>0</v>
      </c>
      <c r="P1059" t="s">
        <v>8281</v>
      </c>
      <c r="Q1059" t="s">
        <v>8331</v>
      </c>
      <c r="R1059" t="s">
        <v>8332</v>
      </c>
      <c r="S1059" s="11">
        <f t="shared" si="68"/>
        <v>42678.871331018512</v>
      </c>
      <c r="T1059" s="11">
        <f t="shared" si="69"/>
        <v>42708.912997685184</v>
      </c>
    </row>
    <row r="1060" spans="1:20" ht="43.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s="5">
        <f t="shared" si="66"/>
        <v>0</v>
      </c>
      <c r="H1060" t="s">
        <v>8224</v>
      </c>
      <c r="I1060" t="s">
        <v>8246</v>
      </c>
      <c r="J1060">
        <v>1427328000</v>
      </c>
      <c r="K1060">
        <v>1423777043</v>
      </c>
      <c r="L1060" t="b">
        <v>0</v>
      </c>
      <c r="M1060">
        <v>0</v>
      </c>
      <c r="N1060" s="6">
        <f t="shared" si="67"/>
        <v>0</v>
      </c>
      <c r="O1060" t="b">
        <v>0</v>
      </c>
      <c r="P1060" t="s">
        <v>8281</v>
      </c>
      <c r="Q1060" t="s">
        <v>8331</v>
      </c>
      <c r="R1060" t="s">
        <v>8332</v>
      </c>
      <c r="S1060" s="11">
        <f t="shared" si="68"/>
        <v>42047.900960648149</v>
      </c>
      <c r="T1060" s="11">
        <f t="shared" si="69"/>
        <v>42089</v>
      </c>
    </row>
    <row r="1061" spans="1:20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s="5">
        <f t="shared" si="66"/>
        <v>0</v>
      </c>
      <c r="H1061" t="s">
        <v>8224</v>
      </c>
      <c r="I1061" t="s">
        <v>8246</v>
      </c>
      <c r="J1061">
        <v>1426269456</v>
      </c>
      <c r="K1061">
        <v>1423681056</v>
      </c>
      <c r="L1061" t="b">
        <v>0</v>
      </c>
      <c r="M1061">
        <v>0</v>
      </c>
      <c r="N1061" s="6">
        <f t="shared" si="67"/>
        <v>0</v>
      </c>
      <c r="O1061" t="b">
        <v>0</v>
      </c>
      <c r="P1061" t="s">
        <v>8281</v>
      </c>
      <c r="Q1061" t="s">
        <v>8331</v>
      </c>
      <c r="R1061" t="s">
        <v>8332</v>
      </c>
      <c r="S1061" s="11">
        <f t="shared" si="68"/>
        <v>42046.79</v>
      </c>
      <c r="T1061" s="11">
        <f t="shared" si="69"/>
        <v>42076.748333333337</v>
      </c>
    </row>
    <row r="1062" spans="1:20" ht="43.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s="5">
        <f t="shared" si="66"/>
        <v>0.01</v>
      </c>
      <c r="H1062" t="s">
        <v>8224</v>
      </c>
      <c r="I1062" t="s">
        <v>8246</v>
      </c>
      <c r="J1062">
        <v>1429134893</v>
      </c>
      <c r="K1062">
        <v>1426542893</v>
      </c>
      <c r="L1062" t="b">
        <v>0</v>
      </c>
      <c r="M1062">
        <v>1</v>
      </c>
      <c r="N1062" s="6">
        <f t="shared" si="67"/>
        <v>50</v>
      </c>
      <c r="O1062" t="b">
        <v>0</v>
      </c>
      <c r="P1062" t="s">
        <v>8281</v>
      </c>
      <c r="Q1062" t="s">
        <v>8331</v>
      </c>
      <c r="R1062" t="s">
        <v>8332</v>
      </c>
      <c r="S1062" s="11">
        <f t="shared" si="68"/>
        <v>42079.913113425922</v>
      </c>
      <c r="T1062" s="11">
        <f t="shared" si="69"/>
        <v>42109.913113425922</v>
      </c>
    </row>
    <row r="1063" spans="1:20" ht="29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s="5">
        <f t="shared" si="66"/>
        <v>0</v>
      </c>
      <c r="H1063" t="s">
        <v>8224</v>
      </c>
      <c r="I1063" t="s">
        <v>8246</v>
      </c>
      <c r="J1063">
        <v>1462150800</v>
      </c>
      <c r="K1063">
        <v>1456987108</v>
      </c>
      <c r="L1063" t="b">
        <v>0</v>
      </c>
      <c r="M1063">
        <v>0</v>
      </c>
      <c r="N1063" s="6">
        <f t="shared" si="67"/>
        <v>0</v>
      </c>
      <c r="O1063" t="b">
        <v>0</v>
      </c>
      <c r="P1063" t="s">
        <v>8281</v>
      </c>
      <c r="Q1063" t="s">
        <v>8331</v>
      </c>
      <c r="R1063" t="s">
        <v>8332</v>
      </c>
      <c r="S1063" s="11">
        <f t="shared" si="68"/>
        <v>42432.276712962965</v>
      </c>
      <c r="T1063" s="11">
        <f t="shared" si="69"/>
        <v>42492.041666666672</v>
      </c>
    </row>
    <row r="1064" spans="1:2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s="5">
        <f t="shared" si="66"/>
        <v>0.95477386934673369</v>
      </c>
      <c r="H1064" t="s">
        <v>8224</v>
      </c>
      <c r="I1064" t="s">
        <v>8246</v>
      </c>
      <c r="J1064">
        <v>1468351341</v>
      </c>
      <c r="K1064">
        <v>1467746541</v>
      </c>
      <c r="L1064" t="b">
        <v>0</v>
      </c>
      <c r="M1064">
        <v>4</v>
      </c>
      <c r="N1064" s="6">
        <f t="shared" si="67"/>
        <v>47.5</v>
      </c>
      <c r="O1064" t="b">
        <v>0</v>
      </c>
      <c r="P1064" t="s">
        <v>8281</v>
      </c>
      <c r="Q1064" t="s">
        <v>8331</v>
      </c>
      <c r="R1064" t="s">
        <v>8332</v>
      </c>
      <c r="S1064" s="11">
        <f t="shared" si="68"/>
        <v>42556.807187500002</v>
      </c>
      <c r="T1064" s="11">
        <f t="shared" si="69"/>
        <v>42563.807187500002</v>
      </c>
    </row>
    <row r="1065" spans="1:20" ht="43.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s="5">
        <f t="shared" si="66"/>
        <v>0</v>
      </c>
      <c r="H1065" t="s">
        <v>8224</v>
      </c>
      <c r="I1065" t="s">
        <v>8246</v>
      </c>
      <c r="J1065">
        <v>1472604262</v>
      </c>
      <c r="K1065">
        <v>1470012262</v>
      </c>
      <c r="L1065" t="b">
        <v>0</v>
      </c>
      <c r="M1065">
        <v>0</v>
      </c>
      <c r="N1065" s="6">
        <f t="shared" si="67"/>
        <v>0</v>
      </c>
      <c r="O1065" t="b">
        <v>0</v>
      </c>
      <c r="P1065" t="s">
        <v>8281</v>
      </c>
      <c r="Q1065" t="s">
        <v>8331</v>
      </c>
      <c r="R1065" t="s">
        <v>8332</v>
      </c>
      <c r="S1065" s="11">
        <f t="shared" si="68"/>
        <v>42583.030810185184</v>
      </c>
      <c r="T1065" s="11">
        <f t="shared" si="69"/>
        <v>42613.030810185184</v>
      </c>
    </row>
    <row r="1066" spans="1:20" ht="43.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s="5">
        <f t="shared" si="66"/>
        <v>8.9744444444444446E-2</v>
      </c>
      <c r="H1066" t="s">
        <v>8224</v>
      </c>
      <c r="I1066" t="s">
        <v>8246</v>
      </c>
      <c r="J1066">
        <v>1373174903</v>
      </c>
      <c r="K1066">
        <v>1369286903</v>
      </c>
      <c r="L1066" t="b">
        <v>0</v>
      </c>
      <c r="M1066">
        <v>123</v>
      </c>
      <c r="N1066" s="6">
        <f t="shared" si="67"/>
        <v>65.666666666666671</v>
      </c>
      <c r="O1066" t="b">
        <v>0</v>
      </c>
      <c r="P1066" t="s">
        <v>8282</v>
      </c>
      <c r="Q1066" t="s">
        <v>8333</v>
      </c>
      <c r="R1066" t="s">
        <v>8334</v>
      </c>
      <c r="S1066" s="11">
        <f t="shared" si="68"/>
        <v>41417.228043981479</v>
      </c>
      <c r="T1066" s="11">
        <f t="shared" si="69"/>
        <v>41462.228043981479</v>
      </c>
    </row>
    <row r="1067" spans="1:20" ht="43.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s="5">
        <f t="shared" si="66"/>
        <v>2.7E-2</v>
      </c>
      <c r="H1067" t="s">
        <v>8226</v>
      </c>
      <c r="I1067" t="s">
        <v>8248</v>
      </c>
      <c r="J1067">
        <v>1392800922</v>
      </c>
      <c r="K1067">
        <v>1390381722</v>
      </c>
      <c r="L1067" t="b">
        <v>0</v>
      </c>
      <c r="M1067">
        <v>5</v>
      </c>
      <c r="N1067" s="6">
        <f t="shared" si="67"/>
        <v>16.2</v>
      </c>
      <c r="O1067" t="b">
        <v>0</v>
      </c>
      <c r="P1067" t="s">
        <v>8282</v>
      </c>
      <c r="Q1067" t="s">
        <v>8333</v>
      </c>
      <c r="R1067" t="s">
        <v>8334</v>
      </c>
      <c r="S1067" s="11">
        <f t="shared" si="68"/>
        <v>41661.381041666667</v>
      </c>
      <c r="T1067" s="11">
        <f t="shared" si="69"/>
        <v>41689.381041666667</v>
      </c>
    </row>
    <row r="1068" spans="1:20" ht="43.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s="5">
        <f t="shared" si="66"/>
        <v>3.3673333333333333E-2</v>
      </c>
      <c r="H1068" t="s">
        <v>8224</v>
      </c>
      <c r="I1068" t="s">
        <v>8246</v>
      </c>
      <c r="J1068">
        <v>1375657582</v>
      </c>
      <c r="K1068">
        <v>1371769582</v>
      </c>
      <c r="L1068" t="b">
        <v>0</v>
      </c>
      <c r="M1068">
        <v>148</v>
      </c>
      <c r="N1068" s="6">
        <f t="shared" si="67"/>
        <v>34.128378378378379</v>
      </c>
      <c r="O1068" t="b">
        <v>0</v>
      </c>
      <c r="P1068" t="s">
        <v>8282</v>
      </c>
      <c r="Q1068" t="s">
        <v>8333</v>
      </c>
      <c r="R1068" t="s">
        <v>8334</v>
      </c>
      <c r="S1068" s="11">
        <f t="shared" si="68"/>
        <v>41445.962754629632</v>
      </c>
      <c r="T1068" s="11">
        <f t="shared" si="69"/>
        <v>41490.962754629632</v>
      </c>
    </row>
    <row r="1069" spans="1:20" ht="43.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s="5">
        <f t="shared" si="66"/>
        <v>0.26</v>
      </c>
      <c r="H1069" t="s">
        <v>8224</v>
      </c>
      <c r="I1069" t="s">
        <v>8246</v>
      </c>
      <c r="J1069">
        <v>1387657931</v>
      </c>
      <c r="K1069">
        <v>1385065931</v>
      </c>
      <c r="L1069" t="b">
        <v>0</v>
      </c>
      <c r="M1069">
        <v>10</v>
      </c>
      <c r="N1069" s="6">
        <f t="shared" si="67"/>
        <v>13</v>
      </c>
      <c r="O1069" t="b">
        <v>0</v>
      </c>
      <c r="P1069" t="s">
        <v>8282</v>
      </c>
      <c r="Q1069" t="s">
        <v>8333</v>
      </c>
      <c r="R1069" t="s">
        <v>8334</v>
      </c>
      <c r="S1069" s="11">
        <f t="shared" si="68"/>
        <v>41599.855682870373</v>
      </c>
      <c r="T1069" s="11">
        <f t="shared" si="69"/>
        <v>41629.855682870373</v>
      </c>
    </row>
    <row r="1070" spans="1:20" ht="43.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s="5">
        <f t="shared" si="66"/>
        <v>1.5E-3</v>
      </c>
      <c r="H1070" t="s">
        <v>8224</v>
      </c>
      <c r="I1070" t="s">
        <v>8246</v>
      </c>
      <c r="J1070">
        <v>1460274864</v>
      </c>
      <c r="K1070">
        <v>1457686464</v>
      </c>
      <c r="L1070" t="b">
        <v>0</v>
      </c>
      <c r="M1070">
        <v>4</v>
      </c>
      <c r="N1070" s="6">
        <f t="shared" si="67"/>
        <v>11.25</v>
      </c>
      <c r="O1070" t="b">
        <v>0</v>
      </c>
      <c r="P1070" t="s">
        <v>8282</v>
      </c>
      <c r="Q1070" t="s">
        <v>8333</v>
      </c>
      <c r="R1070" t="s">
        <v>8334</v>
      </c>
      <c r="S1070" s="11">
        <f t="shared" si="68"/>
        <v>42440.371111111104</v>
      </c>
      <c r="T1070" s="11">
        <f t="shared" si="69"/>
        <v>42470.329444444447</v>
      </c>
    </row>
    <row r="1071" spans="1:20" ht="43.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s="5">
        <f t="shared" si="66"/>
        <v>0.38636363636363635</v>
      </c>
      <c r="H1071" t="s">
        <v>8224</v>
      </c>
      <c r="I1071" t="s">
        <v>8246</v>
      </c>
      <c r="J1071">
        <v>1385447459</v>
      </c>
      <c r="K1071">
        <v>1382679059</v>
      </c>
      <c r="L1071" t="b">
        <v>0</v>
      </c>
      <c r="M1071">
        <v>21</v>
      </c>
      <c r="N1071" s="6">
        <f t="shared" si="67"/>
        <v>40.476190476190474</v>
      </c>
      <c r="O1071" t="b">
        <v>0</v>
      </c>
      <c r="P1071" t="s">
        <v>8282</v>
      </c>
      <c r="Q1071" t="s">
        <v>8333</v>
      </c>
      <c r="R1071" t="s">
        <v>8334</v>
      </c>
      <c r="S1071" s="11">
        <f t="shared" si="68"/>
        <v>41572.229849537034</v>
      </c>
      <c r="T1071" s="11">
        <f t="shared" si="69"/>
        <v>41604.271516203706</v>
      </c>
    </row>
    <row r="1072" spans="1:20" ht="43.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s="5">
        <f t="shared" si="66"/>
        <v>7.0000000000000001E-3</v>
      </c>
      <c r="H1072" t="s">
        <v>8224</v>
      </c>
      <c r="I1072" t="s">
        <v>8246</v>
      </c>
      <c r="J1072">
        <v>1349050622</v>
      </c>
      <c r="K1072">
        <v>1347322622</v>
      </c>
      <c r="L1072" t="b">
        <v>0</v>
      </c>
      <c r="M1072">
        <v>2</v>
      </c>
      <c r="N1072" s="6">
        <f t="shared" si="67"/>
        <v>35</v>
      </c>
      <c r="O1072" t="b">
        <v>0</v>
      </c>
      <c r="P1072" t="s">
        <v>8282</v>
      </c>
      <c r="Q1072" t="s">
        <v>8333</v>
      </c>
      <c r="R1072" t="s">
        <v>8334</v>
      </c>
      <c r="S1072" s="11">
        <f t="shared" si="68"/>
        <v>41163.011828703704</v>
      </c>
      <c r="T1072" s="11">
        <f t="shared" si="69"/>
        <v>41183.011828703704</v>
      </c>
    </row>
    <row r="1073" spans="1:20" ht="43.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s="5">
        <f t="shared" si="66"/>
        <v>0</v>
      </c>
      <c r="H1073" t="s">
        <v>8234</v>
      </c>
      <c r="I1073" t="s">
        <v>8254</v>
      </c>
      <c r="J1073">
        <v>1447787093</v>
      </c>
      <c r="K1073">
        <v>1445191493</v>
      </c>
      <c r="L1073" t="b">
        <v>0</v>
      </c>
      <c r="M1073">
        <v>0</v>
      </c>
      <c r="N1073" s="6">
        <f t="shared" si="67"/>
        <v>0</v>
      </c>
      <c r="O1073" t="b">
        <v>0</v>
      </c>
      <c r="P1073" t="s">
        <v>8282</v>
      </c>
      <c r="Q1073" t="s">
        <v>8333</v>
      </c>
      <c r="R1073" t="s">
        <v>8334</v>
      </c>
      <c r="S1073" s="11">
        <f t="shared" si="68"/>
        <v>42295.753391203703</v>
      </c>
      <c r="T1073" s="11">
        <f t="shared" si="69"/>
        <v>42325.795057870375</v>
      </c>
    </row>
    <row r="1074" spans="1:20" ht="43.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s="5">
        <f t="shared" si="66"/>
        <v>6.8000000000000005E-4</v>
      </c>
      <c r="H1074" t="s">
        <v>8224</v>
      </c>
      <c r="I1074" t="s">
        <v>8246</v>
      </c>
      <c r="J1074">
        <v>1391630297</v>
      </c>
      <c r="K1074">
        <v>1389038297</v>
      </c>
      <c r="L1074" t="b">
        <v>0</v>
      </c>
      <c r="M1074">
        <v>4</v>
      </c>
      <c r="N1074" s="6">
        <f t="shared" si="67"/>
        <v>12.75</v>
      </c>
      <c r="O1074" t="b">
        <v>0</v>
      </c>
      <c r="P1074" t="s">
        <v>8282</v>
      </c>
      <c r="Q1074" t="s">
        <v>8333</v>
      </c>
      <c r="R1074" t="s">
        <v>8334</v>
      </c>
      <c r="S1074" s="11">
        <f t="shared" si="68"/>
        <v>41645.832141203704</v>
      </c>
      <c r="T1074" s="11">
        <f t="shared" si="69"/>
        <v>41675.832141203704</v>
      </c>
    </row>
    <row r="1075" spans="1:20" ht="29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s="5">
        <f t="shared" si="66"/>
        <v>1.3333333333333334E-2</v>
      </c>
      <c r="H1075" t="s">
        <v>8224</v>
      </c>
      <c r="I1075" t="s">
        <v>8246</v>
      </c>
      <c r="J1075">
        <v>1318806541</v>
      </c>
      <c r="K1075">
        <v>1316214541</v>
      </c>
      <c r="L1075" t="b">
        <v>0</v>
      </c>
      <c r="M1075">
        <v>1</v>
      </c>
      <c r="N1075" s="6">
        <f t="shared" si="67"/>
        <v>10</v>
      </c>
      <c r="O1075" t="b">
        <v>0</v>
      </c>
      <c r="P1075" t="s">
        <v>8282</v>
      </c>
      <c r="Q1075" t="s">
        <v>8333</v>
      </c>
      <c r="R1075" t="s">
        <v>8334</v>
      </c>
      <c r="S1075" s="11">
        <f t="shared" si="68"/>
        <v>40802.964594907404</v>
      </c>
      <c r="T1075" s="11">
        <f t="shared" si="69"/>
        <v>40832.964594907404</v>
      </c>
    </row>
    <row r="1076" spans="1:20" ht="43.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s="5">
        <f t="shared" si="66"/>
        <v>6.3092592592592589E-2</v>
      </c>
      <c r="H1076" t="s">
        <v>8224</v>
      </c>
      <c r="I1076" t="s">
        <v>8246</v>
      </c>
      <c r="J1076">
        <v>1388808545</v>
      </c>
      <c r="K1076">
        <v>1386216545</v>
      </c>
      <c r="L1076" t="b">
        <v>0</v>
      </c>
      <c r="M1076">
        <v>30</v>
      </c>
      <c r="N1076" s="6">
        <f t="shared" si="67"/>
        <v>113.56666666666666</v>
      </c>
      <c r="O1076" t="b">
        <v>0</v>
      </c>
      <c r="P1076" t="s">
        <v>8282</v>
      </c>
      <c r="Q1076" t="s">
        <v>8333</v>
      </c>
      <c r="R1076" t="s">
        <v>8334</v>
      </c>
      <c r="S1076" s="11">
        <f t="shared" si="68"/>
        <v>41613.172974537039</v>
      </c>
      <c r="T1076" s="11">
        <f t="shared" si="69"/>
        <v>41643.172974537039</v>
      </c>
    </row>
    <row r="1077" spans="1:20" ht="29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s="5">
        <f t="shared" si="66"/>
        <v>4.4999999999999998E-2</v>
      </c>
      <c r="H1077" t="s">
        <v>8224</v>
      </c>
      <c r="I1077" t="s">
        <v>8246</v>
      </c>
      <c r="J1077">
        <v>1336340516</v>
      </c>
      <c r="K1077">
        <v>1333748516</v>
      </c>
      <c r="L1077" t="b">
        <v>0</v>
      </c>
      <c r="M1077">
        <v>3</v>
      </c>
      <c r="N1077" s="6">
        <f t="shared" si="67"/>
        <v>15</v>
      </c>
      <c r="O1077" t="b">
        <v>0</v>
      </c>
      <c r="P1077" t="s">
        <v>8282</v>
      </c>
      <c r="Q1077" t="s">
        <v>8333</v>
      </c>
      <c r="R1077" t="s">
        <v>8334</v>
      </c>
      <c r="S1077" s="11">
        <f t="shared" si="68"/>
        <v>41005.904120370367</v>
      </c>
      <c r="T1077" s="11">
        <f t="shared" si="69"/>
        <v>41035.904120370367</v>
      </c>
    </row>
    <row r="1078" spans="1:20" ht="43.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s="5">
        <f t="shared" si="66"/>
        <v>0.62765333333333329</v>
      </c>
      <c r="H1078" t="s">
        <v>8224</v>
      </c>
      <c r="I1078" t="s">
        <v>8246</v>
      </c>
      <c r="J1078">
        <v>1410426250</v>
      </c>
      <c r="K1078">
        <v>1405674250</v>
      </c>
      <c r="L1078" t="b">
        <v>0</v>
      </c>
      <c r="M1078">
        <v>975</v>
      </c>
      <c r="N1078" s="6">
        <f t="shared" si="67"/>
        <v>48.281025641025643</v>
      </c>
      <c r="O1078" t="b">
        <v>0</v>
      </c>
      <c r="P1078" t="s">
        <v>8282</v>
      </c>
      <c r="Q1078" t="s">
        <v>8333</v>
      </c>
      <c r="R1078" t="s">
        <v>8334</v>
      </c>
      <c r="S1078" s="11">
        <f t="shared" si="68"/>
        <v>41838.377893518518</v>
      </c>
      <c r="T1078" s="11">
        <f t="shared" si="69"/>
        <v>41893.377893518518</v>
      </c>
    </row>
    <row r="1079" spans="1:20" ht="43.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s="5">
        <f t="shared" si="66"/>
        <v>0.29376000000000002</v>
      </c>
      <c r="H1079" t="s">
        <v>8224</v>
      </c>
      <c r="I1079" t="s">
        <v>8246</v>
      </c>
      <c r="J1079">
        <v>1452744011</v>
      </c>
      <c r="K1079">
        <v>1450152011</v>
      </c>
      <c r="L1079" t="b">
        <v>0</v>
      </c>
      <c r="M1079">
        <v>167</v>
      </c>
      <c r="N1079" s="6">
        <f t="shared" si="67"/>
        <v>43.976047904191617</v>
      </c>
      <c r="O1079" t="b">
        <v>0</v>
      </c>
      <c r="P1079" t="s">
        <v>8282</v>
      </c>
      <c r="Q1079" t="s">
        <v>8333</v>
      </c>
      <c r="R1079" t="s">
        <v>8334</v>
      </c>
      <c r="S1079" s="11">
        <f t="shared" si="68"/>
        <v>42353.16679398148</v>
      </c>
      <c r="T1079" s="11">
        <f t="shared" si="69"/>
        <v>42383.16679398148</v>
      </c>
    </row>
    <row r="1080" spans="1:20" ht="43.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s="5">
        <f t="shared" si="66"/>
        <v>7.4999999999999997E-2</v>
      </c>
      <c r="H1080" t="s">
        <v>8224</v>
      </c>
      <c r="I1080" t="s">
        <v>8246</v>
      </c>
      <c r="J1080">
        <v>1311309721</v>
      </c>
      <c r="K1080">
        <v>1307421721</v>
      </c>
      <c r="L1080" t="b">
        <v>0</v>
      </c>
      <c r="M1080">
        <v>5</v>
      </c>
      <c r="N1080" s="6">
        <f t="shared" si="67"/>
        <v>9</v>
      </c>
      <c r="O1080" t="b">
        <v>0</v>
      </c>
      <c r="P1080" t="s">
        <v>8282</v>
      </c>
      <c r="Q1080" t="s">
        <v>8333</v>
      </c>
      <c r="R1080" t="s">
        <v>8334</v>
      </c>
      <c r="S1080" s="11">
        <f t="shared" si="68"/>
        <v>40701.195844907408</v>
      </c>
      <c r="T1080" s="11">
        <f t="shared" si="69"/>
        <v>40746.195844907408</v>
      </c>
    </row>
    <row r="1081" spans="1:20" ht="43.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s="5">
        <f t="shared" si="66"/>
        <v>2.6076923076923077E-2</v>
      </c>
      <c r="H1081" t="s">
        <v>8236</v>
      </c>
      <c r="I1081" t="s">
        <v>8249</v>
      </c>
      <c r="J1081">
        <v>1463232936</v>
      </c>
      <c r="K1081">
        <v>1461072936</v>
      </c>
      <c r="L1081" t="b">
        <v>0</v>
      </c>
      <c r="M1081">
        <v>18</v>
      </c>
      <c r="N1081" s="6">
        <f t="shared" si="67"/>
        <v>37.666666666666664</v>
      </c>
      <c r="O1081" t="b">
        <v>0</v>
      </c>
      <c r="P1081" t="s">
        <v>8282</v>
      </c>
      <c r="Q1081" t="s">
        <v>8333</v>
      </c>
      <c r="R1081" t="s">
        <v>8334</v>
      </c>
      <c r="S1081" s="11">
        <f t="shared" si="68"/>
        <v>42479.566388888896</v>
      </c>
      <c r="T1081" s="11">
        <f t="shared" si="69"/>
        <v>42504.566388888896</v>
      </c>
    </row>
    <row r="1082" spans="1:20" ht="43.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s="5">
        <f t="shared" si="66"/>
        <v>9.1050000000000006E-2</v>
      </c>
      <c r="H1082" t="s">
        <v>8224</v>
      </c>
      <c r="I1082" t="s">
        <v>8246</v>
      </c>
      <c r="J1082">
        <v>1399778333</v>
      </c>
      <c r="K1082">
        <v>1397186333</v>
      </c>
      <c r="L1082" t="b">
        <v>0</v>
      </c>
      <c r="M1082">
        <v>98</v>
      </c>
      <c r="N1082" s="6">
        <f t="shared" si="67"/>
        <v>18.581632653061224</v>
      </c>
      <c r="O1082" t="b">
        <v>0</v>
      </c>
      <c r="P1082" t="s">
        <v>8282</v>
      </c>
      <c r="Q1082" t="s">
        <v>8333</v>
      </c>
      <c r="R1082" t="s">
        <v>8334</v>
      </c>
      <c r="S1082" s="11">
        <f t="shared" si="68"/>
        <v>41740.138113425928</v>
      </c>
      <c r="T1082" s="11">
        <f t="shared" si="69"/>
        <v>41770.138113425928</v>
      </c>
    </row>
    <row r="1083" spans="1:20" ht="43.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s="5">
        <f t="shared" si="66"/>
        <v>1.7647058823529413E-4</v>
      </c>
      <c r="H1083" t="s">
        <v>8224</v>
      </c>
      <c r="I1083" t="s">
        <v>8246</v>
      </c>
      <c r="J1083">
        <v>1422483292</v>
      </c>
      <c r="K1083">
        <v>1419891292</v>
      </c>
      <c r="L1083" t="b">
        <v>0</v>
      </c>
      <c r="M1083">
        <v>4</v>
      </c>
      <c r="N1083" s="6">
        <f t="shared" si="67"/>
        <v>3</v>
      </c>
      <c r="O1083" t="b">
        <v>0</v>
      </c>
      <c r="P1083" t="s">
        <v>8282</v>
      </c>
      <c r="Q1083" t="s">
        <v>8333</v>
      </c>
      <c r="R1083" t="s">
        <v>8334</v>
      </c>
      <c r="S1083" s="11">
        <f t="shared" si="68"/>
        <v>42002.926990740743</v>
      </c>
      <c r="T1083" s="11">
        <f t="shared" si="69"/>
        <v>42032.926990740743</v>
      </c>
    </row>
    <row r="1084" spans="1:20" ht="29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s="5">
        <f t="shared" si="66"/>
        <v>5.5999999999999999E-3</v>
      </c>
      <c r="H1084" t="s">
        <v>8224</v>
      </c>
      <c r="I1084" t="s">
        <v>8246</v>
      </c>
      <c r="J1084">
        <v>1344635088</v>
      </c>
      <c r="K1084">
        <v>1342043088</v>
      </c>
      <c r="L1084" t="b">
        <v>0</v>
      </c>
      <c r="M1084">
        <v>3</v>
      </c>
      <c r="N1084" s="6">
        <f t="shared" si="67"/>
        <v>18.666666666666668</v>
      </c>
      <c r="O1084" t="b">
        <v>0</v>
      </c>
      <c r="P1084" t="s">
        <v>8282</v>
      </c>
      <c r="Q1084" t="s">
        <v>8333</v>
      </c>
      <c r="R1084" t="s">
        <v>8334</v>
      </c>
      <c r="S1084" s="11">
        <f t="shared" si="68"/>
        <v>41101.906111111115</v>
      </c>
      <c r="T1084" s="11">
        <f t="shared" si="69"/>
        <v>41131.906111111115</v>
      </c>
    </row>
    <row r="1085" spans="1:20" ht="43.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s="5">
        <f t="shared" si="66"/>
        <v>8.2000000000000007E-3</v>
      </c>
      <c r="H1085" t="s">
        <v>8229</v>
      </c>
      <c r="I1085" t="s">
        <v>8251</v>
      </c>
      <c r="J1085">
        <v>1406994583</v>
      </c>
      <c r="K1085">
        <v>1401810583</v>
      </c>
      <c r="L1085" t="b">
        <v>0</v>
      </c>
      <c r="M1085">
        <v>1</v>
      </c>
      <c r="N1085" s="6">
        <f t="shared" si="67"/>
        <v>410</v>
      </c>
      <c r="O1085" t="b">
        <v>0</v>
      </c>
      <c r="P1085" t="s">
        <v>8282</v>
      </c>
      <c r="Q1085" t="s">
        <v>8333</v>
      </c>
      <c r="R1085" t="s">
        <v>8334</v>
      </c>
      <c r="S1085" s="11">
        <f t="shared" si="68"/>
        <v>41793.659525462965</v>
      </c>
      <c r="T1085" s="11">
        <f t="shared" si="69"/>
        <v>41853.659525462965</v>
      </c>
    </row>
    <row r="1086" spans="1: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s="5">
        <f t="shared" si="66"/>
        <v>0</v>
      </c>
      <c r="H1086" t="s">
        <v>8224</v>
      </c>
      <c r="I1086" t="s">
        <v>8246</v>
      </c>
      <c r="J1086">
        <v>1407534804</v>
      </c>
      <c r="K1086">
        <v>1404942804</v>
      </c>
      <c r="L1086" t="b">
        <v>0</v>
      </c>
      <c r="M1086">
        <v>0</v>
      </c>
      <c r="N1086" s="6">
        <f t="shared" si="67"/>
        <v>0</v>
      </c>
      <c r="O1086" t="b">
        <v>0</v>
      </c>
      <c r="P1086" t="s">
        <v>8282</v>
      </c>
      <c r="Q1086" t="s">
        <v>8333</v>
      </c>
      <c r="R1086" t="s">
        <v>8334</v>
      </c>
      <c r="S1086" s="11">
        <f t="shared" si="68"/>
        <v>41829.912083333329</v>
      </c>
      <c r="T1086" s="11">
        <f t="shared" si="69"/>
        <v>41859.912083333329</v>
      </c>
    </row>
    <row r="1087" spans="1:20" ht="29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s="5">
        <f t="shared" si="66"/>
        <v>3.4200000000000001E-2</v>
      </c>
      <c r="H1087" t="s">
        <v>8229</v>
      </c>
      <c r="I1087" t="s">
        <v>8251</v>
      </c>
      <c r="J1087">
        <v>1457967975</v>
      </c>
      <c r="K1087">
        <v>1455379575</v>
      </c>
      <c r="L1087" t="b">
        <v>0</v>
      </c>
      <c r="M1087">
        <v>9</v>
      </c>
      <c r="N1087" s="6">
        <f t="shared" si="67"/>
        <v>114</v>
      </c>
      <c r="O1087" t="b">
        <v>0</v>
      </c>
      <c r="P1087" t="s">
        <v>8282</v>
      </c>
      <c r="Q1087" t="s">
        <v>8333</v>
      </c>
      <c r="R1087" t="s">
        <v>8334</v>
      </c>
      <c r="S1087" s="11">
        <f t="shared" si="68"/>
        <v>42413.671006944445</v>
      </c>
      <c r="T1087" s="11">
        <f t="shared" si="69"/>
        <v>42443.629340277781</v>
      </c>
    </row>
    <row r="1088" spans="1: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s="5">
        <f t="shared" si="66"/>
        <v>8.3333333333333339E-4</v>
      </c>
      <c r="H1088" t="s">
        <v>8224</v>
      </c>
      <c r="I1088" t="s">
        <v>8246</v>
      </c>
      <c r="J1088">
        <v>1408913291</v>
      </c>
      <c r="K1088">
        <v>1406321291</v>
      </c>
      <c r="L1088" t="b">
        <v>0</v>
      </c>
      <c r="M1088">
        <v>2</v>
      </c>
      <c r="N1088" s="6">
        <f t="shared" si="67"/>
        <v>7.5</v>
      </c>
      <c r="O1088" t="b">
        <v>0</v>
      </c>
      <c r="P1088" t="s">
        <v>8282</v>
      </c>
      <c r="Q1088" t="s">
        <v>8333</v>
      </c>
      <c r="R1088" t="s">
        <v>8334</v>
      </c>
      <c r="S1088" s="11">
        <f t="shared" si="68"/>
        <v>41845.866793981484</v>
      </c>
      <c r="T1088" s="11">
        <f t="shared" si="69"/>
        <v>41875.866793981484</v>
      </c>
    </row>
    <row r="1089" spans="1:20" ht="43.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s="5">
        <f t="shared" si="66"/>
        <v>0</v>
      </c>
      <c r="H1089" t="s">
        <v>8224</v>
      </c>
      <c r="I1089" t="s">
        <v>8246</v>
      </c>
      <c r="J1089">
        <v>1402852087</v>
      </c>
      <c r="K1089">
        <v>1400260087</v>
      </c>
      <c r="L1089" t="b">
        <v>0</v>
      </c>
      <c r="M1089">
        <v>0</v>
      </c>
      <c r="N1089" s="6">
        <f t="shared" si="67"/>
        <v>0</v>
      </c>
      <c r="O1089" t="b">
        <v>0</v>
      </c>
      <c r="P1089" t="s">
        <v>8282</v>
      </c>
      <c r="Q1089" t="s">
        <v>8333</v>
      </c>
      <c r="R1089" t="s">
        <v>8334</v>
      </c>
      <c r="S1089" s="11">
        <f t="shared" si="68"/>
        <v>41775.713969907411</v>
      </c>
      <c r="T1089" s="11">
        <f t="shared" si="69"/>
        <v>41805.713969907411</v>
      </c>
    </row>
    <row r="1090" spans="1:20" ht="29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s="5">
        <f t="shared" ref="G1090:G1153" si="70">E1090/D1090</f>
        <v>0.14182977777777778</v>
      </c>
      <c r="H1090" t="s">
        <v>8224</v>
      </c>
      <c r="I1090" t="s">
        <v>8246</v>
      </c>
      <c r="J1090">
        <v>1398366667</v>
      </c>
      <c r="K1090">
        <v>1395774667</v>
      </c>
      <c r="L1090" t="b">
        <v>0</v>
      </c>
      <c r="M1090">
        <v>147</v>
      </c>
      <c r="N1090" s="6">
        <f t="shared" si="67"/>
        <v>43.41727891156463</v>
      </c>
      <c r="O1090" t="b">
        <v>0</v>
      </c>
      <c r="P1090" t="s">
        <v>8282</v>
      </c>
      <c r="Q1090" t="s">
        <v>8333</v>
      </c>
      <c r="R1090" t="s">
        <v>8334</v>
      </c>
      <c r="S1090" s="11">
        <f t="shared" si="68"/>
        <v>41723.799386574072</v>
      </c>
      <c r="T1090" s="11">
        <f t="shared" si="69"/>
        <v>41753.799386574072</v>
      </c>
    </row>
    <row r="1091" spans="1:20" ht="29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s="5">
        <f t="shared" si="70"/>
        <v>7.8266666666666665E-2</v>
      </c>
      <c r="H1091" t="s">
        <v>8230</v>
      </c>
      <c r="I1091" t="s">
        <v>8249</v>
      </c>
      <c r="J1091">
        <v>1435293175</v>
      </c>
      <c r="K1091">
        <v>1432701175</v>
      </c>
      <c r="L1091" t="b">
        <v>0</v>
      </c>
      <c r="M1091">
        <v>49</v>
      </c>
      <c r="N1091" s="6">
        <f t="shared" ref="N1091:N1154" si="71">IFERROR(E1091/M1091,0)</f>
        <v>23.959183673469386</v>
      </c>
      <c r="O1091" t="b">
        <v>0</v>
      </c>
      <c r="P1091" t="s">
        <v>8282</v>
      </c>
      <c r="Q1091" t="s">
        <v>8333</v>
      </c>
      <c r="R1091" t="s">
        <v>8334</v>
      </c>
      <c r="S1091" s="11">
        <f t="shared" ref="S1091:S1154" si="72">((($K1091/60)/60)/24)+DATE(1970,1,1)</f>
        <v>42151.189525462964</v>
      </c>
      <c r="T1091" s="11">
        <f t="shared" ref="T1091:T1154" si="73">((($J1091/60)/60)/24)+DATE(1970,1,1)</f>
        <v>42181.189525462964</v>
      </c>
    </row>
    <row r="1092" spans="1:20" ht="43.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s="5">
        <f t="shared" si="70"/>
        <v>3.8464497269020693E-4</v>
      </c>
      <c r="H1092" t="s">
        <v>8226</v>
      </c>
      <c r="I1092" t="s">
        <v>8248</v>
      </c>
      <c r="J1092">
        <v>1432873653</v>
      </c>
      <c r="K1092">
        <v>1430281653</v>
      </c>
      <c r="L1092" t="b">
        <v>0</v>
      </c>
      <c r="M1092">
        <v>1</v>
      </c>
      <c r="N1092" s="6">
        <f t="shared" si="71"/>
        <v>5</v>
      </c>
      <c r="O1092" t="b">
        <v>0</v>
      </c>
      <c r="P1092" t="s">
        <v>8282</v>
      </c>
      <c r="Q1092" t="s">
        <v>8333</v>
      </c>
      <c r="R1092" t="s">
        <v>8334</v>
      </c>
      <c r="S1092" s="11">
        <f t="shared" si="72"/>
        <v>42123.185798611114</v>
      </c>
      <c r="T1092" s="11">
        <f t="shared" si="73"/>
        <v>42153.185798611114</v>
      </c>
    </row>
    <row r="1093" spans="1:20" ht="43.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s="5">
        <f t="shared" si="70"/>
        <v>0.125</v>
      </c>
      <c r="H1093" t="s">
        <v>8225</v>
      </c>
      <c r="I1093" t="s">
        <v>8247</v>
      </c>
      <c r="J1093">
        <v>1460313672</v>
      </c>
      <c r="K1093">
        <v>1457725272</v>
      </c>
      <c r="L1093" t="b">
        <v>0</v>
      </c>
      <c r="M1093">
        <v>2</v>
      </c>
      <c r="N1093" s="6">
        <f t="shared" si="71"/>
        <v>12.5</v>
      </c>
      <c r="O1093" t="b">
        <v>0</v>
      </c>
      <c r="P1093" t="s">
        <v>8282</v>
      </c>
      <c r="Q1093" t="s">
        <v>8333</v>
      </c>
      <c r="R1093" t="s">
        <v>8334</v>
      </c>
      <c r="S1093" s="11">
        <f t="shared" si="72"/>
        <v>42440.820277777777</v>
      </c>
      <c r="T1093" s="11">
        <f t="shared" si="73"/>
        <v>42470.778611111105</v>
      </c>
    </row>
    <row r="1094" spans="1:20" ht="58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s="5">
        <f t="shared" si="70"/>
        <v>1.0500000000000001E-2</v>
      </c>
      <c r="H1094" t="s">
        <v>8224</v>
      </c>
      <c r="I1094" t="s">
        <v>8246</v>
      </c>
      <c r="J1094">
        <v>1357432638</v>
      </c>
      <c r="K1094">
        <v>1354840638</v>
      </c>
      <c r="L1094" t="b">
        <v>0</v>
      </c>
      <c r="M1094">
        <v>7</v>
      </c>
      <c r="N1094" s="6">
        <f t="shared" si="71"/>
        <v>3</v>
      </c>
      <c r="O1094" t="b">
        <v>0</v>
      </c>
      <c r="P1094" t="s">
        <v>8282</v>
      </c>
      <c r="Q1094" t="s">
        <v>8333</v>
      </c>
      <c r="R1094" t="s">
        <v>8334</v>
      </c>
      <c r="S1094" s="11">
        <f t="shared" si="72"/>
        <v>41250.025902777779</v>
      </c>
      <c r="T1094" s="11">
        <f t="shared" si="73"/>
        <v>41280.025902777779</v>
      </c>
    </row>
    <row r="1095" spans="1:20" ht="43.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s="5">
        <f t="shared" si="70"/>
        <v>0.14083333333333334</v>
      </c>
      <c r="H1095" t="s">
        <v>8229</v>
      </c>
      <c r="I1095" t="s">
        <v>8251</v>
      </c>
      <c r="J1095">
        <v>1455232937</v>
      </c>
      <c r="K1095">
        <v>1453936937</v>
      </c>
      <c r="L1095" t="b">
        <v>0</v>
      </c>
      <c r="M1095">
        <v>4</v>
      </c>
      <c r="N1095" s="6">
        <f t="shared" si="71"/>
        <v>10.5625</v>
      </c>
      <c r="O1095" t="b">
        <v>0</v>
      </c>
      <c r="P1095" t="s">
        <v>8282</v>
      </c>
      <c r="Q1095" t="s">
        <v>8333</v>
      </c>
      <c r="R1095" t="s">
        <v>8334</v>
      </c>
      <c r="S1095" s="11">
        <f t="shared" si="72"/>
        <v>42396.973807870367</v>
      </c>
      <c r="T1095" s="11">
        <f t="shared" si="73"/>
        <v>42411.973807870367</v>
      </c>
    </row>
    <row r="1096" spans="1:20" ht="43.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s="5">
        <f t="shared" si="70"/>
        <v>0.18300055555555556</v>
      </c>
      <c r="H1096" t="s">
        <v>8224</v>
      </c>
      <c r="I1096" t="s">
        <v>8246</v>
      </c>
      <c r="J1096">
        <v>1318180033</v>
      </c>
      <c r="K1096">
        <v>1315588033</v>
      </c>
      <c r="L1096" t="b">
        <v>0</v>
      </c>
      <c r="M1096">
        <v>27</v>
      </c>
      <c r="N1096" s="6">
        <f t="shared" si="71"/>
        <v>122.00037037037038</v>
      </c>
      <c r="O1096" t="b">
        <v>0</v>
      </c>
      <c r="P1096" t="s">
        <v>8282</v>
      </c>
      <c r="Q1096" t="s">
        <v>8333</v>
      </c>
      <c r="R1096" t="s">
        <v>8334</v>
      </c>
      <c r="S1096" s="11">
        <f t="shared" si="72"/>
        <v>40795.713344907403</v>
      </c>
      <c r="T1096" s="11">
        <f t="shared" si="73"/>
        <v>40825.713344907403</v>
      </c>
    </row>
    <row r="1097" spans="1:20" ht="43.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s="5">
        <f t="shared" si="70"/>
        <v>5.0347999999999997E-2</v>
      </c>
      <c r="H1097" t="s">
        <v>8224</v>
      </c>
      <c r="I1097" t="s">
        <v>8246</v>
      </c>
      <c r="J1097">
        <v>1377867220</v>
      </c>
      <c r="K1097">
        <v>1375275220</v>
      </c>
      <c r="L1097" t="b">
        <v>0</v>
      </c>
      <c r="M1097">
        <v>94</v>
      </c>
      <c r="N1097" s="6">
        <f t="shared" si="71"/>
        <v>267.80851063829789</v>
      </c>
      <c r="O1097" t="b">
        <v>0</v>
      </c>
      <c r="P1097" t="s">
        <v>8282</v>
      </c>
      <c r="Q1097" t="s">
        <v>8333</v>
      </c>
      <c r="R1097" t="s">
        <v>8334</v>
      </c>
      <c r="S1097" s="11">
        <f t="shared" si="72"/>
        <v>41486.537268518521</v>
      </c>
      <c r="T1097" s="11">
        <f t="shared" si="73"/>
        <v>41516.537268518521</v>
      </c>
    </row>
    <row r="1098" spans="1:20" ht="43.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s="5">
        <f t="shared" si="70"/>
        <v>0.17933333333333334</v>
      </c>
      <c r="H1098" t="s">
        <v>8224</v>
      </c>
      <c r="I1098" t="s">
        <v>8246</v>
      </c>
      <c r="J1098">
        <v>1412393400</v>
      </c>
      <c r="K1098">
        <v>1409747154</v>
      </c>
      <c r="L1098" t="b">
        <v>0</v>
      </c>
      <c r="M1098">
        <v>29</v>
      </c>
      <c r="N1098" s="6">
        <f t="shared" si="71"/>
        <v>74.206896551724142</v>
      </c>
      <c r="O1098" t="b">
        <v>0</v>
      </c>
      <c r="P1098" t="s">
        <v>8282</v>
      </c>
      <c r="Q1098" t="s">
        <v>8333</v>
      </c>
      <c r="R1098" t="s">
        <v>8334</v>
      </c>
      <c r="S1098" s="11">
        <f t="shared" si="72"/>
        <v>41885.51798611111</v>
      </c>
      <c r="T1098" s="11">
        <f t="shared" si="73"/>
        <v>41916.145833333336</v>
      </c>
    </row>
    <row r="1099" spans="1:20" ht="43.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s="5">
        <f t="shared" si="70"/>
        <v>4.6999999999999999E-4</v>
      </c>
      <c r="H1099" t="s">
        <v>8224</v>
      </c>
      <c r="I1099" t="s">
        <v>8246</v>
      </c>
      <c r="J1099">
        <v>1393786877</v>
      </c>
      <c r="K1099">
        <v>1390330877</v>
      </c>
      <c r="L1099" t="b">
        <v>0</v>
      </c>
      <c r="M1099">
        <v>7</v>
      </c>
      <c r="N1099" s="6">
        <f t="shared" si="71"/>
        <v>6.7142857142857144</v>
      </c>
      <c r="O1099" t="b">
        <v>0</v>
      </c>
      <c r="P1099" t="s">
        <v>8282</v>
      </c>
      <c r="Q1099" t="s">
        <v>8333</v>
      </c>
      <c r="R1099" t="s">
        <v>8334</v>
      </c>
      <c r="S1099" s="11">
        <f t="shared" si="72"/>
        <v>41660.792557870373</v>
      </c>
      <c r="T1099" s="11">
        <f t="shared" si="73"/>
        <v>41700.792557870373</v>
      </c>
    </row>
    <row r="1100" spans="1:20" ht="29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s="5">
        <f t="shared" si="70"/>
        <v>7.2120000000000004E-2</v>
      </c>
      <c r="H1100" t="s">
        <v>8224</v>
      </c>
      <c r="I1100" t="s">
        <v>8246</v>
      </c>
      <c r="J1100">
        <v>1397413095</v>
      </c>
      <c r="K1100">
        <v>1394821095</v>
      </c>
      <c r="L1100" t="b">
        <v>0</v>
      </c>
      <c r="M1100">
        <v>22</v>
      </c>
      <c r="N1100" s="6">
        <f t="shared" si="71"/>
        <v>81.954545454545453</v>
      </c>
      <c r="O1100" t="b">
        <v>0</v>
      </c>
      <c r="P1100" t="s">
        <v>8282</v>
      </c>
      <c r="Q1100" t="s">
        <v>8333</v>
      </c>
      <c r="R1100" t="s">
        <v>8334</v>
      </c>
      <c r="S1100" s="11">
        <f t="shared" si="72"/>
        <v>41712.762673611112</v>
      </c>
      <c r="T1100" s="11">
        <f t="shared" si="73"/>
        <v>41742.762673611112</v>
      </c>
    </row>
    <row r="1101" spans="1:20" ht="43.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s="5">
        <f t="shared" si="70"/>
        <v>5.0000000000000001E-3</v>
      </c>
      <c r="H1101" t="s">
        <v>8225</v>
      </c>
      <c r="I1101" t="s">
        <v>8247</v>
      </c>
      <c r="J1101">
        <v>1431547468</v>
      </c>
      <c r="K1101">
        <v>1428955468</v>
      </c>
      <c r="L1101" t="b">
        <v>0</v>
      </c>
      <c r="M1101">
        <v>1</v>
      </c>
      <c r="N1101" s="6">
        <f t="shared" si="71"/>
        <v>25</v>
      </c>
      <c r="O1101" t="b">
        <v>0</v>
      </c>
      <c r="P1101" t="s">
        <v>8282</v>
      </c>
      <c r="Q1101" t="s">
        <v>8333</v>
      </c>
      <c r="R1101" t="s">
        <v>8334</v>
      </c>
      <c r="S1101" s="11">
        <f t="shared" si="72"/>
        <v>42107.836435185185</v>
      </c>
      <c r="T1101" s="11">
        <f t="shared" si="73"/>
        <v>42137.836435185185</v>
      </c>
    </row>
    <row r="1102" spans="1:20" ht="43.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s="5">
        <f t="shared" si="70"/>
        <v>2.5000000000000001E-2</v>
      </c>
      <c r="H1102" t="s">
        <v>8236</v>
      </c>
      <c r="I1102" t="s">
        <v>8249</v>
      </c>
      <c r="J1102">
        <v>1455417571</v>
      </c>
      <c r="K1102">
        <v>1452825571</v>
      </c>
      <c r="L1102" t="b">
        <v>0</v>
      </c>
      <c r="M1102">
        <v>10</v>
      </c>
      <c r="N1102" s="6">
        <f t="shared" si="71"/>
        <v>10</v>
      </c>
      <c r="O1102" t="b">
        <v>0</v>
      </c>
      <c r="P1102" t="s">
        <v>8282</v>
      </c>
      <c r="Q1102" t="s">
        <v>8333</v>
      </c>
      <c r="R1102" t="s">
        <v>8334</v>
      </c>
      <c r="S1102" s="11">
        <f t="shared" si="72"/>
        <v>42384.110775462963</v>
      </c>
      <c r="T1102" s="11">
        <f t="shared" si="73"/>
        <v>42414.110775462963</v>
      </c>
    </row>
    <row r="1103" spans="1:20" ht="29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s="5">
        <f t="shared" si="70"/>
        <v>4.0999999999999999E-4</v>
      </c>
      <c r="H1103" t="s">
        <v>8224</v>
      </c>
      <c r="I1103" t="s">
        <v>8246</v>
      </c>
      <c r="J1103">
        <v>1468519920</v>
      </c>
      <c r="K1103">
        <v>1466188338</v>
      </c>
      <c r="L1103" t="b">
        <v>0</v>
      </c>
      <c r="M1103">
        <v>6</v>
      </c>
      <c r="N1103" s="6">
        <f t="shared" si="71"/>
        <v>6.833333333333333</v>
      </c>
      <c r="O1103" t="b">
        <v>0</v>
      </c>
      <c r="P1103" t="s">
        <v>8282</v>
      </c>
      <c r="Q1103" t="s">
        <v>8333</v>
      </c>
      <c r="R1103" t="s">
        <v>8334</v>
      </c>
      <c r="S1103" s="11">
        <f t="shared" si="72"/>
        <v>42538.77243055556</v>
      </c>
      <c r="T1103" s="11">
        <f t="shared" si="73"/>
        <v>42565.758333333331</v>
      </c>
    </row>
    <row r="1104" spans="1:20" ht="43.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s="5">
        <f t="shared" si="70"/>
        <v>5.3124999999999999E-2</v>
      </c>
      <c r="H1104" t="s">
        <v>8224</v>
      </c>
      <c r="I1104" t="s">
        <v>8246</v>
      </c>
      <c r="J1104">
        <v>1386568740</v>
      </c>
      <c r="K1104">
        <v>1383095125</v>
      </c>
      <c r="L1104" t="b">
        <v>0</v>
      </c>
      <c r="M1104">
        <v>24</v>
      </c>
      <c r="N1104" s="6">
        <f t="shared" si="71"/>
        <v>17.708333333333332</v>
      </c>
      <c r="O1104" t="b">
        <v>0</v>
      </c>
      <c r="P1104" t="s">
        <v>8282</v>
      </c>
      <c r="Q1104" t="s">
        <v>8333</v>
      </c>
      <c r="R1104" t="s">
        <v>8334</v>
      </c>
      <c r="S1104" s="11">
        <f t="shared" si="72"/>
        <v>41577.045428240745</v>
      </c>
      <c r="T1104" s="11">
        <f t="shared" si="73"/>
        <v>41617.249305555553</v>
      </c>
    </row>
    <row r="1105" spans="1:20" ht="43.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s="5">
        <f t="shared" si="70"/>
        <v>1.6199999999999999E-2</v>
      </c>
      <c r="H1105" t="s">
        <v>8224</v>
      </c>
      <c r="I1105" t="s">
        <v>8246</v>
      </c>
      <c r="J1105">
        <v>1466227190</v>
      </c>
      <c r="K1105">
        <v>1461043190</v>
      </c>
      <c r="L1105" t="b">
        <v>0</v>
      </c>
      <c r="M1105">
        <v>15</v>
      </c>
      <c r="N1105" s="6">
        <f t="shared" si="71"/>
        <v>16.2</v>
      </c>
      <c r="O1105" t="b">
        <v>0</v>
      </c>
      <c r="P1105" t="s">
        <v>8282</v>
      </c>
      <c r="Q1105" t="s">
        <v>8333</v>
      </c>
      <c r="R1105" t="s">
        <v>8334</v>
      </c>
      <c r="S1105" s="11">
        <f t="shared" si="72"/>
        <v>42479.22210648148</v>
      </c>
      <c r="T1105" s="11">
        <f t="shared" si="73"/>
        <v>42539.22210648148</v>
      </c>
    </row>
    <row r="1106" spans="1:20" ht="43.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s="5">
        <f t="shared" si="70"/>
        <v>4.9516666666666667E-2</v>
      </c>
      <c r="H1106" t="s">
        <v>8225</v>
      </c>
      <c r="I1106" t="s">
        <v>8247</v>
      </c>
      <c r="J1106">
        <v>1402480221</v>
      </c>
      <c r="K1106">
        <v>1399888221</v>
      </c>
      <c r="L1106" t="b">
        <v>0</v>
      </c>
      <c r="M1106">
        <v>37</v>
      </c>
      <c r="N1106" s="6">
        <f t="shared" si="71"/>
        <v>80.297297297297291</v>
      </c>
      <c r="O1106" t="b">
        <v>0</v>
      </c>
      <c r="P1106" t="s">
        <v>8282</v>
      </c>
      <c r="Q1106" t="s">
        <v>8333</v>
      </c>
      <c r="R1106" t="s">
        <v>8334</v>
      </c>
      <c r="S1106" s="11">
        <f t="shared" si="72"/>
        <v>41771.40996527778</v>
      </c>
      <c r="T1106" s="11">
        <f t="shared" si="73"/>
        <v>41801.40996527778</v>
      </c>
    </row>
    <row r="1107" spans="1:20" ht="43.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s="5">
        <f t="shared" si="70"/>
        <v>1.5900000000000001E-3</v>
      </c>
      <c r="H1107" t="s">
        <v>8224</v>
      </c>
      <c r="I1107" t="s">
        <v>8246</v>
      </c>
      <c r="J1107">
        <v>1395627327</v>
      </c>
      <c r="K1107">
        <v>1393038927</v>
      </c>
      <c r="L1107" t="b">
        <v>0</v>
      </c>
      <c r="M1107">
        <v>20</v>
      </c>
      <c r="N1107" s="6">
        <f t="shared" si="71"/>
        <v>71.55</v>
      </c>
      <c r="O1107" t="b">
        <v>0</v>
      </c>
      <c r="P1107" t="s">
        <v>8282</v>
      </c>
      <c r="Q1107" t="s">
        <v>8333</v>
      </c>
      <c r="R1107" t="s">
        <v>8334</v>
      </c>
      <c r="S1107" s="11">
        <f t="shared" si="72"/>
        <v>41692.135729166665</v>
      </c>
      <c r="T1107" s="11">
        <f t="shared" si="73"/>
        <v>41722.0940625</v>
      </c>
    </row>
    <row r="1108" spans="1:20" ht="43.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s="5">
        <f t="shared" si="70"/>
        <v>0.41249999999999998</v>
      </c>
      <c r="H1108" t="s">
        <v>8224</v>
      </c>
      <c r="I1108" t="s">
        <v>8246</v>
      </c>
      <c r="J1108">
        <v>1333557975</v>
      </c>
      <c r="K1108">
        <v>1330969575</v>
      </c>
      <c r="L1108" t="b">
        <v>0</v>
      </c>
      <c r="M1108">
        <v>7</v>
      </c>
      <c r="N1108" s="6">
        <f t="shared" si="71"/>
        <v>23.571428571428573</v>
      </c>
      <c r="O1108" t="b">
        <v>0</v>
      </c>
      <c r="P1108" t="s">
        <v>8282</v>
      </c>
      <c r="Q1108" t="s">
        <v>8333</v>
      </c>
      <c r="R1108" t="s">
        <v>8334</v>
      </c>
      <c r="S1108" s="11">
        <f t="shared" si="72"/>
        <v>40973.740451388891</v>
      </c>
      <c r="T1108" s="11">
        <f t="shared" si="73"/>
        <v>41003.698784722219</v>
      </c>
    </row>
    <row r="1109" spans="1:20" ht="58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s="5">
        <f t="shared" si="70"/>
        <v>0</v>
      </c>
      <c r="H1109" t="s">
        <v>8224</v>
      </c>
      <c r="I1109" t="s">
        <v>8246</v>
      </c>
      <c r="J1109">
        <v>1406148024</v>
      </c>
      <c r="K1109">
        <v>1403556024</v>
      </c>
      <c r="L1109" t="b">
        <v>0</v>
      </c>
      <c r="M1109">
        <v>0</v>
      </c>
      <c r="N1109" s="6">
        <f t="shared" si="71"/>
        <v>0</v>
      </c>
      <c r="O1109" t="b">
        <v>0</v>
      </c>
      <c r="P1109" t="s">
        <v>8282</v>
      </c>
      <c r="Q1109" t="s">
        <v>8333</v>
      </c>
      <c r="R1109" t="s">
        <v>8334</v>
      </c>
      <c r="S1109" s="11">
        <f t="shared" si="72"/>
        <v>41813.861388888887</v>
      </c>
      <c r="T1109" s="11">
        <f t="shared" si="73"/>
        <v>41843.861388888887</v>
      </c>
    </row>
    <row r="1110" spans="1:20" ht="43.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s="5">
        <f t="shared" si="70"/>
        <v>2.93E-2</v>
      </c>
      <c r="H1110" t="s">
        <v>8224</v>
      </c>
      <c r="I1110" t="s">
        <v>8246</v>
      </c>
      <c r="J1110">
        <v>1334326635</v>
      </c>
      <c r="K1110">
        <v>1329146235</v>
      </c>
      <c r="L1110" t="b">
        <v>0</v>
      </c>
      <c r="M1110">
        <v>21</v>
      </c>
      <c r="N1110" s="6">
        <f t="shared" si="71"/>
        <v>34.88095238095238</v>
      </c>
      <c r="O1110" t="b">
        <v>0</v>
      </c>
      <c r="P1110" t="s">
        <v>8282</v>
      </c>
      <c r="Q1110" t="s">
        <v>8333</v>
      </c>
      <c r="R1110" t="s">
        <v>8334</v>
      </c>
      <c r="S1110" s="11">
        <f t="shared" si="72"/>
        <v>40952.636979166666</v>
      </c>
      <c r="T1110" s="11">
        <f t="shared" si="73"/>
        <v>41012.595312500001</v>
      </c>
    </row>
    <row r="1111" spans="1:20" ht="43.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s="5">
        <f t="shared" si="70"/>
        <v>4.4999999999999997E-3</v>
      </c>
      <c r="H1111" t="s">
        <v>8224</v>
      </c>
      <c r="I1111" t="s">
        <v>8246</v>
      </c>
      <c r="J1111">
        <v>1479495790</v>
      </c>
      <c r="K1111">
        <v>1476900190</v>
      </c>
      <c r="L1111" t="b">
        <v>0</v>
      </c>
      <c r="M1111">
        <v>3</v>
      </c>
      <c r="N1111" s="6">
        <f t="shared" si="71"/>
        <v>15</v>
      </c>
      <c r="O1111" t="b">
        <v>0</v>
      </c>
      <c r="P1111" t="s">
        <v>8282</v>
      </c>
      <c r="Q1111" t="s">
        <v>8333</v>
      </c>
      <c r="R1111" t="s">
        <v>8334</v>
      </c>
      <c r="S1111" s="11">
        <f t="shared" si="72"/>
        <v>42662.752199074079</v>
      </c>
      <c r="T1111" s="11">
        <f t="shared" si="73"/>
        <v>42692.793865740736</v>
      </c>
    </row>
    <row r="1112" spans="1:20" ht="43.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s="5">
        <f t="shared" si="70"/>
        <v>5.1000000000000004E-3</v>
      </c>
      <c r="H1112" t="s">
        <v>8224</v>
      </c>
      <c r="I1112" t="s">
        <v>8246</v>
      </c>
      <c r="J1112">
        <v>1354919022</v>
      </c>
      <c r="K1112">
        <v>1352327022</v>
      </c>
      <c r="L1112" t="b">
        <v>0</v>
      </c>
      <c r="M1112">
        <v>11</v>
      </c>
      <c r="N1112" s="6">
        <f t="shared" si="71"/>
        <v>23.181818181818183</v>
      </c>
      <c r="O1112" t="b">
        <v>0</v>
      </c>
      <c r="P1112" t="s">
        <v>8282</v>
      </c>
      <c r="Q1112" t="s">
        <v>8333</v>
      </c>
      <c r="R1112" t="s">
        <v>8334</v>
      </c>
      <c r="S1112" s="11">
        <f t="shared" si="72"/>
        <v>41220.933124999996</v>
      </c>
      <c r="T1112" s="11">
        <f t="shared" si="73"/>
        <v>41250.933124999996</v>
      </c>
    </row>
    <row r="1113" spans="1:20" ht="43.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s="5">
        <f t="shared" si="70"/>
        <v>4.0000000000000002E-4</v>
      </c>
      <c r="H1113" t="s">
        <v>8224</v>
      </c>
      <c r="I1113" t="s">
        <v>8246</v>
      </c>
      <c r="J1113">
        <v>1452228790</v>
      </c>
      <c r="K1113">
        <v>1449636790</v>
      </c>
      <c r="L1113" t="b">
        <v>0</v>
      </c>
      <c r="M1113">
        <v>1</v>
      </c>
      <c r="N1113" s="6">
        <f t="shared" si="71"/>
        <v>1</v>
      </c>
      <c r="O1113" t="b">
        <v>0</v>
      </c>
      <c r="P1113" t="s">
        <v>8282</v>
      </c>
      <c r="Q1113" t="s">
        <v>8333</v>
      </c>
      <c r="R1113" t="s">
        <v>8334</v>
      </c>
      <c r="S1113" s="11">
        <f t="shared" si="72"/>
        <v>42347.203587962969</v>
      </c>
      <c r="T1113" s="11">
        <f t="shared" si="73"/>
        <v>42377.203587962969</v>
      </c>
    </row>
    <row r="1114" spans="1:20" ht="43.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s="5">
        <f t="shared" si="70"/>
        <v>0.35537409090909089</v>
      </c>
      <c r="H1114" t="s">
        <v>8224</v>
      </c>
      <c r="I1114" t="s">
        <v>8246</v>
      </c>
      <c r="J1114">
        <v>1421656200</v>
      </c>
      <c r="K1114">
        <v>1416507211</v>
      </c>
      <c r="L1114" t="b">
        <v>0</v>
      </c>
      <c r="M1114">
        <v>312</v>
      </c>
      <c r="N1114" s="6">
        <f t="shared" si="71"/>
        <v>100.23371794871794</v>
      </c>
      <c r="O1114" t="b">
        <v>0</v>
      </c>
      <c r="P1114" t="s">
        <v>8282</v>
      </c>
      <c r="Q1114" t="s">
        <v>8333</v>
      </c>
      <c r="R1114" t="s">
        <v>8334</v>
      </c>
      <c r="S1114" s="11">
        <f t="shared" si="72"/>
        <v>41963.759386574078</v>
      </c>
      <c r="T1114" s="11">
        <f t="shared" si="73"/>
        <v>42023.354166666672</v>
      </c>
    </row>
    <row r="1115" spans="1:20" ht="43.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s="5">
        <f t="shared" si="70"/>
        <v>5.0000000000000001E-3</v>
      </c>
      <c r="H1115" t="s">
        <v>8225</v>
      </c>
      <c r="I1115" t="s">
        <v>8247</v>
      </c>
      <c r="J1115">
        <v>1408058820</v>
      </c>
      <c r="K1115">
        <v>1405466820</v>
      </c>
      <c r="L1115" t="b">
        <v>0</v>
      </c>
      <c r="M1115">
        <v>1</v>
      </c>
      <c r="N1115" s="6">
        <f t="shared" si="71"/>
        <v>5</v>
      </c>
      <c r="O1115" t="b">
        <v>0</v>
      </c>
      <c r="P1115" t="s">
        <v>8282</v>
      </c>
      <c r="Q1115" t="s">
        <v>8333</v>
      </c>
      <c r="R1115" t="s">
        <v>8334</v>
      </c>
      <c r="S1115" s="11">
        <f t="shared" si="72"/>
        <v>41835.977083333331</v>
      </c>
      <c r="T1115" s="11">
        <f t="shared" si="73"/>
        <v>41865.977083333331</v>
      </c>
    </row>
    <row r="1116" spans="1:20" ht="43.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s="5">
        <f t="shared" si="70"/>
        <v>1.6666666666666668E-3</v>
      </c>
      <c r="H1116" t="s">
        <v>8225</v>
      </c>
      <c r="I1116" t="s">
        <v>8247</v>
      </c>
      <c r="J1116">
        <v>1381306687</v>
      </c>
      <c r="K1116">
        <v>1378714687</v>
      </c>
      <c r="L1116" t="b">
        <v>0</v>
      </c>
      <c r="M1116">
        <v>3</v>
      </c>
      <c r="N1116" s="6">
        <f t="shared" si="71"/>
        <v>3.3333333333333335</v>
      </c>
      <c r="O1116" t="b">
        <v>0</v>
      </c>
      <c r="P1116" t="s">
        <v>8282</v>
      </c>
      <c r="Q1116" t="s">
        <v>8333</v>
      </c>
      <c r="R1116" t="s">
        <v>8334</v>
      </c>
      <c r="S1116" s="11">
        <f t="shared" si="72"/>
        <v>41526.345914351856</v>
      </c>
      <c r="T1116" s="11">
        <f t="shared" si="73"/>
        <v>41556.345914351856</v>
      </c>
    </row>
    <row r="1117" spans="1:20" ht="43.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s="5">
        <f t="shared" si="70"/>
        <v>1.325E-3</v>
      </c>
      <c r="H1117" t="s">
        <v>8224</v>
      </c>
      <c r="I1117" t="s">
        <v>8246</v>
      </c>
      <c r="J1117">
        <v>1459352495</v>
      </c>
      <c r="K1117">
        <v>1456764095</v>
      </c>
      <c r="L1117" t="b">
        <v>0</v>
      </c>
      <c r="M1117">
        <v>4</v>
      </c>
      <c r="N1117" s="6">
        <f t="shared" si="71"/>
        <v>13.25</v>
      </c>
      <c r="O1117" t="b">
        <v>0</v>
      </c>
      <c r="P1117" t="s">
        <v>8282</v>
      </c>
      <c r="Q1117" t="s">
        <v>8333</v>
      </c>
      <c r="R1117" t="s">
        <v>8334</v>
      </c>
      <c r="S1117" s="11">
        <f t="shared" si="72"/>
        <v>42429.695543981477</v>
      </c>
      <c r="T1117" s="11">
        <f t="shared" si="73"/>
        <v>42459.653877314813</v>
      </c>
    </row>
    <row r="1118" spans="1:20" ht="29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s="5">
        <f t="shared" si="70"/>
        <v>3.5704000000000004E-4</v>
      </c>
      <c r="H1118" t="s">
        <v>8224</v>
      </c>
      <c r="I1118" t="s">
        <v>8246</v>
      </c>
      <c r="J1118">
        <v>1339273208</v>
      </c>
      <c r="K1118">
        <v>1334089208</v>
      </c>
      <c r="L1118" t="b">
        <v>0</v>
      </c>
      <c r="M1118">
        <v>10</v>
      </c>
      <c r="N1118" s="6">
        <f t="shared" si="71"/>
        <v>17.852</v>
      </c>
      <c r="O1118" t="b">
        <v>0</v>
      </c>
      <c r="P1118" t="s">
        <v>8282</v>
      </c>
      <c r="Q1118" t="s">
        <v>8333</v>
      </c>
      <c r="R1118" t="s">
        <v>8334</v>
      </c>
      <c r="S1118" s="11">
        <f t="shared" si="72"/>
        <v>41009.847314814811</v>
      </c>
      <c r="T1118" s="11">
        <f t="shared" si="73"/>
        <v>41069.847314814811</v>
      </c>
    </row>
    <row r="1119" spans="1:20" ht="43.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s="5">
        <f t="shared" si="70"/>
        <v>8.3000000000000004E-2</v>
      </c>
      <c r="H1119" t="s">
        <v>8236</v>
      </c>
      <c r="I1119" t="s">
        <v>8249</v>
      </c>
      <c r="J1119">
        <v>1451053313</v>
      </c>
      <c r="K1119">
        <v>1448461313</v>
      </c>
      <c r="L1119" t="b">
        <v>0</v>
      </c>
      <c r="M1119">
        <v>8</v>
      </c>
      <c r="N1119" s="6">
        <f t="shared" si="71"/>
        <v>10.375</v>
      </c>
      <c r="O1119" t="b">
        <v>0</v>
      </c>
      <c r="P1119" t="s">
        <v>8282</v>
      </c>
      <c r="Q1119" t="s">
        <v>8333</v>
      </c>
      <c r="R1119" t="s">
        <v>8334</v>
      </c>
      <c r="S1119" s="11">
        <f t="shared" si="72"/>
        <v>42333.598530092597</v>
      </c>
      <c r="T1119" s="11">
        <f t="shared" si="73"/>
        <v>42363.598530092597</v>
      </c>
    </row>
    <row r="1120" spans="1:20" ht="43.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s="5">
        <f t="shared" si="70"/>
        <v>2.4222222222222221E-2</v>
      </c>
      <c r="H1120" t="s">
        <v>8226</v>
      </c>
      <c r="I1120" t="s">
        <v>8248</v>
      </c>
      <c r="J1120">
        <v>1396666779</v>
      </c>
      <c r="K1120">
        <v>1394078379</v>
      </c>
      <c r="L1120" t="b">
        <v>0</v>
      </c>
      <c r="M1120">
        <v>3</v>
      </c>
      <c r="N1120" s="6">
        <f t="shared" si="71"/>
        <v>36.333333333333336</v>
      </c>
      <c r="O1120" t="b">
        <v>0</v>
      </c>
      <c r="P1120" t="s">
        <v>8282</v>
      </c>
      <c r="Q1120" t="s">
        <v>8333</v>
      </c>
      <c r="R1120" t="s">
        <v>8334</v>
      </c>
      <c r="S1120" s="11">
        <f t="shared" si="72"/>
        <v>41704.16642361111</v>
      </c>
      <c r="T1120" s="11">
        <f t="shared" si="73"/>
        <v>41734.124756944446</v>
      </c>
    </row>
    <row r="1121" spans="1:20" ht="43.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s="5">
        <f t="shared" si="70"/>
        <v>2.3809523809523812E-3</v>
      </c>
      <c r="H1121" t="s">
        <v>8224</v>
      </c>
      <c r="I1121" t="s">
        <v>8246</v>
      </c>
      <c r="J1121">
        <v>1396810864</v>
      </c>
      <c r="K1121">
        <v>1395687664</v>
      </c>
      <c r="L1121" t="b">
        <v>0</v>
      </c>
      <c r="M1121">
        <v>1</v>
      </c>
      <c r="N1121" s="6">
        <f t="shared" si="71"/>
        <v>5</v>
      </c>
      <c r="O1121" t="b">
        <v>0</v>
      </c>
      <c r="P1121" t="s">
        <v>8282</v>
      </c>
      <c r="Q1121" t="s">
        <v>8333</v>
      </c>
      <c r="R1121" t="s">
        <v>8334</v>
      </c>
      <c r="S1121" s="11">
        <f t="shared" si="72"/>
        <v>41722.792407407411</v>
      </c>
      <c r="T1121" s="11">
        <f t="shared" si="73"/>
        <v>41735.792407407411</v>
      </c>
    </row>
    <row r="1122" spans="1:20" ht="29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s="5">
        <f t="shared" si="70"/>
        <v>0</v>
      </c>
      <c r="H1122" t="s">
        <v>8224</v>
      </c>
      <c r="I1122" t="s">
        <v>8246</v>
      </c>
      <c r="J1122">
        <v>1319835400</v>
      </c>
      <c r="K1122">
        <v>1315947400</v>
      </c>
      <c r="L1122" t="b">
        <v>0</v>
      </c>
      <c r="M1122">
        <v>0</v>
      </c>
      <c r="N1122" s="6">
        <f t="shared" si="71"/>
        <v>0</v>
      </c>
      <c r="O1122" t="b">
        <v>0</v>
      </c>
      <c r="P1122" t="s">
        <v>8282</v>
      </c>
      <c r="Q1122" t="s">
        <v>8333</v>
      </c>
      <c r="R1122" t="s">
        <v>8334</v>
      </c>
      <c r="S1122" s="11">
        <f t="shared" si="72"/>
        <v>40799.872685185182</v>
      </c>
      <c r="T1122" s="11">
        <f t="shared" si="73"/>
        <v>40844.872685185182</v>
      </c>
    </row>
    <row r="1123" spans="1:20" ht="43.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s="5">
        <f t="shared" si="70"/>
        <v>1.16E-4</v>
      </c>
      <c r="H1123" t="s">
        <v>8224</v>
      </c>
      <c r="I1123" t="s">
        <v>8246</v>
      </c>
      <c r="J1123">
        <v>1457904316</v>
      </c>
      <c r="K1123">
        <v>1455315916</v>
      </c>
      <c r="L1123" t="b">
        <v>0</v>
      </c>
      <c r="M1123">
        <v>5</v>
      </c>
      <c r="N1123" s="6">
        <f t="shared" si="71"/>
        <v>5.8</v>
      </c>
      <c r="O1123" t="b">
        <v>0</v>
      </c>
      <c r="P1123" t="s">
        <v>8282</v>
      </c>
      <c r="Q1123" t="s">
        <v>8333</v>
      </c>
      <c r="R1123" t="s">
        <v>8334</v>
      </c>
      <c r="S1123" s="11">
        <f t="shared" si="72"/>
        <v>42412.934212962966</v>
      </c>
      <c r="T1123" s="11">
        <f t="shared" si="73"/>
        <v>42442.892546296294</v>
      </c>
    </row>
    <row r="1124" spans="1:20" ht="43.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s="5">
        <f t="shared" si="70"/>
        <v>0</v>
      </c>
      <c r="H1124" t="s">
        <v>8225</v>
      </c>
      <c r="I1124" t="s">
        <v>8247</v>
      </c>
      <c r="J1124">
        <v>1369932825</v>
      </c>
      <c r="K1124">
        <v>1368723225</v>
      </c>
      <c r="L1124" t="b">
        <v>0</v>
      </c>
      <c r="M1124">
        <v>0</v>
      </c>
      <c r="N1124" s="6">
        <f t="shared" si="71"/>
        <v>0</v>
      </c>
      <c r="O1124" t="b">
        <v>0</v>
      </c>
      <c r="P1124" t="s">
        <v>8282</v>
      </c>
      <c r="Q1124" t="s">
        <v>8333</v>
      </c>
      <c r="R1124" t="s">
        <v>8334</v>
      </c>
      <c r="S1124" s="11">
        <f t="shared" si="72"/>
        <v>41410.703993055555</v>
      </c>
      <c r="T1124" s="11">
        <f t="shared" si="73"/>
        <v>41424.703993055555</v>
      </c>
    </row>
    <row r="1125" spans="1:20" ht="43.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s="5">
        <f t="shared" si="70"/>
        <v>2.2000000000000001E-3</v>
      </c>
      <c r="H1125" t="s">
        <v>8224</v>
      </c>
      <c r="I1125" t="s">
        <v>8246</v>
      </c>
      <c r="J1125">
        <v>1397910848</v>
      </c>
      <c r="K1125">
        <v>1395318848</v>
      </c>
      <c r="L1125" t="b">
        <v>0</v>
      </c>
      <c r="M1125">
        <v>3</v>
      </c>
      <c r="N1125" s="6">
        <f t="shared" si="71"/>
        <v>3.6666666666666665</v>
      </c>
      <c r="O1125" t="b">
        <v>0</v>
      </c>
      <c r="P1125" t="s">
        <v>8282</v>
      </c>
      <c r="Q1125" t="s">
        <v>8333</v>
      </c>
      <c r="R1125" t="s">
        <v>8334</v>
      </c>
      <c r="S1125" s="11">
        <f t="shared" si="72"/>
        <v>41718.5237037037</v>
      </c>
      <c r="T1125" s="11">
        <f t="shared" si="73"/>
        <v>41748.5237037037</v>
      </c>
    </row>
    <row r="1126" spans="1:20" ht="43.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s="5">
        <f t="shared" si="70"/>
        <v>4.7222222222222223E-3</v>
      </c>
      <c r="H1126" t="s">
        <v>8224</v>
      </c>
      <c r="I1126" t="s">
        <v>8246</v>
      </c>
      <c r="J1126">
        <v>1430409651</v>
      </c>
      <c r="K1126">
        <v>1427817651</v>
      </c>
      <c r="L1126" t="b">
        <v>0</v>
      </c>
      <c r="M1126">
        <v>7</v>
      </c>
      <c r="N1126" s="6">
        <f t="shared" si="71"/>
        <v>60.714285714285715</v>
      </c>
      <c r="O1126" t="b">
        <v>0</v>
      </c>
      <c r="P1126" t="s">
        <v>8283</v>
      </c>
      <c r="Q1126" t="s">
        <v>8333</v>
      </c>
      <c r="R1126" t="s">
        <v>8335</v>
      </c>
      <c r="S1126" s="11">
        <f t="shared" si="72"/>
        <v>42094.667256944449</v>
      </c>
      <c r="T1126" s="11">
        <f t="shared" si="73"/>
        <v>42124.667256944449</v>
      </c>
    </row>
    <row r="1127" spans="1:20" ht="43.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s="5">
        <f t="shared" si="70"/>
        <v>0</v>
      </c>
      <c r="H1127" t="s">
        <v>8225</v>
      </c>
      <c r="I1127" t="s">
        <v>8247</v>
      </c>
      <c r="J1127">
        <v>1443193130</v>
      </c>
      <c r="K1127">
        <v>1438009130</v>
      </c>
      <c r="L1127" t="b">
        <v>0</v>
      </c>
      <c r="M1127">
        <v>0</v>
      </c>
      <c r="N1127" s="6">
        <f t="shared" si="71"/>
        <v>0</v>
      </c>
      <c r="O1127" t="b">
        <v>0</v>
      </c>
      <c r="P1127" t="s">
        <v>8283</v>
      </c>
      <c r="Q1127" t="s">
        <v>8333</v>
      </c>
      <c r="R1127" t="s">
        <v>8335</v>
      </c>
      <c r="S1127" s="11">
        <f t="shared" si="72"/>
        <v>42212.624189814815</v>
      </c>
      <c r="T1127" s="11">
        <f t="shared" si="73"/>
        <v>42272.624189814815</v>
      </c>
    </row>
    <row r="1128" spans="1:20" ht="29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s="5">
        <f t="shared" si="70"/>
        <v>5.0000000000000001E-3</v>
      </c>
      <c r="H1128" t="s">
        <v>8224</v>
      </c>
      <c r="I1128" t="s">
        <v>8246</v>
      </c>
      <c r="J1128">
        <v>1468482694</v>
      </c>
      <c r="K1128">
        <v>1465890694</v>
      </c>
      <c r="L1128" t="b">
        <v>0</v>
      </c>
      <c r="M1128">
        <v>2</v>
      </c>
      <c r="N1128" s="6">
        <f t="shared" si="71"/>
        <v>5</v>
      </c>
      <c r="O1128" t="b">
        <v>0</v>
      </c>
      <c r="P1128" t="s">
        <v>8283</v>
      </c>
      <c r="Q1128" t="s">
        <v>8333</v>
      </c>
      <c r="R1128" t="s">
        <v>8335</v>
      </c>
      <c r="S1128" s="11">
        <f t="shared" si="72"/>
        <v>42535.327476851846</v>
      </c>
      <c r="T1128" s="11">
        <f t="shared" si="73"/>
        <v>42565.327476851846</v>
      </c>
    </row>
    <row r="1129" spans="1:20" ht="58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s="5">
        <f t="shared" si="70"/>
        <v>1.6714285714285713E-2</v>
      </c>
      <c r="H1129" t="s">
        <v>8224</v>
      </c>
      <c r="I1129" t="s">
        <v>8246</v>
      </c>
      <c r="J1129">
        <v>1416000600</v>
      </c>
      <c r="K1129">
        <v>1413318600</v>
      </c>
      <c r="L1129" t="b">
        <v>0</v>
      </c>
      <c r="M1129">
        <v>23</v>
      </c>
      <c r="N1129" s="6">
        <f t="shared" si="71"/>
        <v>25.434782608695652</v>
      </c>
      <c r="O1129" t="b">
        <v>0</v>
      </c>
      <c r="P1129" t="s">
        <v>8283</v>
      </c>
      <c r="Q1129" t="s">
        <v>8333</v>
      </c>
      <c r="R1129" t="s">
        <v>8335</v>
      </c>
      <c r="S1129" s="11">
        <f t="shared" si="72"/>
        <v>41926.854166666664</v>
      </c>
      <c r="T1129" s="11">
        <f t="shared" si="73"/>
        <v>41957.895833333328</v>
      </c>
    </row>
    <row r="1130" spans="1:20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s="5">
        <f t="shared" si="70"/>
        <v>1E-3</v>
      </c>
      <c r="H1130" t="s">
        <v>8225</v>
      </c>
      <c r="I1130" t="s">
        <v>8247</v>
      </c>
      <c r="J1130">
        <v>1407425717</v>
      </c>
      <c r="K1130">
        <v>1404833717</v>
      </c>
      <c r="L1130" t="b">
        <v>0</v>
      </c>
      <c r="M1130">
        <v>1</v>
      </c>
      <c r="N1130" s="6">
        <f t="shared" si="71"/>
        <v>1</v>
      </c>
      <c r="O1130" t="b">
        <v>0</v>
      </c>
      <c r="P1130" t="s">
        <v>8283</v>
      </c>
      <c r="Q1130" t="s">
        <v>8333</v>
      </c>
      <c r="R1130" t="s">
        <v>8335</v>
      </c>
      <c r="S1130" s="11">
        <f t="shared" si="72"/>
        <v>41828.649502314816</v>
      </c>
      <c r="T1130" s="11">
        <f t="shared" si="73"/>
        <v>41858.649502314816</v>
      </c>
    </row>
    <row r="1131" spans="1:20" ht="43.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s="5">
        <f t="shared" si="70"/>
        <v>1.0499999999999999E-3</v>
      </c>
      <c r="H1131" t="s">
        <v>8224</v>
      </c>
      <c r="I1131" t="s">
        <v>8246</v>
      </c>
      <c r="J1131">
        <v>1465107693</v>
      </c>
      <c r="K1131">
        <v>1462515693</v>
      </c>
      <c r="L1131" t="b">
        <v>0</v>
      </c>
      <c r="M1131">
        <v>2</v>
      </c>
      <c r="N1131" s="6">
        <f t="shared" si="71"/>
        <v>10.5</v>
      </c>
      <c r="O1131" t="b">
        <v>0</v>
      </c>
      <c r="P1131" t="s">
        <v>8283</v>
      </c>
      <c r="Q1131" t="s">
        <v>8333</v>
      </c>
      <c r="R1131" t="s">
        <v>8335</v>
      </c>
      <c r="S1131" s="11">
        <f t="shared" si="72"/>
        <v>42496.264965277776</v>
      </c>
      <c r="T1131" s="11">
        <f t="shared" si="73"/>
        <v>42526.264965277776</v>
      </c>
    </row>
    <row r="1132" spans="1:20" ht="43.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s="5">
        <f t="shared" si="70"/>
        <v>2.2000000000000001E-3</v>
      </c>
      <c r="H1132" t="s">
        <v>8224</v>
      </c>
      <c r="I1132" t="s">
        <v>8246</v>
      </c>
      <c r="J1132">
        <v>1416963300</v>
      </c>
      <c r="K1132">
        <v>1411775700</v>
      </c>
      <c r="L1132" t="b">
        <v>0</v>
      </c>
      <c r="M1132">
        <v>3</v>
      </c>
      <c r="N1132" s="6">
        <f t="shared" si="71"/>
        <v>3.6666666666666665</v>
      </c>
      <c r="O1132" t="b">
        <v>0</v>
      </c>
      <c r="P1132" t="s">
        <v>8283</v>
      </c>
      <c r="Q1132" t="s">
        <v>8333</v>
      </c>
      <c r="R1132" t="s">
        <v>8335</v>
      </c>
      <c r="S1132" s="11">
        <f t="shared" si="72"/>
        <v>41908.996527777781</v>
      </c>
      <c r="T1132" s="11">
        <f t="shared" si="73"/>
        <v>41969.038194444445</v>
      </c>
    </row>
    <row r="1133" spans="1:20" ht="43.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s="5">
        <f t="shared" si="70"/>
        <v>0</v>
      </c>
      <c r="H1133" t="s">
        <v>8226</v>
      </c>
      <c r="I1133" t="s">
        <v>8248</v>
      </c>
      <c r="J1133">
        <v>1450993668</v>
      </c>
      <c r="K1133">
        <v>1448401668</v>
      </c>
      <c r="L1133" t="b">
        <v>0</v>
      </c>
      <c r="M1133">
        <v>0</v>
      </c>
      <c r="N1133" s="6">
        <f t="shared" si="71"/>
        <v>0</v>
      </c>
      <c r="O1133" t="b">
        <v>0</v>
      </c>
      <c r="P1133" t="s">
        <v>8283</v>
      </c>
      <c r="Q1133" t="s">
        <v>8333</v>
      </c>
      <c r="R1133" t="s">
        <v>8335</v>
      </c>
      <c r="S1133" s="11">
        <f t="shared" si="72"/>
        <v>42332.908194444448</v>
      </c>
      <c r="T1133" s="11">
        <f t="shared" si="73"/>
        <v>42362.908194444448</v>
      </c>
    </row>
    <row r="1134" spans="1:20" ht="43.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s="5">
        <f t="shared" si="70"/>
        <v>0.14380000000000001</v>
      </c>
      <c r="H1134" t="s">
        <v>8229</v>
      </c>
      <c r="I1134" t="s">
        <v>8251</v>
      </c>
      <c r="J1134">
        <v>1483238771</v>
      </c>
      <c r="K1134">
        <v>1480646771</v>
      </c>
      <c r="L1134" t="b">
        <v>0</v>
      </c>
      <c r="M1134">
        <v>13</v>
      </c>
      <c r="N1134" s="6">
        <f t="shared" si="71"/>
        <v>110.61538461538461</v>
      </c>
      <c r="O1134" t="b">
        <v>0</v>
      </c>
      <c r="P1134" t="s">
        <v>8283</v>
      </c>
      <c r="Q1134" t="s">
        <v>8333</v>
      </c>
      <c r="R1134" t="s">
        <v>8335</v>
      </c>
      <c r="S1134" s="11">
        <f t="shared" si="72"/>
        <v>42706.115405092598</v>
      </c>
      <c r="T1134" s="11">
        <f t="shared" si="73"/>
        <v>42736.115405092598</v>
      </c>
    </row>
    <row r="1135" spans="1:20" ht="43.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s="5">
        <f t="shared" si="70"/>
        <v>6.6666666666666671E-3</v>
      </c>
      <c r="H1135" t="s">
        <v>8225</v>
      </c>
      <c r="I1135" t="s">
        <v>8247</v>
      </c>
      <c r="J1135">
        <v>1406799981</v>
      </c>
      <c r="K1135">
        <v>1404207981</v>
      </c>
      <c r="L1135" t="b">
        <v>0</v>
      </c>
      <c r="M1135">
        <v>1</v>
      </c>
      <c r="N1135" s="6">
        <f t="shared" si="71"/>
        <v>20</v>
      </c>
      <c r="O1135" t="b">
        <v>0</v>
      </c>
      <c r="P1135" t="s">
        <v>8283</v>
      </c>
      <c r="Q1135" t="s">
        <v>8333</v>
      </c>
      <c r="R1135" t="s">
        <v>8335</v>
      </c>
      <c r="S1135" s="11">
        <f t="shared" si="72"/>
        <v>41821.407187500001</v>
      </c>
      <c r="T1135" s="11">
        <f t="shared" si="73"/>
        <v>41851.407187500001</v>
      </c>
    </row>
    <row r="1136" spans="1:20" ht="43.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s="5">
        <f t="shared" si="70"/>
        <v>4.0000000000000003E-5</v>
      </c>
      <c r="H1136" t="s">
        <v>8226</v>
      </c>
      <c r="I1136" t="s">
        <v>8248</v>
      </c>
      <c r="J1136">
        <v>1417235580</v>
      </c>
      <c r="K1136">
        <v>1416034228</v>
      </c>
      <c r="L1136" t="b">
        <v>0</v>
      </c>
      <c r="M1136">
        <v>1</v>
      </c>
      <c r="N1136" s="6">
        <f t="shared" si="71"/>
        <v>1</v>
      </c>
      <c r="O1136" t="b">
        <v>0</v>
      </c>
      <c r="P1136" t="s">
        <v>8283</v>
      </c>
      <c r="Q1136" t="s">
        <v>8333</v>
      </c>
      <c r="R1136" t="s">
        <v>8335</v>
      </c>
      <c r="S1136" s="11">
        <f t="shared" si="72"/>
        <v>41958.285046296296</v>
      </c>
      <c r="T1136" s="11">
        <f t="shared" si="73"/>
        <v>41972.189583333333</v>
      </c>
    </row>
    <row r="1137" spans="1:20" ht="58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s="5">
        <f t="shared" si="70"/>
        <v>0.05</v>
      </c>
      <c r="H1137" t="s">
        <v>8236</v>
      </c>
      <c r="I1137" t="s">
        <v>8249</v>
      </c>
      <c r="J1137">
        <v>1470527094</v>
      </c>
      <c r="K1137">
        <v>1467935094</v>
      </c>
      <c r="L1137" t="b">
        <v>0</v>
      </c>
      <c r="M1137">
        <v>1</v>
      </c>
      <c r="N1137" s="6">
        <f t="shared" si="71"/>
        <v>50</v>
      </c>
      <c r="O1137" t="b">
        <v>0</v>
      </c>
      <c r="P1137" t="s">
        <v>8283</v>
      </c>
      <c r="Q1137" t="s">
        <v>8333</v>
      </c>
      <c r="R1137" t="s">
        <v>8335</v>
      </c>
      <c r="S1137" s="11">
        <f t="shared" si="72"/>
        <v>42558.989513888882</v>
      </c>
      <c r="T1137" s="11">
        <f t="shared" si="73"/>
        <v>42588.989513888882</v>
      </c>
    </row>
    <row r="1138" spans="1:20" ht="43.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s="5">
        <f t="shared" si="70"/>
        <v>6.4439140811455853E-2</v>
      </c>
      <c r="H1138" t="s">
        <v>8230</v>
      </c>
      <c r="I1138" t="s">
        <v>8249</v>
      </c>
      <c r="J1138">
        <v>1450541229</v>
      </c>
      <c r="K1138">
        <v>1447949229</v>
      </c>
      <c r="L1138" t="b">
        <v>0</v>
      </c>
      <c r="M1138">
        <v>6</v>
      </c>
      <c r="N1138" s="6">
        <f t="shared" si="71"/>
        <v>45</v>
      </c>
      <c r="O1138" t="b">
        <v>0</v>
      </c>
      <c r="P1138" t="s">
        <v>8283</v>
      </c>
      <c r="Q1138" t="s">
        <v>8333</v>
      </c>
      <c r="R1138" t="s">
        <v>8335</v>
      </c>
      <c r="S1138" s="11">
        <f t="shared" si="72"/>
        <v>42327.671631944439</v>
      </c>
      <c r="T1138" s="11">
        <f t="shared" si="73"/>
        <v>42357.671631944439</v>
      </c>
    </row>
    <row r="1139" spans="1:20" ht="43.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s="5">
        <f t="shared" si="70"/>
        <v>0.39500000000000002</v>
      </c>
      <c r="H1139" t="s">
        <v>8224</v>
      </c>
      <c r="I1139" t="s">
        <v>8246</v>
      </c>
      <c r="J1139">
        <v>1461440421</v>
      </c>
      <c r="K1139">
        <v>1458848421</v>
      </c>
      <c r="L1139" t="b">
        <v>0</v>
      </c>
      <c r="M1139">
        <v>39</v>
      </c>
      <c r="N1139" s="6">
        <f t="shared" si="71"/>
        <v>253.2051282051282</v>
      </c>
      <c r="O1139" t="b">
        <v>0</v>
      </c>
      <c r="P1139" t="s">
        <v>8283</v>
      </c>
      <c r="Q1139" t="s">
        <v>8333</v>
      </c>
      <c r="R1139" t="s">
        <v>8335</v>
      </c>
      <c r="S1139" s="11">
        <f t="shared" si="72"/>
        <v>42453.819687499999</v>
      </c>
      <c r="T1139" s="11">
        <f t="shared" si="73"/>
        <v>42483.819687499999</v>
      </c>
    </row>
    <row r="1140" spans="1:20" ht="43.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s="5">
        <f t="shared" si="70"/>
        <v>3.5714285714285713E-3</v>
      </c>
      <c r="H1140" t="s">
        <v>8224</v>
      </c>
      <c r="I1140" t="s">
        <v>8246</v>
      </c>
      <c r="J1140">
        <v>1485035131</v>
      </c>
      <c r="K1140">
        <v>1483307131</v>
      </c>
      <c r="L1140" t="b">
        <v>0</v>
      </c>
      <c r="M1140">
        <v>4</v>
      </c>
      <c r="N1140" s="6">
        <f t="shared" si="71"/>
        <v>31.25</v>
      </c>
      <c r="O1140" t="b">
        <v>0</v>
      </c>
      <c r="P1140" t="s">
        <v>8283</v>
      </c>
      <c r="Q1140" t="s">
        <v>8333</v>
      </c>
      <c r="R1140" t="s">
        <v>8335</v>
      </c>
      <c r="S1140" s="11">
        <f t="shared" si="72"/>
        <v>42736.9066087963</v>
      </c>
      <c r="T1140" s="11">
        <f t="shared" si="73"/>
        <v>42756.9066087963</v>
      </c>
    </row>
    <row r="1141" spans="1:20" ht="43.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s="5">
        <f t="shared" si="70"/>
        <v>6.2500000000000001E-4</v>
      </c>
      <c r="H1141" t="s">
        <v>8224</v>
      </c>
      <c r="I1141" t="s">
        <v>8246</v>
      </c>
      <c r="J1141">
        <v>1420100426</v>
      </c>
      <c r="K1141">
        <v>1417508426</v>
      </c>
      <c r="L1141" t="b">
        <v>0</v>
      </c>
      <c r="M1141">
        <v>1</v>
      </c>
      <c r="N1141" s="6">
        <f t="shared" si="71"/>
        <v>5</v>
      </c>
      <c r="O1141" t="b">
        <v>0</v>
      </c>
      <c r="P1141" t="s">
        <v>8283</v>
      </c>
      <c r="Q1141" t="s">
        <v>8333</v>
      </c>
      <c r="R1141" t="s">
        <v>8335</v>
      </c>
      <c r="S1141" s="11">
        <f t="shared" si="72"/>
        <v>41975.347523148142</v>
      </c>
      <c r="T1141" s="11">
        <f t="shared" si="73"/>
        <v>42005.347523148142</v>
      </c>
    </row>
    <row r="1142" spans="1:20" ht="43.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s="5">
        <f t="shared" si="70"/>
        <v>0</v>
      </c>
      <c r="H1142" t="s">
        <v>8225</v>
      </c>
      <c r="I1142" t="s">
        <v>8247</v>
      </c>
      <c r="J1142">
        <v>1438859121</v>
      </c>
      <c r="K1142">
        <v>1436267121</v>
      </c>
      <c r="L1142" t="b">
        <v>0</v>
      </c>
      <c r="M1142">
        <v>0</v>
      </c>
      <c r="N1142" s="6">
        <f t="shared" si="71"/>
        <v>0</v>
      </c>
      <c r="O1142" t="b">
        <v>0</v>
      </c>
      <c r="P1142" t="s">
        <v>8283</v>
      </c>
      <c r="Q1142" t="s">
        <v>8333</v>
      </c>
      <c r="R1142" t="s">
        <v>8335</v>
      </c>
      <c r="S1142" s="11">
        <f t="shared" si="72"/>
        <v>42192.462048611109</v>
      </c>
      <c r="T1142" s="11">
        <f t="shared" si="73"/>
        <v>42222.462048611109</v>
      </c>
    </row>
    <row r="1143" spans="1:20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s="5">
        <f t="shared" si="70"/>
        <v>0</v>
      </c>
      <c r="H1143" t="s">
        <v>8236</v>
      </c>
      <c r="I1143" t="s">
        <v>8249</v>
      </c>
      <c r="J1143">
        <v>1436460450</v>
      </c>
      <c r="K1143">
        <v>1433868450</v>
      </c>
      <c r="L1143" t="b">
        <v>0</v>
      </c>
      <c r="M1143">
        <v>0</v>
      </c>
      <c r="N1143" s="6">
        <f t="shared" si="71"/>
        <v>0</v>
      </c>
      <c r="O1143" t="b">
        <v>0</v>
      </c>
      <c r="P1143" t="s">
        <v>8283</v>
      </c>
      <c r="Q1143" t="s">
        <v>8333</v>
      </c>
      <c r="R1143" t="s">
        <v>8335</v>
      </c>
      <c r="S1143" s="11">
        <f t="shared" si="72"/>
        <v>42164.699652777781</v>
      </c>
      <c r="T1143" s="11">
        <f t="shared" si="73"/>
        <v>42194.699652777781</v>
      </c>
    </row>
    <row r="1144" spans="1:20" ht="43.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s="5">
        <f t="shared" si="70"/>
        <v>0</v>
      </c>
      <c r="H1144" t="s">
        <v>8224</v>
      </c>
      <c r="I1144" t="s">
        <v>8246</v>
      </c>
      <c r="J1144">
        <v>1424131727</v>
      </c>
      <c r="K1144">
        <v>1421539727</v>
      </c>
      <c r="L1144" t="b">
        <v>0</v>
      </c>
      <c r="M1144">
        <v>0</v>
      </c>
      <c r="N1144" s="6">
        <f t="shared" si="71"/>
        <v>0</v>
      </c>
      <c r="O1144" t="b">
        <v>0</v>
      </c>
      <c r="P1144" t="s">
        <v>8283</v>
      </c>
      <c r="Q1144" t="s">
        <v>8333</v>
      </c>
      <c r="R1144" t="s">
        <v>8335</v>
      </c>
      <c r="S1144" s="11">
        <f t="shared" si="72"/>
        <v>42022.006099537044</v>
      </c>
      <c r="T1144" s="11">
        <f t="shared" si="73"/>
        <v>42052.006099537044</v>
      </c>
    </row>
    <row r="1145" spans="1:20" ht="43.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s="5">
        <f t="shared" si="70"/>
        <v>4.1333333333333335E-3</v>
      </c>
      <c r="H1145" t="s">
        <v>8224</v>
      </c>
      <c r="I1145" t="s">
        <v>8246</v>
      </c>
      <c r="J1145">
        <v>1450327126</v>
      </c>
      <c r="K1145">
        <v>1447735126</v>
      </c>
      <c r="L1145" t="b">
        <v>0</v>
      </c>
      <c r="M1145">
        <v>8</v>
      </c>
      <c r="N1145" s="6">
        <f t="shared" si="71"/>
        <v>23.25</v>
      </c>
      <c r="O1145" t="b">
        <v>0</v>
      </c>
      <c r="P1145" t="s">
        <v>8283</v>
      </c>
      <c r="Q1145" t="s">
        <v>8333</v>
      </c>
      <c r="R1145" t="s">
        <v>8335</v>
      </c>
      <c r="S1145" s="11">
        <f t="shared" si="72"/>
        <v>42325.19358796296</v>
      </c>
      <c r="T1145" s="11">
        <f t="shared" si="73"/>
        <v>42355.19358796296</v>
      </c>
    </row>
    <row r="1146" spans="1:20" ht="43.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s="5">
        <f t="shared" si="70"/>
        <v>0</v>
      </c>
      <c r="H1146" t="s">
        <v>8224</v>
      </c>
      <c r="I1146" t="s">
        <v>8246</v>
      </c>
      <c r="J1146">
        <v>1430281320</v>
      </c>
      <c r="K1146">
        <v>1427689320</v>
      </c>
      <c r="L1146" t="b">
        <v>0</v>
      </c>
      <c r="M1146">
        <v>0</v>
      </c>
      <c r="N1146" s="6">
        <f t="shared" si="71"/>
        <v>0</v>
      </c>
      <c r="O1146" t="b">
        <v>0</v>
      </c>
      <c r="P1146" t="s">
        <v>8284</v>
      </c>
      <c r="Q1146" t="s">
        <v>8336</v>
      </c>
      <c r="R1146" t="s">
        <v>8337</v>
      </c>
      <c r="S1146" s="11">
        <f t="shared" si="72"/>
        <v>42093.181944444441</v>
      </c>
      <c r="T1146" s="11">
        <f t="shared" si="73"/>
        <v>42123.181944444441</v>
      </c>
    </row>
    <row r="1147" spans="1:20" ht="43.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s="5">
        <f t="shared" si="70"/>
        <v>1.25E-3</v>
      </c>
      <c r="H1147" t="s">
        <v>8224</v>
      </c>
      <c r="I1147" t="s">
        <v>8246</v>
      </c>
      <c r="J1147">
        <v>1412272592</v>
      </c>
      <c r="K1147">
        <v>1407088592</v>
      </c>
      <c r="L1147" t="b">
        <v>0</v>
      </c>
      <c r="M1147">
        <v>1</v>
      </c>
      <c r="N1147" s="6">
        <f t="shared" si="71"/>
        <v>100</v>
      </c>
      <c r="O1147" t="b">
        <v>0</v>
      </c>
      <c r="P1147" t="s">
        <v>8284</v>
      </c>
      <c r="Q1147" t="s">
        <v>8336</v>
      </c>
      <c r="R1147" t="s">
        <v>8337</v>
      </c>
      <c r="S1147" s="11">
        <f t="shared" si="72"/>
        <v>41854.747592592597</v>
      </c>
      <c r="T1147" s="11">
        <f t="shared" si="73"/>
        <v>41914.747592592597</v>
      </c>
    </row>
    <row r="1148" spans="1:20" ht="29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s="5">
        <f t="shared" si="70"/>
        <v>8.8333333333333333E-2</v>
      </c>
      <c r="H1148" t="s">
        <v>8224</v>
      </c>
      <c r="I1148" t="s">
        <v>8246</v>
      </c>
      <c r="J1148">
        <v>1399071173</v>
      </c>
      <c r="K1148">
        <v>1395787973</v>
      </c>
      <c r="L1148" t="b">
        <v>0</v>
      </c>
      <c r="M1148">
        <v>12</v>
      </c>
      <c r="N1148" s="6">
        <f t="shared" si="71"/>
        <v>44.166666666666664</v>
      </c>
      <c r="O1148" t="b">
        <v>0</v>
      </c>
      <c r="P1148" t="s">
        <v>8284</v>
      </c>
      <c r="Q1148" t="s">
        <v>8336</v>
      </c>
      <c r="R1148" t="s">
        <v>8337</v>
      </c>
      <c r="S1148" s="11">
        <f t="shared" si="72"/>
        <v>41723.9533912037</v>
      </c>
      <c r="T1148" s="11">
        <f t="shared" si="73"/>
        <v>41761.9533912037</v>
      </c>
    </row>
    <row r="1149" spans="1:20" ht="43.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s="5">
        <f t="shared" si="70"/>
        <v>0</v>
      </c>
      <c r="H1149" t="s">
        <v>8229</v>
      </c>
      <c r="I1149" t="s">
        <v>8251</v>
      </c>
      <c r="J1149">
        <v>1413760783</v>
      </c>
      <c r="K1149">
        <v>1408576783</v>
      </c>
      <c r="L1149" t="b">
        <v>0</v>
      </c>
      <c r="M1149">
        <v>0</v>
      </c>
      <c r="N1149" s="6">
        <f t="shared" si="71"/>
        <v>0</v>
      </c>
      <c r="O1149" t="b">
        <v>0</v>
      </c>
      <c r="P1149" t="s">
        <v>8284</v>
      </c>
      <c r="Q1149" t="s">
        <v>8336</v>
      </c>
      <c r="R1149" t="s">
        <v>8337</v>
      </c>
      <c r="S1149" s="11">
        <f t="shared" si="72"/>
        <v>41871.972025462965</v>
      </c>
      <c r="T1149" s="11">
        <f t="shared" si="73"/>
        <v>41931.972025462965</v>
      </c>
    </row>
    <row r="1150" spans="1:20" ht="29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s="5">
        <f t="shared" si="70"/>
        <v>4.8666666666666667E-3</v>
      </c>
      <c r="H1150" t="s">
        <v>8224</v>
      </c>
      <c r="I1150" t="s">
        <v>8246</v>
      </c>
      <c r="J1150">
        <v>1480568781</v>
      </c>
      <c r="K1150">
        <v>1477973181</v>
      </c>
      <c r="L1150" t="b">
        <v>0</v>
      </c>
      <c r="M1150">
        <v>3</v>
      </c>
      <c r="N1150" s="6">
        <f t="shared" si="71"/>
        <v>24.333333333333332</v>
      </c>
      <c r="O1150" t="b">
        <v>0</v>
      </c>
      <c r="P1150" t="s">
        <v>8284</v>
      </c>
      <c r="Q1150" t="s">
        <v>8336</v>
      </c>
      <c r="R1150" t="s">
        <v>8337</v>
      </c>
      <c r="S1150" s="11">
        <f t="shared" si="72"/>
        <v>42675.171076388884</v>
      </c>
      <c r="T1150" s="11">
        <f t="shared" si="73"/>
        <v>42705.212743055556</v>
      </c>
    </row>
    <row r="1151" spans="1:20" ht="29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s="5">
        <f t="shared" si="70"/>
        <v>1.5E-3</v>
      </c>
      <c r="H1151" t="s">
        <v>8224</v>
      </c>
      <c r="I1151" t="s">
        <v>8246</v>
      </c>
      <c r="J1151">
        <v>1466096566</v>
      </c>
      <c r="K1151">
        <v>1463504566</v>
      </c>
      <c r="L1151" t="b">
        <v>0</v>
      </c>
      <c r="M1151">
        <v>2</v>
      </c>
      <c r="N1151" s="6">
        <f t="shared" si="71"/>
        <v>37.5</v>
      </c>
      <c r="O1151" t="b">
        <v>0</v>
      </c>
      <c r="P1151" t="s">
        <v>8284</v>
      </c>
      <c r="Q1151" t="s">
        <v>8336</v>
      </c>
      <c r="R1151" t="s">
        <v>8337</v>
      </c>
      <c r="S1151" s="11">
        <f t="shared" si="72"/>
        <v>42507.71025462963</v>
      </c>
      <c r="T1151" s="11">
        <f t="shared" si="73"/>
        <v>42537.71025462963</v>
      </c>
    </row>
    <row r="1152" spans="1:20" ht="29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s="5">
        <f t="shared" si="70"/>
        <v>0.1008</v>
      </c>
      <c r="H1152" t="s">
        <v>8224</v>
      </c>
      <c r="I1152" t="s">
        <v>8246</v>
      </c>
      <c r="J1152">
        <v>1452293675</v>
      </c>
      <c r="K1152">
        <v>1447109675</v>
      </c>
      <c r="L1152" t="b">
        <v>0</v>
      </c>
      <c r="M1152">
        <v>6</v>
      </c>
      <c r="N1152" s="6">
        <f t="shared" si="71"/>
        <v>42</v>
      </c>
      <c r="O1152" t="b">
        <v>0</v>
      </c>
      <c r="P1152" t="s">
        <v>8284</v>
      </c>
      <c r="Q1152" t="s">
        <v>8336</v>
      </c>
      <c r="R1152" t="s">
        <v>8337</v>
      </c>
      <c r="S1152" s="11">
        <f t="shared" si="72"/>
        <v>42317.954571759255</v>
      </c>
      <c r="T1152" s="11">
        <f t="shared" si="73"/>
        <v>42377.954571759255</v>
      </c>
    </row>
    <row r="1153" spans="1:20" ht="43.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s="5">
        <f t="shared" si="70"/>
        <v>0</v>
      </c>
      <c r="H1153" t="s">
        <v>8224</v>
      </c>
      <c r="I1153" t="s">
        <v>8246</v>
      </c>
      <c r="J1153">
        <v>1441592863</v>
      </c>
      <c r="K1153">
        <v>1439000863</v>
      </c>
      <c r="L1153" t="b">
        <v>0</v>
      </c>
      <c r="M1153">
        <v>0</v>
      </c>
      <c r="N1153" s="6">
        <f t="shared" si="71"/>
        <v>0</v>
      </c>
      <c r="O1153" t="b">
        <v>0</v>
      </c>
      <c r="P1153" t="s">
        <v>8284</v>
      </c>
      <c r="Q1153" t="s">
        <v>8336</v>
      </c>
      <c r="R1153" t="s">
        <v>8337</v>
      </c>
      <c r="S1153" s="11">
        <f t="shared" si="72"/>
        <v>42224.102581018517</v>
      </c>
      <c r="T1153" s="11">
        <f t="shared" si="73"/>
        <v>42254.102581018517</v>
      </c>
    </row>
    <row r="1154" spans="1: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s="5">
        <f t="shared" ref="G1154:G1217" si="74">E1154/D1154</f>
        <v>5.6937500000000002E-2</v>
      </c>
      <c r="H1154" t="s">
        <v>8224</v>
      </c>
      <c r="I1154" t="s">
        <v>8246</v>
      </c>
      <c r="J1154">
        <v>1431709312</v>
      </c>
      <c r="K1154">
        <v>1429117312</v>
      </c>
      <c r="L1154" t="b">
        <v>0</v>
      </c>
      <c r="M1154">
        <v>15</v>
      </c>
      <c r="N1154" s="6">
        <f t="shared" si="71"/>
        <v>60.733333333333334</v>
      </c>
      <c r="O1154" t="b">
        <v>0</v>
      </c>
      <c r="P1154" t="s">
        <v>8284</v>
      </c>
      <c r="Q1154" t="s">
        <v>8336</v>
      </c>
      <c r="R1154" t="s">
        <v>8337</v>
      </c>
      <c r="S1154" s="11">
        <f t="shared" si="72"/>
        <v>42109.709629629629</v>
      </c>
      <c r="T1154" s="11">
        <f t="shared" si="73"/>
        <v>42139.709629629629</v>
      </c>
    </row>
    <row r="1155" spans="1:20" ht="29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s="5">
        <f t="shared" si="74"/>
        <v>6.2500000000000003E-3</v>
      </c>
      <c r="H1155" t="s">
        <v>8224</v>
      </c>
      <c r="I1155" t="s">
        <v>8246</v>
      </c>
      <c r="J1155">
        <v>1434647305</v>
      </c>
      <c r="K1155">
        <v>1432055305</v>
      </c>
      <c r="L1155" t="b">
        <v>0</v>
      </c>
      <c r="M1155">
        <v>1</v>
      </c>
      <c r="N1155" s="6">
        <f t="shared" ref="N1155:N1218" si="75">IFERROR(E1155/M1155,0)</f>
        <v>50</v>
      </c>
      <c r="O1155" t="b">
        <v>0</v>
      </c>
      <c r="P1155" t="s">
        <v>8284</v>
      </c>
      <c r="Q1155" t="s">
        <v>8336</v>
      </c>
      <c r="R1155" t="s">
        <v>8337</v>
      </c>
      <c r="S1155" s="11">
        <f t="shared" ref="S1155:S1218" si="76">((($K1155/60)/60)/24)+DATE(1970,1,1)</f>
        <v>42143.714178240742</v>
      </c>
      <c r="T1155" s="11">
        <f t="shared" ref="T1155:T1218" si="77">((($J1155/60)/60)/24)+DATE(1970,1,1)</f>
        <v>42173.714178240742</v>
      </c>
    </row>
    <row r="1156" spans="1:20" ht="43.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s="5">
        <f t="shared" si="74"/>
        <v>6.5000000000000002E-2</v>
      </c>
      <c r="H1156" t="s">
        <v>8224</v>
      </c>
      <c r="I1156" t="s">
        <v>8246</v>
      </c>
      <c r="J1156">
        <v>1441507006</v>
      </c>
      <c r="K1156">
        <v>1438915006</v>
      </c>
      <c r="L1156" t="b">
        <v>0</v>
      </c>
      <c r="M1156">
        <v>3</v>
      </c>
      <c r="N1156" s="6">
        <f t="shared" si="75"/>
        <v>108.33333333333333</v>
      </c>
      <c r="O1156" t="b">
        <v>0</v>
      </c>
      <c r="P1156" t="s">
        <v>8284</v>
      </c>
      <c r="Q1156" t="s">
        <v>8336</v>
      </c>
      <c r="R1156" t="s">
        <v>8337</v>
      </c>
      <c r="S1156" s="11">
        <f t="shared" si="76"/>
        <v>42223.108865740738</v>
      </c>
      <c r="T1156" s="11">
        <f t="shared" si="77"/>
        <v>42253.108865740738</v>
      </c>
    </row>
    <row r="1157" spans="1:20" ht="43.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s="5">
        <f t="shared" si="74"/>
        <v>7.5199999999999998E-3</v>
      </c>
      <c r="H1157" t="s">
        <v>8224</v>
      </c>
      <c r="I1157" t="s">
        <v>8246</v>
      </c>
      <c r="J1157">
        <v>1408040408</v>
      </c>
      <c r="K1157">
        <v>1405448408</v>
      </c>
      <c r="L1157" t="b">
        <v>0</v>
      </c>
      <c r="M1157">
        <v>8</v>
      </c>
      <c r="N1157" s="6">
        <f t="shared" si="75"/>
        <v>23.5</v>
      </c>
      <c r="O1157" t="b">
        <v>0</v>
      </c>
      <c r="P1157" t="s">
        <v>8284</v>
      </c>
      <c r="Q1157" t="s">
        <v>8336</v>
      </c>
      <c r="R1157" t="s">
        <v>8337</v>
      </c>
      <c r="S1157" s="11">
        <f t="shared" si="76"/>
        <v>41835.763981481483</v>
      </c>
      <c r="T1157" s="11">
        <f t="shared" si="77"/>
        <v>41865.763981481483</v>
      </c>
    </row>
    <row r="1158" spans="1:20" ht="43.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s="5">
        <f t="shared" si="74"/>
        <v>0</v>
      </c>
      <c r="H1158" t="s">
        <v>8224</v>
      </c>
      <c r="I1158" t="s">
        <v>8246</v>
      </c>
      <c r="J1158">
        <v>1424742162</v>
      </c>
      <c r="K1158">
        <v>1422150162</v>
      </c>
      <c r="L1158" t="b">
        <v>0</v>
      </c>
      <c r="M1158">
        <v>0</v>
      </c>
      <c r="N1158" s="6">
        <f t="shared" si="75"/>
        <v>0</v>
      </c>
      <c r="O1158" t="b">
        <v>0</v>
      </c>
      <c r="P1158" t="s">
        <v>8284</v>
      </c>
      <c r="Q1158" t="s">
        <v>8336</v>
      </c>
      <c r="R1158" t="s">
        <v>8337</v>
      </c>
      <c r="S1158" s="11">
        <f t="shared" si="76"/>
        <v>42029.07131944444</v>
      </c>
      <c r="T1158" s="11">
        <f t="shared" si="77"/>
        <v>42059.07131944444</v>
      </c>
    </row>
    <row r="1159" spans="1:20" ht="43.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s="5">
        <f t="shared" si="74"/>
        <v>1.5100000000000001E-2</v>
      </c>
      <c r="H1159" t="s">
        <v>8224</v>
      </c>
      <c r="I1159" t="s">
        <v>8246</v>
      </c>
      <c r="J1159">
        <v>1417795480</v>
      </c>
      <c r="K1159">
        <v>1412607880</v>
      </c>
      <c r="L1159" t="b">
        <v>0</v>
      </c>
      <c r="M1159">
        <v>3</v>
      </c>
      <c r="N1159" s="6">
        <f t="shared" si="75"/>
        <v>50.333333333333336</v>
      </c>
      <c r="O1159" t="b">
        <v>0</v>
      </c>
      <c r="P1159" t="s">
        <v>8284</v>
      </c>
      <c r="Q1159" t="s">
        <v>8336</v>
      </c>
      <c r="R1159" t="s">
        <v>8337</v>
      </c>
      <c r="S1159" s="11">
        <f t="shared" si="76"/>
        <v>41918.628240740742</v>
      </c>
      <c r="T1159" s="11">
        <f t="shared" si="77"/>
        <v>41978.669907407413</v>
      </c>
    </row>
    <row r="1160" spans="1:20" ht="43.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s="5">
        <f t="shared" si="74"/>
        <v>4.6666666666666671E-3</v>
      </c>
      <c r="H1160" t="s">
        <v>8224</v>
      </c>
      <c r="I1160" t="s">
        <v>8246</v>
      </c>
      <c r="J1160">
        <v>1418091128</v>
      </c>
      <c r="K1160">
        <v>1415499128</v>
      </c>
      <c r="L1160" t="b">
        <v>0</v>
      </c>
      <c r="M1160">
        <v>3</v>
      </c>
      <c r="N1160" s="6">
        <f t="shared" si="75"/>
        <v>11.666666666666666</v>
      </c>
      <c r="O1160" t="b">
        <v>0</v>
      </c>
      <c r="P1160" t="s">
        <v>8284</v>
      </c>
      <c r="Q1160" t="s">
        <v>8336</v>
      </c>
      <c r="R1160" t="s">
        <v>8337</v>
      </c>
      <c r="S1160" s="11">
        <f t="shared" si="76"/>
        <v>41952.09175925926</v>
      </c>
      <c r="T1160" s="11">
        <f t="shared" si="77"/>
        <v>41982.09175925926</v>
      </c>
    </row>
    <row r="1161" spans="1:20" ht="43.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s="5">
        <f t="shared" si="74"/>
        <v>0</v>
      </c>
      <c r="H1161" t="s">
        <v>8224</v>
      </c>
      <c r="I1161" t="s">
        <v>8246</v>
      </c>
      <c r="J1161">
        <v>1435679100</v>
      </c>
      <c r="K1161">
        <v>1433006765</v>
      </c>
      <c r="L1161" t="b">
        <v>0</v>
      </c>
      <c r="M1161">
        <v>0</v>
      </c>
      <c r="N1161" s="6">
        <f t="shared" si="75"/>
        <v>0</v>
      </c>
      <c r="O1161" t="b">
        <v>0</v>
      </c>
      <c r="P1161" t="s">
        <v>8284</v>
      </c>
      <c r="Q1161" t="s">
        <v>8336</v>
      </c>
      <c r="R1161" t="s">
        <v>8337</v>
      </c>
      <c r="S1161" s="11">
        <f t="shared" si="76"/>
        <v>42154.726446759261</v>
      </c>
      <c r="T1161" s="11">
        <f t="shared" si="77"/>
        <v>42185.65625</v>
      </c>
    </row>
    <row r="1162" spans="1:20" ht="43.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s="5">
        <f t="shared" si="74"/>
        <v>3.85E-2</v>
      </c>
      <c r="H1162" t="s">
        <v>8224</v>
      </c>
      <c r="I1162" t="s">
        <v>8246</v>
      </c>
      <c r="J1162">
        <v>1427510586</v>
      </c>
      <c r="K1162">
        <v>1424922186</v>
      </c>
      <c r="L1162" t="b">
        <v>0</v>
      </c>
      <c r="M1162">
        <v>19</v>
      </c>
      <c r="N1162" s="6">
        <f t="shared" si="75"/>
        <v>60.789473684210527</v>
      </c>
      <c r="O1162" t="b">
        <v>0</v>
      </c>
      <c r="P1162" t="s">
        <v>8284</v>
      </c>
      <c r="Q1162" t="s">
        <v>8336</v>
      </c>
      <c r="R1162" t="s">
        <v>8337</v>
      </c>
      <c r="S1162" s="11">
        <f t="shared" si="76"/>
        <v>42061.154930555553</v>
      </c>
      <c r="T1162" s="11">
        <f t="shared" si="77"/>
        <v>42091.113263888896</v>
      </c>
    </row>
    <row r="1163" spans="1:20" ht="43.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s="5">
        <f t="shared" si="74"/>
        <v>0</v>
      </c>
      <c r="H1163" t="s">
        <v>8224</v>
      </c>
      <c r="I1163" t="s">
        <v>8246</v>
      </c>
      <c r="J1163">
        <v>1432047989</v>
      </c>
      <c r="K1163">
        <v>1430233589</v>
      </c>
      <c r="L1163" t="b">
        <v>0</v>
      </c>
      <c r="M1163">
        <v>0</v>
      </c>
      <c r="N1163" s="6">
        <f t="shared" si="75"/>
        <v>0</v>
      </c>
      <c r="O1163" t="b">
        <v>0</v>
      </c>
      <c r="P1163" t="s">
        <v>8284</v>
      </c>
      <c r="Q1163" t="s">
        <v>8336</v>
      </c>
      <c r="R1163" t="s">
        <v>8337</v>
      </c>
      <c r="S1163" s="11">
        <f t="shared" si="76"/>
        <v>42122.629502314812</v>
      </c>
      <c r="T1163" s="11">
        <f t="shared" si="77"/>
        <v>42143.629502314812</v>
      </c>
    </row>
    <row r="1164" spans="1:20" ht="43.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s="5">
        <f t="shared" si="74"/>
        <v>5.8333333333333338E-4</v>
      </c>
      <c r="H1164" t="s">
        <v>8224</v>
      </c>
      <c r="I1164" t="s">
        <v>8246</v>
      </c>
      <c r="J1164">
        <v>1411662264</v>
      </c>
      <c r="K1164">
        <v>1408983864</v>
      </c>
      <c r="L1164" t="b">
        <v>0</v>
      </c>
      <c r="M1164">
        <v>2</v>
      </c>
      <c r="N1164" s="6">
        <f t="shared" si="75"/>
        <v>17.5</v>
      </c>
      <c r="O1164" t="b">
        <v>0</v>
      </c>
      <c r="P1164" t="s">
        <v>8284</v>
      </c>
      <c r="Q1164" t="s">
        <v>8336</v>
      </c>
      <c r="R1164" t="s">
        <v>8337</v>
      </c>
      <c r="S1164" s="11">
        <f t="shared" si="76"/>
        <v>41876.683611111112</v>
      </c>
      <c r="T1164" s="11">
        <f t="shared" si="77"/>
        <v>41907.683611111112</v>
      </c>
    </row>
    <row r="1165" spans="1:20" ht="43.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s="5">
        <f t="shared" si="74"/>
        <v>0</v>
      </c>
      <c r="H1165" t="s">
        <v>8224</v>
      </c>
      <c r="I1165" t="s">
        <v>8246</v>
      </c>
      <c r="J1165">
        <v>1407604920</v>
      </c>
      <c r="K1165">
        <v>1405012920</v>
      </c>
      <c r="L1165" t="b">
        <v>0</v>
      </c>
      <c r="M1165">
        <v>0</v>
      </c>
      <c r="N1165" s="6">
        <f t="shared" si="75"/>
        <v>0</v>
      </c>
      <c r="O1165" t="b">
        <v>0</v>
      </c>
      <c r="P1165" t="s">
        <v>8284</v>
      </c>
      <c r="Q1165" t="s">
        <v>8336</v>
      </c>
      <c r="R1165" t="s">
        <v>8337</v>
      </c>
      <c r="S1165" s="11">
        <f t="shared" si="76"/>
        <v>41830.723611111112</v>
      </c>
      <c r="T1165" s="11">
        <f t="shared" si="77"/>
        <v>41860.723611111112</v>
      </c>
    </row>
    <row r="1166" spans="1:20" ht="58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s="5">
        <f t="shared" si="74"/>
        <v>0</v>
      </c>
      <c r="H1166" t="s">
        <v>8224</v>
      </c>
      <c r="I1166" t="s">
        <v>8246</v>
      </c>
      <c r="J1166">
        <v>1466270582</v>
      </c>
      <c r="K1166">
        <v>1463678582</v>
      </c>
      <c r="L1166" t="b">
        <v>0</v>
      </c>
      <c r="M1166">
        <v>0</v>
      </c>
      <c r="N1166" s="6">
        <f t="shared" si="75"/>
        <v>0</v>
      </c>
      <c r="O1166" t="b">
        <v>0</v>
      </c>
      <c r="P1166" t="s">
        <v>8284</v>
      </c>
      <c r="Q1166" t="s">
        <v>8336</v>
      </c>
      <c r="R1166" t="s">
        <v>8337</v>
      </c>
      <c r="S1166" s="11">
        <f t="shared" si="76"/>
        <v>42509.724328703705</v>
      </c>
      <c r="T1166" s="11">
        <f t="shared" si="77"/>
        <v>42539.724328703705</v>
      </c>
    </row>
    <row r="1167" spans="1:20" ht="43.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s="5">
        <f t="shared" si="74"/>
        <v>0.20705000000000001</v>
      </c>
      <c r="H1167" t="s">
        <v>8224</v>
      </c>
      <c r="I1167" t="s">
        <v>8246</v>
      </c>
      <c r="J1167">
        <v>1404623330</v>
      </c>
      <c r="K1167">
        <v>1401685730</v>
      </c>
      <c r="L1167" t="b">
        <v>0</v>
      </c>
      <c r="M1167">
        <v>25</v>
      </c>
      <c r="N1167" s="6">
        <f t="shared" si="75"/>
        <v>82.82</v>
      </c>
      <c r="O1167" t="b">
        <v>0</v>
      </c>
      <c r="P1167" t="s">
        <v>8284</v>
      </c>
      <c r="Q1167" t="s">
        <v>8336</v>
      </c>
      <c r="R1167" t="s">
        <v>8337</v>
      </c>
      <c r="S1167" s="11">
        <f t="shared" si="76"/>
        <v>41792.214467592588</v>
      </c>
      <c r="T1167" s="11">
        <f t="shared" si="77"/>
        <v>41826.214467592588</v>
      </c>
    </row>
    <row r="1168" spans="1:20" ht="43.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s="5">
        <f t="shared" si="74"/>
        <v>0.19139999999999999</v>
      </c>
      <c r="H1168" t="s">
        <v>8224</v>
      </c>
      <c r="I1168" t="s">
        <v>8246</v>
      </c>
      <c r="J1168">
        <v>1435291200</v>
      </c>
      <c r="K1168">
        <v>1432640342</v>
      </c>
      <c r="L1168" t="b">
        <v>0</v>
      </c>
      <c r="M1168">
        <v>8</v>
      </c>
      <c r="N1168" s="6">
        <f t="shared" si="75"/>
        <v>358.875</v>
      </c>
      <c r="O1168" t="b">
        <v>0</v>
      </c>
      <c r="P1168" t="s">
        <v>8284</v>
      </c>
      <c r="Q1168" t="s">
        <v>8336</v>
      </c>
      <c r="R1168" t="s">
        <v>8337</v>
      </c>
      <c r="S1168" s="11">
        <f t="shared" si="76"/>
        <v>42150.485439814816</v>
      </c>
      <c r="T1168" s="11">
        <f t="shared" si="77"/>
        <v>42181.166666666672</v>
      </c>
    </row>
    <row r="1169" spans="1:20" ht="43.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s="5">
        <f t="shared" si="74"/>
        <v>1.6316666666666667E-2</v>
      </c>
      <c r="H1169" t="s">
        <v>8224</v>
      </c>
      <c r="I1169" t="s">
        <v>8246</v>
      </c>
      <c r="J1169">
        <v>1410543495</v>
      </c>
      <c r="K1169">
        <v>1407865095</v>
      </c>
      <c r="L1169" t="b">
        <v>0</v>
      </c>
      <c r="M1169">
        <v>16</v>
      </c>
      <c r="N1169" s="6">
        <f t="shared" si="75"/>
        <v>61.1875</v>
      </c>
      <c r="O1169" t="b">
        <v>0</v>
      </c>
      <c r="P1169" t="s">
        <v>8284</v>
      </c>
      <c r="Q1169" t="s">
        <v>8336</v>
      </c>
      <c r="R1169" t="s">
        <v>8337</v>
      </c>
      <c r="S1169" s="11">
        <f t="shared" si="76"/>
        <v>41863.734895833331</v>
      </c>
      <c r="T1169" s="11">
        <f t="shared" si="77"/>
        <v>41894.734895833331</v>
      </c>
    </row>
    <row r="1170" spans="1:20" ht="43.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s="5">
        <f t="shared" si="74"/>
        <v>5.6666666666666664E-2</v>
      </c>
      <c r="H1170" t="s">
        <v>8224</v>
      </c>
      <c r="I1170" t="s">
        <v>8246</v>
      </c>
      <c r="J1170">
        <v>1474507065</v>
      </c>
      <c r="K1170">
        <v>1471915065</v>
      </c>
      <c r="L1170" t="b">
        <v>0</v>
      </c>
      <c r="M1170">
        <v>3</v>
      </c>
      <c r="N1170" s="6">
        <f t="shared" si="75"/>
        <v>340</v>
      </c>
      <c r="O1170" t="b">
        <v>0</v>
      </c>
      <c r="P1170" t="s">
        <v>8284</v>
      </c>
      <c r="Q1170" t="s">
        <v>8336</v>
      </c>
      <c r="R1170" t="s">
        <v>8337</v>
      </c>
      <c r="S1170" s="11">
        <f t="shared" si="76"/>
        <v>42605.053993055553</v>
      </c>
      <c r="T1170" s="11">
        <f t="shared" si="77"/>
        <v>42635.053993055553</v>
      </c>
    </row>
    <row r="1171" spans="1:20" ht="43.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s="5">
        <f t="shared" si="74"/>
        <v>1.6999999999999999E-3</v>
      </c>
      <c r="H1171" t="s">
        <v>8224</v>
      </c>
      <c r="I1171" t="s">
        <v>8246</v>
      </c>
      <c r="J1171">
        <v>1424593763</v>
      </c>
      <c r="K1171">
        <v>1422001763</v>
      </c>
      <c r="L1171" t="b">
        <v>0</v>
      </c>
      <c r="M1171">
        <v>3</v>
      </c>
      <c r="N1171" s="6">
        <f t="shared" si="75"/>
        <v>5.666666666666667</v>
      </c>
      <c r="O1171" t="b">
        <v>0</v>
      </c>
      <c r="P1171" t="s">
        <v>8284</v>
      </c>
      <c r="Q1171" t="s">
        <v>8336</v>
      </c>
      <c r="R1171" t="s">
        <v>8337</v>
      </c>
      <c r="S1171" s="11">
        <f t="shared" si="76"/>
        <v>42027.353738425925</v>
      </c>
      <c r="T1171" s="11">
        <f t="shared" si="77"/>
        <v>42057.353738425925</v>
      </c>
    </row>
    <row r="1172" spans="1:20" ht="43.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s="5">
        <f t="shared" si="74"/>
        <v>4.0000000000000001E-3</v>
      </c>
      <c r="H1172" t="s">
        <v>8225</v>
      </c>
      <c r="I1172" t="s">
        <v>8247</v>
      </c>
      <c r="J1172">
        <v>1433021171</v>
      </c>
      <c r="K1172">
        <v>1430429171</v>
      </c>
      <c r="L1172" t="b">
        <v>0</v>
      </c>
      <c r="M1172">
        <v>2</v>
      </c>
      <c r="N1172" s="6">
        <f t="shared" si="75"/>
        <v>50</v>
      </c>
      <c r="O1172" t="b">
        <v>0</v>
      </c>
      <c r="P1172" t="s">
        <v>8284</v>
      </c>
      <c r="Q1172" t="s">
        <v>8336</v>
      </c>
      <c r="R1172" t="s">
        <v>8337</v>
      </c>
      <c r="S1172" s="11">
        <f t="shared" si="76"/>
        <v>42124.893182870372</v>
      </c>
      <c r="T1172" s="11">
        <f t="shared" si="77"/>
        <v>42154.893182870372</v>
      </c>
    </row>
    <row r="1173" spans="1:20" ht="29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s="5">
        <f t="shared" si="74"/>
        <v>1E-3</v>
      </c>
      <c r="H1173" t="s">
        <v>8224</v>
      </c>
      <c r="I1173" t="s">
        <v>8246</v>
      </c>
      <c r="J1173">
        <v>1415909927</v>
      </c>
      <c r="K1173">
        <v>1414351127</v>
      </c>
      <c r="L1173" t="b">
        <v>0</v>
      </c>
      <c r="M1173">
        <v>1</v>
      </c>
      <c r="N1173" s="6">
        <f t="shared" si="75"/>
        <v>25</v>
      </c>
      <c r="O1173" t="b">
        <v>0</v>
      </c>
      <c r="P1173" t="s">
        <v>8284</v>
      </c>
      <c r="Q1173" t="s">
        <v>8336</v>
      </c>
      <c r="R1173" t="s">
        <v>8337</v>
      </c>
      <c r="S1173" s="11">
        <f t="shared" si="76"/>
        <v>41938.804710648146</v>
      </c>
      <c r="T1173" s="11">
        <f t="shared" si="77"/>
        <v>41956.846377314811</v>
      </c>
    </row>
    <row r="1174" spans="1:20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s="5">
        <f t="shared" si="74"/>
        <v>0</v>
      </c>
      <c r="H1174" t="s">
        <v>8224</v>
      </c>
      <c r="I1174" t="s">
        <v>8246</v>
      </c>
      <c r="J1174">
        <v>1408551752</v>
      </c>
      <c r="K1174">
        <v>1405959752</v>
      </c>
      <c r="L1174" t="b">
        <v>0</v>
      </c>
      <c r="M1174">
        <v>0</v>
      </c>
      <c r="N1174" s="6">
        <f t="shared" si="75"/>
        <v>0</v>
      </c>
      <c r="O1174" t="b">
        <v>0</v>
      </c>
      <c r="P1174" t="s">
        <v>8284</v>
      </c>
      <c r="Q1174" t="s">
        <v>8336</v>
      </c>
      <c r="R1174" t="s">
        <v>8337</v>
      </c>
      <c r="S1174" s="11">
        <f t="shared" si="76"/>
        <v>41841.682314814818</v>
      </c>
      <c r="T1174" s="11">
        <f t="shared" si="77"/>
        <v>41871.682314814818</v>
      </c>
    </row>
    <row r="1175" spans="1:20" ht="43.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s="5">
        <f t="shared" si="74"/>
        <v>2.4000000000000001E-4</v>
      </c>
      <c r="H1175" t="s">
        <v>8224</v>
      </c>
      <c r="I1175" t="s">
        <v>8246</v>
      </c>
      <c r="J1175">
        <v>1438576057</v>
      </c>
      <c r="K1175">
        <v>1435552057</v>
      </c>
      <c r="L1175" t="b">
        <v>0</v>
      </c>
      <c r="M1175">
        <v>1</v>
      </c>
      <c r="N1175" s="6">
        <f t="shared" si="75"/>
        <v>30</v>
      </c>
      <c r="O1175" t="b">
        <v>0</v>
      </c>
      <c r="P1175" t="s">
        <v>8284</v>
      </c>
      <c r="Q1175" t="s">
        <v>8336</v>
      </c>
      <c r="R1175" t="s">
        <v>8337</v>
      </c>
      <c r="S1175" s="11">
        <f t="shared" si="76"/>
        <v>42184.185844907406</v>
      </c>
      <c r="T1175" s="11">
        <f t="shared" si="77"/>
        <v>42219.185844907406</v>
      </c>
    </row>
    <row r="1176" spans="1:20" ht="43.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s="5">
        <f t="shared" si="74"/>
        <v>5.906666666666667E-2</v>
      </c>
      <c r="H1176" t="s">
        <v>8224</v>
      </c>
      <c r="I1176" t="s">
        <v>8246</v>
      </c>
      <c r="J1176">
        <v>1462738327</v>
      </c>
      <c r="K1176">
        <v>1460146327</v>
      </c>
      <c r="L1176" t="b">
        <v>0</v>
      </c>
      <c r="M1176">
        <v>19</v>
      </c>
      <c r="N1176" s="6">
        <f t="shared" si="75"/>
        <v>46.631578947368418</v>
      </c>
      <c r="O1176" t="b">
        <v>0</v>
      </c>
      <c r="P1176" t="s">
        <v>8284</v>
      </c>
      <c r="Q1176" t="s">
        <v>8336</v>
      </c>
      <c r="R1176" t="s">
        <v>8337</v>
      </c>
      <c r="S1176" s="11">
        <f t="shared" si="76"/>
        <v>42468.84174768519</v>
      </c>
      <c r="T1176" s="11">
        <f t="shared" si="77"/>
        <v>42498.84174768519</v>
      </c>
    </row>
    <row r="1177" spans="1:20" ht="43.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s="5">
        <f t="shared" si="74"/>
        <v>2.9250000000000002E-2</v>
      </c>
      <c r="H1177" t="s">
        <v>8224</v>
      </c>
      <c r="I1177" t="s">
        <v>8246</v>
      </c>
      <c r="J1177">
        <v>1436981339</v>
      </c>
      <c r="K1177">
        <v>1434389339</v>
      </c>
      <c r="L1177" t="b">
        <v>0</v>
      </c>
      <c r="M1177">
        <v>9</v>
      </c>
      <c r="N1177" s="6">
        <f t="shared" si="75"/>
        <v>65</v>
      </c>
      <c r="O1177" t="b">
        <v>0</v>
      </c>
      <c r="P1177" t="s">
        <v>8284</v>
      </c>
      <c r="Q1177" t="s">
        <v>8336</v>
      </c>
      <c r="R1177" t="s">
        <v>8337</v>
      </c>
      <c r="S1177" s="11">
        <f t="shared" si="76"/>
        <v>42170.728460648148</v>
      </c>
      <c r="T1177" s="11">
        <f t="shared" si="77"/>
        <v>42200.728460648148</v>
      </c>
    </row>
    <row r="1178" spans="1:20" ht="58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s="5">
        <f t="shared" si="74"/>
        <v>5.7142857142857142E-5</v>
      </c>
      <c r="H1178" t="s">
        <v>8226</v>
      </c>
      <c r="I1178" t="s">
        <v>8248</v>
      </c>
      <c r="J1178">
        <v>1488805200</v>
      </c>
      <c r="K1178">
        <v>1484094498</v>
      </c>
      <c r="L1178" t="b">
        <v>0</v>
      </c>
      <c r="M1178">
        <v>1</v>
      </c>
      <c r="N1178" s="6">
        <f t="shared" si="75"/>
        <v>10</v>
      </c>
      <c r="O1178" t="b">
        <v>0</v>
      </c>
      <c r="P1178" t="s">
        <v>8284</v>
      </c>
      <c r="Q1178" t="s">
        <v>8336</v>
      </c>
      <c r="R1178" t="s">
        <v>8337</v>
      </c>
      <c r="S1178" s="11">
        <f t="shared" si="76"/>
        <v>42746.019652777773</v>
      </c>
      <c r="T1178" s="11">
        <f t="shared" si="77"/>
        <v>42800.541666666672</v>
      </c>
    </row>
    <row r="1179" spans="1:20" ht="43.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s="5">
        <f t="shared" si="74"/>
        <v>0</v>
      </c>
      <c r="H1179" t="s">
        <v>8225</v>
      </c>
      <c r="I1179" t="s">
        <v>8247</v>
      </c>
      <c r="J1179">
        <v>1413388296</v>
      </c>
      <c r="K1179">
        <v>1410796296</v>
      </c>
      <c r="L1179" t="b">
        <v>0</v>
      </c>
      <c r="M1179">
        <v>0</v>
      </c>
      <c r="N1179" s="6">
        <f t="shared" si="75"/>
        <v>0</v>
      </c>
      <c r="O1179" t="b">
        <v>0</v>
      </c>
      <c r="P1179" t="s">
        <v>8284</v>
      </c>
      <c r="Q1179" t="s">
        <v>8336</v>
      </c>
      <c r="R1179" t="s">
        <v>8337</v>
      </c>
      <c r="S1179" s="11">
        <f t="shared" si="76"/>
        <v>41897.660833333335</v>
      </c>
      <c r="T1179" s="11">
        <f t="shared" si="77"/>
        <v>41927.660833333335</v>
      </c>
    </row>
    <row r="1180" spans="1:20" ht="43.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s="5">
        <f t="shared" si="74"/>
        <v>6.666666666666667E-5</v>
      </c>
      <c r="H1180" t="s">
        <v>8224</v>
      </c>
      <c r="I1180" t="s">
        <v>8246</v>
      </c>
      <c r="J1180">
        <v>1408225452</v>
      </c>
      <c r="K1180">
        <v>1405633452</v>
      </c>
      <c r="L1180" t="b">
        <v>0</v>
      </c>
      <c r="M1180">
        <v>1</v>
      </c>
      <c r="N1180" s="6">
        <f t="shared" si="75"/>
        <v>5</v>
      </c>
      <c r="O1180" t="b">
        <v>0</v>
      </c>
      <c r="P1180" t="s">
        <v>8284</v>
      </c>
      <c r="Q1180" t="s">
        <v>8336</v>
      </c>
      <c r="R1180" t="s">
        <v>8337</v>
      </c>
      <c r="S1180" s="11">
        <f t="shared" si="76"/>
        <v>41837.905694444446</v>
      </c>
      <c r="T1180" s="11">
        <f t="shared" si="77"/>
        <v>41867.905694444446</v>
      </c>
    </row>
    <row r="1181" spans="1:20" ht="43.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s="5">
        <f t="shared" si="74"/>
        <v>5.3333333333333337E-2</v>
      </c>
      <c r="H1181" t="s">
        <v>8229</v>
      </c>
      <c r="I1181" t="s">
        <v>8251</v>
      </c>
      <c r="J1181">
        <v>1446052627</v>
      </c>
      <c r="K1181">
        <v>1443460627</v>
      </c>
      <c r="L1181" t="b">
        <v>0</v>
      </c>
      <c r="M1181">
        <v>5</v>
      </c>
      <c r="N1181" s="6">
        <f t="shared" si="75"/>
        <v>640</v>
      </c>
      <c r="O1181" t="b">
        <v>0</v>
      </c>
      <c r="P1181" t="s">
        <v>8284</v>
      </c>
      <c r="Q1181" t="s">
        <v>8336</v>
      </c>
      <c r="R1181" t="s">
        <v>8337</v>
      </c>
      <c r="S1181" s="11">
        <f t="shared" si="76"/>
        <v>42275.720219907409</v>
      </c>
      <c r="T1181" s="11">
        <f t="shared" si="77"/>
        <v>42305.720219907409</v>
      </c>
    </row>
    <row r="1182" spans="1:20" ht="29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s="5">
        <f t="shared" si="74"/>
        <v>0.11749999999999999</v>
      </c>
      <c r="H1182" t="s">
        <v>8224</v>
      </c>
      <c r="I1182" t="s">
        <v>8246</v>
      </c>
      <c r="J1182">
        <v>1403983314</v>
      </c>
      <c r="K1182">
        <v>1400786514</v>
      </c>
      <c r="L1182" t="b">
        <v>0</v>
      </c>
      <c r="M1182">
        <v>85</v>
      </c>
      <c r="N1182" s="6">
        <f t="shared" si="75"/>
        <v>69.117647058823536</v>
      </c>
      <c r="O1182" t="b">
        <v>0</v>
      </c>
      <c r="P1182" t="s">
        <v>8284</v>
      </c>
      <c r="Q1182" t="s">
        <v>8336</v>
      </c>
      <c r="R1182" t="s">
        <v>8337</v>
      </c>
      <c r="S1182" s="11">
        <f t="shared" si="76"/>
        <v>41781.806875000002</v>
      </c>
      <c r="T1182" s="11">
        <f t="shared" si="77"/>
        <v>41818.806875000002</v>
      </c>
    </row>
    <row r="1183" spans="1:20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s="5">
        <f t="shared" si="74"/>
        <v>8.0000000000000007E-5</v>
      </c>
      <c r="H1183" t="s">
        <v>8224</v>
      </c>
      <c r="I1183" t="s">
        <v>8246</v>
      </c>
      <c r="J1183">
        <v>1425197321</v>
      </c>
      <c r="K1183">
        <v>1422605321</v>
      </c>
      <c r="L1183" t="b">
        <v>0</v>
      </c>
      <c r="M1183">
        <v>3</v>
      </c>
      <c r="N1183" s="6">
        <f t="shared" si="75"/>
        <v>1.3333333333333333</v>
      </c>
      <c r="O1183" t="b">
        <v>0</v>
      </c>
      <c r="P1183" t="s">
        <v>8284</v>
      </c>
      <c r="Q1183" t="s">
        <v>8336</v>
      </c>
      <c r="R1183" t="s">
        <v>8337</v>
      </c>
      <c r="S1183" s="11">
        <f t="shared" si="76"/>
        <v>42034.339363425926</v>
      </c>
      <c r="T1183" s="11">
        <f t="shared" si="77"/>
        <v>42064.339363425926</v>
      </c>
    </row>
    <row r="1184" spans="1:20" ht="43.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s="5">
        <f t="shared" si="74"/>
        <v>4.2000000000000003E-2</v>
      </c>
      <c r="H1184" t="s">
        <v>8224</v>
      </c>
      <c r="I1184" t="s">
        <v>8246</v>
      </c>
      <c r="J1184">
        <v>1484239320</v>
      </c>
      <c r="K1184">
        <v>1482609088</v>
      </c>
      <c r="L1184" t="b">
        <v>0</v>
      </c>
      <c r="M1184">
        <v>4</v>
      </c>
      <c r="N1184" s="6">
        <f t="shared" si="75"/>
        <v>10.5</v>
      </c>
      <c r="O1184" t="b">
        <v>0</v>
      </c>
      <c r="P1184" t="s">
        <v>8284</v>
      </c>
      <c r="Q1184" t="s">
        <v>8336</v>
      </c>
      <c r="R1184" t="s">
        <v>8337</v>
      </c>
      <c r="S1184" s="11">
        <f t="shared" si="76"/>
        <v>42728.827407407407</v>
      </c>
      <c r="T1184" s="11">
        <f t="shared" si="77"/>
        <v>42747.695833333331</v>
      </c>
    </row>
    <row r="1185" spans="1:20" ht="43.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s="5">
        <f t="shared" si="74"/>
        <v>0.04</v>
      </c>
      <c r="H1185" t="s">
        <v>8224</v>
      </c>
      <c r="I1185" t="s">
        <v>8246</v>
      </c>
      <c r="J1185">
        <v>1478059140</v>
      </c>
      <c r="K1185">
        <v>1476391223</v>
      </c>
      <c r="L1185" t="b">
        <v>0</v>
      </c>
      <c r="M1185">
        <v>3</v>
      </c>
      <c r="N1185" s="6">
        <f t="shared" si="75"/>
        <v>33.333333333333336</v>
      </c>
      <c r="O1185" t="b">
        <v>0</v>
      </c>
      <c r="P1185" t="s">
        <v>8284</v>
      </c>
      <c r="Q1185" t="s">
        <v>8336</v>
      </c>
      <c r="R1185" t="s">
        <v>8337</v>
      </c>
      <c r="S1185" s="11">
        <f t="shared" si="76"/>
        <v>42656.86137731481</v>
      </c>
      <c r="T1185" s="11">
        <f t="shared" si="77"/>
        <v>42676.165972222225</v>
      </c>
    </row>
    <row r="1186" spans="1:20" ht="43.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s="5">
        <f t="shared" si="74"/>
        <v>1.0493636363636363</v>
      </c>
      <c r="H1186" t="s">
        <v>8225</v>
      </c>
      <c r="I1186" t="s">
        <v>8247</v>
      </c>
      <c r="J1186">
        <v>1486391011</v>
      </c>
      <c r="K1186">
        <v>1483712611</v>
      </c>
      <c r="L1186" t="b">
        <v>0</v>
      </c>
      <c r="M1186">
        <v>375</v>
      </c>
      <c r="N1186" s="6">
        <f t="shared" si="75"/>
        <v>61.562666666666665</v>
      </c>
      <c r="O1186" t="b">
        <v>1</v>
      </c>
      <c r="P1186" t="s">
        <v>8285</v>
      </c>
      <c r="Q1186" t="s">
        <v>8338</v>
      </c>
      <c r="R1186" t="s">
        <v>8339</v>
      </c>
      <c r="S1186" s="11">
        <f t="shared" si="76"/>
        <v>42741.599664351852</v>
      </c>
      <c r="T1186" s="11">
        <f t="shared" si="77"/>
        <v>42772.599664351852</v>
      </c>
    </row>
    <row r="1187" spans="1:20" ht="43.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s="5">
        <f t="shared" si="74"/>
        <v>1.0544</v>
      </c>
      <c r="H1187" t="s">
        <v>8224</v>
      </c>
      <c r="I1187" t="s">
        <v>8246</v>
      </c>
      <c r="J1187">
        <v>1433736000</v>
      </c>
      <c r="K1187">
        <v>1430945149</v>
      </c>
      <c r="L1187" t="b">
        <v>0</v>
      </c>
      <c r="M1187">
        <v>111</v>
      </c>
      <c r="N1187" s="6">
        <f t="shared" si="75"/>
        <v>118.73873873873873</v>
      </c>
      <c r="O1187" t="b">
        <v>1</v>
      </c>
      <c r="P1187" t="s">
        <v>8285</v>
      </c>
      <c r="Q1187" t="s">
        <v>8338</v>
      </c>
      <c r="R1187" t="s">
        <v>8339</v>
      </c>
      <c r="S1187" s="11">
        <f t="shared" si="76"/>
        <v>42130.865150462967</v>
      </c>
      <c r="T1187" s="11">
        <f t="shared" si="77"/>
        <v>42163.166666666672</v>
      </c>
    </row>
    <row r="1188" spans="1:20" ht="43.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s="5">
        <f t="shared" si="74"/>
        <v>1.0673333333333332</v>
      </c>
      <c r="H1188" t="s">
        <v>8225</v>
      </c>
      <c r="I1188" t="s">
        <v>8247</v>
      </c>
      <c r="J1188">
        <v>1433198520</v>
      </c>
      <c r="K1188">
        <v>1430340195</v>
      </c>
      <c r="L1188" t="b">
        <v>0</v>
      </c>
      <c r="M1188">
        <v>123</v>
      </c>
      <c r="N1188" s="6">
        <f t="shared" si="75"/>
        <v>65.081300813008127</v>
      </c>
      <c r="O1188" t="b">
        <v>1</v>
      </c>
      <c r="P1188" t="s">
        <v>8285</v>
      </c>
      <c r="Q1188" t="s">
        <v>8338</v>
      </c>
      <c r="R1188" t="s">
        <v>8339</v>
      </c>
      <c r="S1188" s="11">
        <f t="shared" si="76"/>
        <v>42123.86336805555</v>
      </c>
      <c r="T1188" s="11">
        <f t="shared" si="77"/>
        <v>42156.945833333331</v>
      </c>
    </row>
    <row r="1189" spans="1:20" ht="43.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s="5">
        <f t="shared" si="74"/>
        <v>1.0412571428571429</v>
      </c>
      <c r="H1189" t="s">
        <v>8224</v>
      </c>
      <c r="I1189" t="s">
        <v>8246</v>
      </c>
      <c r="J1189">
        <v>1431885600</v>
      </c>
      <c r="K1189">
        <v>1429133323</v>
      </c>
      <c r="L1189" t="b">
        <v>0</v>
      </c>
      <c r="M1189">
        <v>70</v>
      </c>
      <c r="N1189" s="6">
        <f t="shared" si="75"/>
        <v>130.15714285714284</v>
      </c>
      <c r="O1189" t="b">
        <v>1</v>
      </c>
      <c r="P1189" t="s">
        <v>8285</v>
      </c>
      <c r="Q1189" t="s">
        <v>8338</v>
      </c>
      <c r="R1189" t="s">
        <v>8339</v>
      </c>
      <c r="S1189" s="11">
        <f t="shared" si="76"/>
        <v>42109.894942129627</v>
      </c>
      <c r="T1189" s="11">
        <f t="shared" si="77"/>
        <v>42141.75</v>
      </c>
    </row>
    <row r="1190" spans="1:20" ht="43.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s="5">
        <f t="shared" si="74"/>
        <v>1.6054999999999999</v>
      </c>
      <c r="H1190" t="s">
        <v>8229</v>
      </c>
      <c r="I1190" t="s">
        <v>8251</v>
      </c>
      <c r="J1190">
        <v>1482943740</v>
      </c>
      <c r="K1190">
        <v>1481129340</v>
      </c>
      <c r="L1190" t="b">
        <v>0</v>
      </c>
      <c r="M1190">
        <v>85</v>
      </c>
      <c r="N1190" s="6">
        <f t="shared" si="75"/>
        <v>37.776470588235291</v>
      </c>
      <c r="O1190" t="b">
        <v>1</v>
      </c>
      <c r="P1190" t="s">
        <v>8285</v>
      </c>
      <c r="Q1190" t="s">
        <v>8338</v>
      </c>
      <c r="R1190" t="s">
        <v>8339</v>
      </c>
      <c r="S1190" s="11">
        <f t="shared" si="76"/>
        <v>42711.700694444444</v>
      </c>
      <c r="T1190" s="11">
        <f t="shared" si="77"/>
        <v>42732.700694444444</v>
      </c>
    </row>
    <row r="1191" spans="1:20" ht="43.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s="5">
        <f t="shared" si="74"/>
        <v>1.0777777777777777</v>
      </c>
      <c r="H1191" t="s">
        <v>8224</v>
      </c>
      <c r="I1191" t="s">
        <v>8246</v>
      </c>
      <c r="J1191">
        <v>1467242995</v>
      </c>
      <c r="K1191">
        <v>1465428595</v>
      </c>
      <c r="L1191" t="b">
        <v>0</v>
      </c>
      <c r="M1191">
        <v>86</v>
      </c>
      <c r="N1191" s="6">
        <f t="shared" si="75"/>
        <v>112.79069767441861</v>
      </c>
      <c r="O1191" t="b">
        <v>1</v>
      </c>
      <c r="P1191" t="s">
        <v>8285</v>
      </c>
      <c r="Q1191" t="s">
        <v>8338</v>
      </c>
      <c r="R1191" t="s">
        <v>8339</v>
      </c>
      <c r="S1191" s="11">
        <f t="shared" si="76"/>
        <v>42529.979108796295</v>
      </c>
      <c r="T1191" s="11">
        <f t="shared" si="77"/>
        <v>42550.979108796295</v>
      </c>
    </row>
    <row r="1192" spans="1:20" ht="29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s="5">
        <f t="shared" si="74"/>
        <v>1.35</v>
      </c>
      <c r="H1192" t="s">
        <v>8224</v>
      </c>
      <c r="I1192" t="s">
        <v>8246</v>
      </c>
      <c r="J1192">
        <v>1409500725</v>
      </c>
      <c r="K1192">
        <v>1406908725</v>
      </c>
      <c r="L1192" t="b">
        <v>0</v>
      </c>
      <c r="M1192">
        <v>13</v>
      </c>
      <c r="N1192" s="6">
        <f t="shared" si="75"/>
        <v>51.92307692307692</v>
      </c>
      <c r="O1192" t="b">
        <v>1</v>
      </c>
      <c r="P1192" t="s">
        <v>8285</v>
      </c>
      <c r="Q1192" t="s">
        <v>8338</v>
      </c>
      <c r="R1192" t="s">
        <v>8339</v>
      </c>
      <c r="S1192" s="11">
        <f t="shared" si="76"/>
        <v>41852.665798611109</v>
      </c>
      <c r="T1192" s="11">
        <f t="shared" si="77"/>
        <v>41882.665798611109</v>
      </c>
    </row>
    <row r="1193" spans="1:20" ht="43.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s="5">
        <f t="shared" si="74"/>
        <v>1.0907407407407408</v>
      </c>
      <c r="H1193" t="s">
        <v>8224</v>
      </c>
      <c r="I1193" t="s">
        <v>8246</v>
      </c>
      <c r="J1193">
        <v>1458480560</v>
      </c>
      <c r="K1193">
        <v>1455892160</v>
      </c>
      <c r="L1193" t="b">
        <v>0</v>
      </c>
      <c r="M1193">
        <v>33</v>
      </c>
      <c r="N1193" s="6">
        <f t="shared" si="75"/>
        <v>89.242424242424249</v>
      </c>
      <c r="O1193" t="b">
        <v>1</v>
      </c>
      <c r="P1193" t="s">
        <v>8285</v>
      </c>
      <c r="Q1193" t="s">
        <v>8338</v>
      </c>
      <c r="R1193" t="s">
        <v>8339</v>
      </c>
      <c r="S1193" s="11">
        <f t="shared" si="76"/>
        <v>42419.603703703702</v>
      </c>
      <c r="T1193" s="11">
        <f t="shared" si="77"/>
        <v>42449.562037037031</v>
      </c>
    </row>
    <row r="1194" spans="1:20" ht="29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s="5">
        <f t="shared" si="74"/>
        <v>2.9</v>
      </c>
      <c r="H1194" t="s">
        <v>8225</v>
      </c>
      <c r="I1194" t="s">
        <v>8247</v>
      </c>
      <c r="J1194">
        <v>1486814978</v>
      </c>
      <c r="K1194">
        <v>1484222978</v>
      </c>
      <c r="L1194" t="b">
        <v>0</v>
      </c>
      <c r="M1194">
        <v>15</v>
      </c>
      <c r="N1194" s="6">
        <f t="shared" si="75"/>
        <v>19.333333333333332</v>
      </c>
      <c r="O1194" t="b">
        <v>1</v>
      </c>
      <c r="P1194" t="s">
        <v>8285</v>
      </c>
      <c r="Q1194" t="s">
        <v>8338</v>
      </c>
      <c r="R1194" t="s">
        <v>8339</v>
      </c>
      <c r="S1194" s="11">
        <f t="shared" si="76"/>
        <v>42747.506689814814</v>
      </c>
      <c r="T1194" s="11">
        <f t="shared" si="77"/>
        <v>42777.506689814814</v>
      </c>
    </row>
    <row r="1195" spans="1:20" ht="43.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s="5">
        <f t="shared" si="74"/>
        <v>1.0395714285714286</v>
      </c>
      <c r="H1195" t="s">
        <v>8224</v>
      </c>
      <c r="I1195" t="s">
        <v>8246</v>
      </c>
      <c r="J1195">
        <v>1460223453</v>
      </c>
      <c r="K1195">
        <v>1455043053</v>
      </c>
      <c r="L1195" t="b">
        <v>0</v>
      </c>
      <c r="M1195">
        <v>273</v>
      </c>
      <c r="N1195" s="6">
        <f t="shared" si="75"/>
        <v>79.967032967032964</v>
      </c>
      <c r="O1195" t="b">
        <v>1</v>
      </c>
      <c r="P1195" t="s">
        <v>8285</v>
      </c>
      <c r="Q1195" t="s">
        <v>8338</v>
      </c>
      <c r="R1195" t="s">
        <v>8339</v>
      </c>
      <c r="S1195" s="11">
        <f t="shared" si="76"/>
        <v>42409.776076388895</v>
      </c>
      <c r="T1195" s="11">
        <f t="shared" si="77"/>
        <v>42469.734409722223</v>
      </c>
    </row>
    <row r="1196" spans="1:20" ht="43.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s="5">
        <f t="shared" si="74"/>
        <v>3.2223999999999999</v>
      </c>
      <c r="H1196" t="s">
        <v>8241</v>
      </c>
      <c r="I1196" t="s">
        <v>8249</v>
      </c>
      <c r="J1196">
        <v>1428493379</v>
      </c>
      <c r="K1196">
        <v>1425901379</v>
      </c>
      <c r="L1196" t="b">
        <v>0</v>
      </c>
      <c r="M1196">
        <v>714</v>
      </c>
      <c r="N1196" s="6">
        <f t="shared" si="75"/>
        <v>56.414565826330531</v>
      </c>
      <c r="O1196" t="b">
        <v>1</v>
      </c>
      <c r="P1196" t="s">
        <v>8285</v>
      </c>
      <c r="Q1196" t="s">
        <v>8338</v>
      </c>
      <c r="R1196" t="s">
        <v>8339</v>
      </c>
      <c r="S1196" s="11">
        <f t="shared" si="76"/>
        <v>42072.488182870366</v>
      </c>
      <c r="T1196" s="11">
        <f t="shared" si="77"/>
        <v>42102.488182870366</v>
      </c>
    </row>
    <row r="1197" spans="1:20" ht="58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s="5">
        <f t="shared" si="74"/>
        <v>1.35</v>
      </c>
      <c r="H1197" t="s">
        <v>8237</v>
      </c>
      <c r="I1197" t="s">
        <v>8249</v>
      </c>
      <c r="J1197">
        <v>1450602000</v>
      </c>
      <c r="K1197">
        <v>1445415653</v>
      </c>
      <c r="L1197" t="b">
        <v>0</v>
      </c>
      <c r="M1197">
        <v>170</v>
      </c>
      <c r="N1197" s="6">
        <f t="shared" si="75"/>
        <v>79.411764705882348</v>
      </c>
      <c r="O1197" t="b">
        <v>1</v>
      </c>
      <c r="P1197" t="s">
        <v>8285</v>
      </c>
      <c r="Q1197" t="s">
        <v>8338</v>
      </c>
      <c r="R1197" t="s">
        <v>8339</v>
      </c>
      <c r="S1197" s="11">
        <f t="shared" si="76"/>
        <v>42298.34783564815</v>
      </c>
      <c r="T1197" s="11">
        <f t="shared" si="77"/>
        <v>42358.375</v>
      </c>
    </row>
    <row r="1198" spans="1:20" ht="29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s="5">
        <f t="shared" si="74"/>
        <v>2.6991034482758622</v>
      </c>
      <c r="H1198" t="s">
        <v>8225</v>
      </c>
      <c r="I1198" t="s">
        <v>8247</v>
      </c>
      <c r="J1198">
        <v>1450467539</v>
      </c>
      <c r="K1198">
        <v>1447875539</v>
      </c>
      <c r="L1198" t="b">
        <v>0</v>
      </c>
      <c r="M1198">
        <v>512</v>
      </c>
      <c r="N1198" s="6">
        <f t="shared" si="75"/>
        <v>76.439453125</v>
      </c>
      <c r="O1198" t="b">
        <v>1</v>
      </c>
      <c r="P1198" t="s">
        <v>8285</v>
      </c>
      <c r="Q1198" t="s">
        <v>8338</v>
      </c>
      <c r="R1198" t="s">
        <v>8339</v>
      </c>
      <c r="S1198" s="11">
        <f t="shared" si="76"/>
        <v>42326.818738425922</v>
      </c>
      <c r="T1198" s="11">
        <f t="shared" si="77"/>
        <v>42356.818738425922</v>
      </c>
    </row>
    <row r="1199" spans="1:20" ht="43.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s="5">
        <f t="shared" si="74"/>
        <v>2.5329333333333333</v>
      </c>
      <c r="H1199" t="s">
        <v>8224</v>
      </c>
      <c r="I1199" t="s">
        <v>8246</v>
      </c>
      <c r="J1199">
        <v>1465797540</v>
      </c>
      <c r="K1199">
        <v>1463155034</v>
      </c>
      <c r="L1199" t="b">
        <v>0</v>
      </c>
      <c r="M1199">
        <v>314</v>
      </c>
      <c r="N1199" s="6">
        <f t="shared" si="75"/>
        <v>121</v>
      </c>
      <c r="O1199" t="b">
        <v>1</v>
      </c>
      <c r="P1199" t="s">
        <v>8285</v>
      </c>
      <c r="Q1199" t="s">
        <v>8338</v>
      </c>
      <c r="R1199" t="s">
        <v>8339</v>
      </c>
      <c r="S1199" s="11">
        <f t="shared" si="76"/>
        <v>42503.66474537037</v>
      </c>
      <c r="T1199" s="11">
        <f t="shared" si="77"/>
        <v>42534.249305555553</v>
      </c>
    </row>
    <row r="1200" spans="1:20" ht="43.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s="5">
        <f t="shared" si="74"/>
        <v>2.6059999999999999</v>
      </c>
      <c r="H1200" t="s">
        <v>8224</v>
      </c>
      <c r="I1200" t="s">
        <v>8246</v>
      </c>
      <c r="J1200">
        <v>1451530800</v>
      </c>
      <c r="K1200">
        <v>1448463086</v>
      </c>
      <c r="L1200" t="b">
        <v>0</v>
      </c>
      <c r="M1200">
        <v>167</v>
      </c>
      <c r="N1200" s="6">
        <f t="shared" si="75"/>
        <v>54.616766467065865</v>
      </c>
      <c r="O1200" t="b">
        <v>1</v>
      </c>
      <c r="P1200" t="s">
        <v>8285</v>
      </c>
      <c r="Q1200" t="s">
        <v>8338</v>
      </c>
      <c r="R1200" t="s">
        <v>8339</v>
      </c>
      <c r="S1200" s="11">
        <f t="shared" si="76"/>
        <v>42333.619050925925</v>
      </c>
      <c r="T1200" s="11">
        <f t="shared" si="77"/>
        <v>42369.125</v>
      </c>
    </row>
    <row r="1201" spans="1:20" ht="43.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s="5">
        <f t="shared" si="74"/>
        <v>1.0131677953348381</v>
      </c>
      <c r="H1201" t="s">
        <v>8225</v>
      </c>
      <c r="I1201" t="s">
        <v>8247</v>
      </c>
      <c r="J1201">
        <v>1436380200</v>
      </c>
      <c r="K1201">
        <v>1433615400</v>
      </c>
      <c r="L1201" t="b">
        <v>0</v>
      </c>
      <c r="M1201">
        <v>9</v>
      </c>
      <c r="N1201" s="6">
        <f t="shared" si="75"/>
        <v>299.22222222222223</v>
      </c>
      <c r="O1201" t="b">
        <v>1</v>
      </c>
      <c r="P1201" t="s">
        <v>8285</v>
      </c>
      <c r="Q1201" t="s">
        <v>8338</v>
      </c>
      <c r="R1201" t="s">
        <v>8339</v>
      </c>
      <c r="S1201" s="11">
        <f t="shared" si="76"/>
        <v>42161.770833333328</v>
      </c>
      <c r="T1201" s="11">
        <f t="shared" si="77"/>
        <v>42193.770833333328</v>
      </c>
    </row>
    <row r="1202" spans="1:20" ht="43.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s="5">
        <f t="shared" si="74"/>
        <v>1.2560416666666667</v>
      </c>
      <c r="H1202" t="s">
        <v>8224</v>
      </c>
      <c r="I1202" t="s">
        <v>8246</v>
      </c>
      <c r="J1202">
        <v>1429183656</v>
      </c>
      <c r="K1202">
        <v>1427369256</v>
      </c>
      <c r="L1202" t="b">
        <v>0</v>
      </c>
      <c r="M1202">
        <v>103</v>
      </c>
      <c r="N1202" s="6">
        <f t="shared" si="75"/>
        <v>58.533980582524272</v>
      </c>
      <c r="O1202" t="b">
        <v>1</v>
      </c>
      <c r="P1202" t="s">
        <v>8285</v>
      </c>
      <c r="Q1202" t="s">
        <v>8338</v>
      </c>
      <c r="R1202" t="s">
        <v>8339</v>
      </c>
      <c r="S1202" s="11">
        <f t="shared" si="76"/>
        <v>42089.477500000001</v>
      </c>
      <c r="T1202" s="11">
        <f t="shared" si="77"/>
        <v>42110.477500000001</v>
      </c>
    </row>
    <row r="1203" spans="1:20" ht="43.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s="5">
        <f t="shared" si="74"/>
        <v>1.0243783333333334</v>
      </c>
      <c r="H1203" t="s">
        <v>8225</v>
      </c>
      <c r="I1203" t="s">
        <v>8247</v>
      </c>
      <c r="J1203">
        <v>1468593246</v>
      </c>
      <c r="K1203">
        <v>1466001246</v>
      </c>
      <c r="L1203" t="b">
        <v>0</v>
      </c>
      <c r="M1203">
        <v>111</v>
      </c>
      <c r="N1203" s="6">
        <f t="shared" si="75"/>
        <v>55.371801801801809</v>
      </c>
      <c r="O1203" t="b">
        <v>1</v>
      </c>
      <c r="P1203" t="s">
        <v>8285</v>
      </c>
      <c r="Q1203" t="s">
        <v>8338</v>
      </c>
      <c r="R1203" t="s">
        <v>8339</v>
      </c>
      <c r="S1203" s="11">
        <f t="shared" si="76"/>
        <v>42536.60701388889</v>
      </c>
      <c r="T1203" s="11">
        <f t="shared" si="77"/>
        <v>42566.60701388889</v>
      </c>
    </row>
    <row r="1204" spans="1:20" ht="43.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s="5">
        <f t="shared" si="74"/>
        <v>1.99244</v>
      </c>
      <c r="H1204" t="s">
        <v>8226</v>
      </c>
      <c r="I1204" t="s">
        <v>8248</v>
      </c>
      <c r="J1204">
        <v>1435388154</v>
      </c>
      <c r="K1204">
        <v>1432796154</v>
      </c>
      <c r="L1204" t="b">
        <v>0</v>
      </c>
      <c r="M1204">
        <v>271</v>
      </c>
      <c r="N1204" s="6">
        <f t="shared" si="75"/>
        <v>183.80442804428046</v>
      </c>
      <c r="O1204" t="b">
        <v>1</v>
      </c>
      <c r="P1204" t="s">
        <v>8285</v>
      </c>
      <c r="Q1204" t="s">
        <v>8338</v>
      </c>
      <c r="R1204" t="s">
        <v>8339</v>
      </c>
      <c r="S1204" s="11">
        <f t="shared" si="76"/>
        <v>42152.288819444439</v>
      </c>
      <c r="T1204" s="11">
        <f t="shared" si="77"/>
        <v>42182.288819444439</v>
      </c>
    </row>
    <row r="1205" spans="1:20" ht="43.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s="5">
        <f t="shared" si="74"/>
        <v>1.0245398773006136</v>
      </c>
      <c r="H1205" t="s">
        <v>8224</v>
      </c>
      <c r="I1205" t="s">
        <v>8246</v>
      </c>
      <c r="J1205">
        <v>1433083527</v>
      </c>
      <c r="K1205">
        <v>1430491527</v>
      </c>
      <c r="L1205" t="b">
        <v>0</v>
      </c>
      <c r="M1205">
        <v>101</v>
      </c>
      <c r="N1205" s="6">
        <f t="shared" si="75"/>
        <v>165.34653465346534</v>
      </c>
      <c r="O1205" t="b">
        <v>1</v>
      </c>
      <c r="P1205" t="s">
        <v>8285</v>
      </c>
      <c r="Q1205" t="s">
        <v>8338</v>
      </c>
      <c r="R1205" t="s">
        <v>8339</v>
      </c>
      <c r="S1205" s="11">
        <f t="shared" si="76"/>
        <v>42125.614895833336</v>
      </c>
      <c r="T1205" s="11">
        <f t="shared" si="77"/>
        <v>42155.614895833336</v>
      </c>
    </row>
    <row r="1206" spans="1:20" ht="43.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s="5">
        <f t="shared" si="74"/>
        <v>1.0294615384615384</v>
      </c>
      <c r="H1206" t="s">
        <v>8224</v>
      </c>
      <c r="I1206" t="s">
        <v>8246</v>
      </c>
      <c r="J1206">
        <v>1449205200</v>
      </c>
      <c r="K1206">
        <v>1445363833</v>
      </c>
      <c r="L1206" t="b">
        <v>0</v>
      </c>
      <c r="M1206">
        <v>57</v>
      </c>
      <c r="N1206" s="6">
        <f t="shared" si="75"/>
        <v>234.78947368421052</v>
      </c>
      <c r="O1206" t="b">
        <v>1</v>
      </c>
      <c r="P1206" t="s">
        <v>8285</v>
      </c>
      <c r="Q1206" t="s">
        <v>8338</v>
      </c>
      <c r="R1206" t="s">
        <v>8339</v>
      </c>
      <c r="S1206" s="11">
        <f t="shared" si="76"/>
        <v>42297.748067129629</v>
      </c>
      <c r="T1206" s="11">
        <f t="shared" si="77"/>
        <v>42342.208333333328</v>
      </c>
    </row>
    <row r="1207" spans="1:20" ht="43.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s="5">
        <f t="shared" si="74"/>
        <v>1.0086153846153847</v>
      </c>
      <c r="H1207" t="s">
        <v>8236</v>
      </c>
      <c r="I1207" t="s">
        <v>8249</v>
      </c>
      <c r="J1207">
        <v>1434197351</v>
      </c>
      <c r="K1207">
        <v>1431605351</v>
      </c>
      <c r="L1207" t="b">
        <v>0</v>
      </c>
      <c r="M1207">
        <v>62</v>
      </c>
      <c r="N1207" s="6">
        <f t="shared" si="75"/>
        <v>211.48387096774192</v>
      </c>
      <c r="O1207" t="b">
        <v>1</v>
      </c>
      <c r="P1207" t="s">
        <v>8285</v>
      </c>
      <c r="Q1207" t="s">
        <v>8338</v>
      </c>
      <c r="R1207" t="s">
        <v>8339</v>
      </c>
      <c r="S1207" s="11">
        <f t="shared" si="76"/>
        <v>42138.506377314814</v>
      </c>
      <c r="T1207" s="11">
        <f t="shared" si="77"/>
        <v>42168.506377314814</v>
      </c>
    </row>
    <row r="1208" spans="1:20" ht="43.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s="5">
        <f t="shared" si="74"/>
        <v>1.1499999999999999</v>
      </c>
      <c r="H1208" t="s">
        <v>8239</v>
      </c>
      <c r="I1208" t="s">
        <v>8249</v>
      </c>
      <c r="J1208">
        <v>1489238940</v>
      </c>
      <c r="K1208">
        <v>1486406253</v>
      </c>
      <c r="L1208" t="b">
        <v>0</v>
      </c>
      <c r="M1208">
        <v>32</v>
      </c>
      <c r="N1208" s="6">
        <f t="shared" si="75"/>
        <v>32.34375</v>
      </c>
      <c r="O1208" t="b">
        <v>1</v>
      </c>
      <c r="P1208" t="s">
        <v>8285</v>
      </c>
      <c r="Q1208" t="s">
        <v>8338</v>
      </c>
      <c r="R1208" t="s">
        <v>8339</v>
      </c>
      <c r="S1208" s="11">
        <f t="shared" si="76"/>
        <v>42772.776076388895</v>
      </c>
      <c r="T1208" s="11">
        <f t="shared" si="77"/>
        <v>42805.561805555553</v>
      </c>
    </row>
    <row r="1209" spans="1:20" ht="29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s="5">
        <f t="shared" si="74"/>
        <v>1.0416766467065868</v>
      </c>
      <c r="H1209" t="s">
        <v>8237</v>
      </c>
      <c r="I1209" t="s">
        <v>8249</v>
      </c>
      <c r="J1209">
        <v>1459418400</v>
      </c>
      <c r="K1209">
        <v>1456827573</v>
      </c>
      <c r="L1209" t="b">
        <v>0</v>
      </c>
      <c r="M1209">
        <v>141</v>
      </c>
      <c r="N1209" s="6">
        <f t="shared" si="75"/>
        <v>123.37588652482269</v>
      </c>
      <c r="O1209" t="b">
        <v>1</v>
      </c>
      <c r="P1209" t="s">
        <v>8285</v>
      </c>
      <c r="Q1209" t="s">
        <v>8338</v>
      </c>
      <c r="R1209" t="s">
        <v>8339</v>
      </c>
      <c r="S1209" s="11">
        <f t="shared" si="76"/>
        <v>42430.430243055554</v>
      </c>
      <c r="T1209" s="11">
        <f t="shared" si="77"/>
        <v>42460.416666666672</v>
      </c>
    </row>
    <row r="1210" spans="1:20" ht="43.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s="5">
        <f t="shared" si="74"/>
        <v>1.5529999999999999</v>
      </c>
      <c r="H1210" t="s">
        <v>8224</v>
      </c>
      <c r="I1210" t="s">
        <v>8246</v>
      </c>
      <c r="J1210">
        <v>1458835264</v>
      </c>
      <c r="K1210">
        <v>1456246864</v>
      </c>
      <c r="L1210" t="b">
        <v>0</v>
      </c>
      <c r="M1210">
        <v>75</v>
      </c>
      <c r="N1210" s="6">
        <f t="shared" si="75"/>
        <v>207.06666666666666</v>
      </c>
      <c r="O1210" t="b">
        <v>1</v>
      </c>
      <c r="P1210" t="s">
        <v>8285</v>
      </c>
      <c r="Q1210" t="s">
        <v>8338</v>
      </c>
      <c r="R1210" t="s">
        <v>8339</v>
      </c>
      <c r="S1210" s="11">
        <f t="shared" si="76"/>
        <v>42423.709074074075</v>
      </c>
      <c r="T1210" s="11">
        <f t="shared" si="77"/>
        <v>42453.667407407411</v>
      </c>
    </row>
    <row r="1211" spans="1:20" ht="43.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s="5">
        <f t="shared" si="74"/>
        <v>1.06</v>
      </c>
      <c r="H1211" t="s">
        <v>8224</v>
      </c>
      <c r="I1211" t="s">
        <v>8246</v>
      </c>
      <c r="J1211">
        <v>1488053905</v>
      </c>
      <c r="K1211">
        <v>1485461905</v>
      </c>
      <c r="L1211" t="b">
        <v>0</v>
      </c>
      <c r="M1211">
        <v>46</v>
      </c>
      <c r="N1211" s="6">
        <f t="shared" si="75"/>
        <v>138.2608695652174</v>
      </c>
      <c r="O1211" t="b">
        <v>1</v>
      </c>
      <c r="P1211" t="s">
        <v>8285</v>
      </c>
      <c r="Q1211" t="s">
        <v>8338</v>
      </c>
      <c r="R1211" t="s">
        <v>8339</v>
      </c>
      <c r="S1211" s="11">
        <f t="shared" si="76"/>
        <v>42761.846122685187</v>
      </c>
      <c r="T1211" s="11">
        <f t="shared" si="77"/>
        <v>42791.846122685187</v>
      </c>
    </row>
    <row r="1212" spans="1:20" ht="29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s="5">
        <f t="shared" si="74"/>
        <v>2.5431499999999998</v>
      </c>
      <c r="H1212" t="s">
        <v>8235</v>
      </c>
      <c r="I1212" t="s">
        <v>8255</v>
      </c>
      <c r="J1212">
        <v>1433106000</v>
      </c>
      <c r="K1212">
        <v>1431124572</v>
      </c>
      <c r="L1212" t="b">
        <v>0</v>
      </c>
      <c r="M1212">
        <v>103</v>
      </c>
      <c r="N1212" s="6">
        <f t="shared" si="75"/>
        <v>493.81553398058253</v>
      </c>
      <c r="O1212" t="b">
        <v>1</v>
      </c>
      <c r="P1212" t="s">
        <v>8285</v>
      </c>
      <c r="Q1212" t="s">
        <v>8338</v>
      </c>
      <c r="R1212" t="s">
        <v>8339</v>
      </c>
      <c r="S1212" s="11">
        <f t="shared" si="76"/>
        <v>42132.941805555558</v>
      </c>
      <c r="T1212" s="11">
        <f t="shared" si="77"/>
        <v>42155.875</v>
      </c>
    </row>
    <row r="1213" spans="1:20" ht="43.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s="5">
        <f t="shared" si="74"/>
        <v>1.0109999999999999</v>
      </c>
      <c r="H1213" t="s">
        <v>8229</v>
      </c>
      <c r="I1213" t="s">
        <v>8251</v>
      </c>
      <c r="J1213">
        <v>1465505261</v>
      </c>
      <c r="K1213">
        <v>1464209261</v>
      </c>
      <c r="L1213" t="b">
        <v>0</v>
      </c>
      <c r="M1213">
        <v>6</v>
      </c>
      <c r="N1213" s="6">
        <f t="shared" si="75"/>
        <v>168.5</v>
      </c>
      <c r="O1213" t="b">
        <v>1</v>
      </c>
      <c r="P1213" t="s">
        <v>8285</v>
      </c>
      <c r="Q1213" t="s">
        <v>8338</v>
      </c>
      <c r="R1213" t="s">
        <v>8339</v>
      </c>
      <c r="S1213" s="11">
        <f t="shared" si="76"/>
        <v>42515.866446759261</v>
      </c>
      <c r="T1213" s="11">
        <f t="shared" si="77"/>
        <v>42530.866446759261</v>
      </c>
    </row>
    <row r="1214" spans="1:20" ht="43.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s="5">
        <f t="shared" si="74"/>
        <v>1.2904</v>
      </c>
      <c r="H1214" t="s">
        <v>8224</v>
      </c>
      <c r="I1214" t="s">
        <v>8246</v>
      </c>
      <c r="J1214">
        <v>1448586000</v>
      </c>
      <c r="K1214">
        <v>1447195695</v>
      </c>
      <c r="L1214" t="b">
        <v>0</v>
      </c>
      <c r="M1214">
        <v>83</v>
      </c>
      <c r="N1214" s="6">
        <f t="shared" si="75"/>
        <v>38.867469879518069</v>
      </c>
      <c r="O1214" t="b">
        <v>1</v>
      </c>
      <c r="P1214" t="s">
        <v>8285</v>
      </c>
      <c r="Q1214" t="s">
        <v>8338</v>
      </c>
      <c r="R1214" t="s">
        <v>8339</v>
      </c>
      <c r="S1214" s="11">
        <f t="shared" si="76"/>
        <v>42318.950173611112</v>
      </c>
      <c r="T1214" s="11">
        <f t="shared" si="77"/>
        <v>42335.041666666672</v>
      </c>
    </row>
    <row r="1215" spans="1:20" ht="43.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s="5">
        <f t="shared" si="74"/>
        <v>1.0223076923076924</v>
      </c>
      <c r="H1215" t="s">
        <v>8225</v>
      </c>
      <c r="I1215" t="s">
        <v>8247</v>
      </c>
      <c r="J1215">
        <v>1485886100</v>
      </c>
      <c r="K1215">
        <v>1482862100</v>
      </c>
      <c r="L1215" t="b">
        <v>0</v>
      </c>
      <c r="M1215">
        <v>108</v>
      </c>
      <c r="N1215" s="6">
        <f t="shared" si="75"/>
        <v>61.527777777777779</v>
      </c>
      <c r="O1215" t="b">
        <v>1</v>
      </c>
      <c r="P1215" t="s">
        <v>8285</v>
      </c>
      <c r="Q1215" t="s">
        <v>8338</v>
      </c>
      <c r="R1215" t="s">
        <v>8339</v>
      </c>
      <c r="S1215" s="11">
        <f t="shared" si="76"/>
        <v>42731.755787037036</v>
      </c>
      <c r="T1215" s="11">
        <f t="shared" si="77"/>
        <v>42766.755787037036</v>
      </c>
    </row>
    <row r="1216" spans="1:20" ht="43.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s="5">
        <f t="shared" si="74"/>
        <v>1.3180000000000001</v>
      </c>
      <c r="H1216" t="s">
        <v>8224</v>
      </c>
      <c r="I1216" t="s">
        <v>8246</v>
      </c>
      <c r="J1216">
        <v>1433880605</v>
      </c>
      <c r="K1216">
        <v>1428696605</v>
      </c>
      <c r="L1216" t="b">
        <v>0</v>
      </c>
      <c r="M1216">
        <v>25</v>
      </c>
      <c r="N1216" s="6">
        <f t="shared" si="75"/>
        <v>105.44</v>
      </c>
      <c r="O1216" t="b">
        <v>1</v>
      </c>
      <c r="P1216" t="s">
        <v>8285</v>
      </c>
      <c r="Q1216" t="s">
        <v>8338</v>
      </c>
      <c r="R1216" t="s">
        <v>8339</v>
      </c>
      <c r="S1216" s="11">
        <f t="shared" si="76"/>
        <v>42104.840335648143</v>
      </c>
      <c r="T1216" s="11">
        <f t="shared" si="77"/>
        <v>42164.840335648143</v>
      </c>
    </row>
    <row r="1217" spans="1:20" ht="43.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s="5">
        <f t="shared" si="74"/>
        <v>7.8608020000000005</v>
      </c>
      <c r="H1217" t="s">
        <v>8224</v>
      </c>
      <c r="I1217" t="s">
        <v>8246</v>
      </c>
      <c r="J1217">
        <v>1401487756</v>
      </c>
      <c r="K1217">
        <v>1398895756</v>
      </c>
      <c r="L1217" t="b">
        <v>0</v>
      </c>
      <c r="M1217">
        <v>549</v>
      </c>
      <c r="N1217" s="6">
        <f t="shared" si="75"/>
        <v>71.592003642987251</v>
      </c>
      <c r="O1217" t="b">
        <v>1</v>
      </c>
      <c r="P1217" t="s">
        <v>8285</v>
      </c>
      <c r="Q1217" t="s">
        <v>8338</v>
      </c>
      <c r="R1217" t="s">
        <v>8339</v>
      </c>
      <c r="S1217" s="11">
        <f t="shared" si="76"/>
        <v>41759.923101851848</v>
      </c>
      <c r="T1217" s="11">
        <f t="shared" si="77"/>
        <v>41789.923101851848</v>
      </c>
    </row>
    <row r="1218" spans="1:20" ht="29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s="5">
        <f t="shared" ref="G1218:G1281" si="78">E1218/D1218</f>
        <v>1.4570000000000001</v>
      </c>
      <c r="H1218" t="s">
        <v>8224</v>
      </c>
      <c r="I1218" t="s">
        <v>8246</v>
      </c>
      <c r="J1218">
        <v>1443826980</v>
      </c>
      <c r="K1218">
        <v>1441032457</v>
      </c>
      <c r="L1218" t="b">
        <v>0</v>
      </c>
      <c r="M1218">
        <v>222</v>
      </c>
      <c r="N1218" s="6">
        <f t="shared" si="75"/>
        <v>91.882882882882882</v>
      </c>
      <c r="O1218" t="b">
        <v>1</v>
      </c>
      <c r="P1218" t="s">
        <v>8285</v>
      </c>
      <c r="Q1218" t="s">
        <v>8338</v>
      </c>
      <c r="R1218" t="s">
        <v>8339</v>
      </c>
      <c r="S1218" s="11">
        <f t="shared" si="76"/>
        <v>42247.616400462968</v>
      </c>
      <c r="T1218" s="11">
        <f t="shared" si="77"/>
        <v>42279.960416666669</v>
      </c>
    </row>
    <row r="1219" spans="1:20" ht="43.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s="5">
        <f t="shared" si="78"/>
        <v>1.026</v>
      </c>
      <c r="H1219" t="s">
        <v>8224</v>
      </c>
      <c r="I1219" t="s">
        <v>8246</v>
      </c>
      <c r="J1219">
        <v>1468524340</v>
      </c>
      <c r="K1219">
        <v>1465932340</v>
      </c>
      <c r="L1219" t="b">
        <v>0</v>
      </c>
      <c r="M1219">
        <v>183</v>
      </c>
      <c r="N1219" s="6">
        <f t="shared" ref="N1219:N1282" si="79">IFERROR(E1219/M1219,0)</f>
        <v>148.57377049180329</v>
      </c>
      <c r="O1219" t="b">
        <v>1</v>
      </c>
      <c r="P1219" t="s">
        <v>8285</v>
      </c>
      <c r="Q1219" t="s">
        <v>8338</v>
      </c>
      <c r="R1219" t="s">
        <v>8339</v>
      </c>
      <c r="S1219" s="11">
        <f t="shared" ref="S1219:S1282" si="80">((($K1219/60)/60)/24)+DATE(1970,1,1)</f>
        <v>42535.809490740736</v>
      </c>
      <c r="T1219" s="11">
        <f t="shared" ref="T1219:T1282" si="81">((($J1219/60)/60)/24)+DATE(1970,1,1)</f>
        <v>42565.809490740736</v>
      </c>
    </row>
    <row r="1220" spans="1:20" ht="43.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s="5">
        <f t="shared" si="78"/>
        <v>1.7227777777777777</v>
      </c>
      <c r="H1220" t="s">
        <v>8224</v>
      </c>
      <c r="I1220" t="s">
        <v>8246</v>
      </c>
      <c r="J1220">
        <v>1446346800</v>
      </c>
      <c r="K1220">
        <v>1443714800</v>
      </c>
      <c r="L1220" t="b">
        <v>0</v>
      </c>
      <c r="M1220">
        <v>89</v>
      </c>
      <c r="N1220" s="6">
        <f t="shared" si="79"/>
        <v>174.2134831460674</v>
      </c>
      <c r="O1220" t="b">
        <v>1</v>
      </c>
      <c r="P1220" t="s">
        <v>8285</v>
      </c>
      <c r="Q1220" t="s">
        <v>8338</v>
      </c>
      <c r="R1220" t="s">
        <v>8339</v>
      </c>
      <c r="S1220" s="11">
        <f t="shared" si="80"/>
        <v>42278.662037037036</v>
      </c>
      <c r="T1220" s="11">
        <f t="shared" si="81"/>
        <v>42309.125</v>
      </c>
    </row>
    <row r="1221" spans="1:20" ht="29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s="5">
        <f t="shared" si="78"/>
        <v>1.5916819571865444</v>
      </c>
      <c r="H1221" t="s">
        <v>8224</v>
      </c>
      <c r="I1221" t="s">
        <v>8246</v>
      </c>
      <c r="J1221">
        <v>1476961513</v>
      </c>
      <c r="K1221">
        <v>1474369513</v>
      </c>
      <c r="L1221" t="b">
        <v>0</v>
      </c>
      <c r="M1221">
        <v>253</v>
      </c>
      <c r="N1221" s="6">
        <f t="shared" si="79"/>
        <v>102.86166007905139</v>
      </c>
      <c r="O1221" t="b">
        <v>1</v>
      </c>
      <c r="P1221" t="s">
        <v>8285</v>
      </c>
      <c r="Q1221" t="s">
        <v>8338</v>
      </c>
      <c r="R1221" t="s">
        <v>8339</v>
      </c>
      <c r="S1221" s="11">
        <f t="shared" si="80"/>
        <v>42633.461956018517</v>
      </c>
      <c r="T1221" s="11">
        <f t="shared" si="81"/>
        <v>42663.461956018517</v>
      </c>
    </row>
    <row r="1222" spans="1:20" ht="43.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s="5">
        <f t="shared" si="78"/>
        <v>1.0376666666666667</v>
      </c>
      <c r="H1222" t="s">
        <v>8236</v>
      </c>
      <c r="I1222" t="s">
        <v>8249</v>
      </c>
      <c r="J1222">
        <v>1440515112</v>
      </c>
      <c r="K1222">
        <v>1437923112</v>
      </c>
      <c r="L1222" t="b">
        <v>0</v>
      </c>
      <c r="M1222">
        <v>140</v>
      </c>
      <c r="N1222" s="6">
        <f t="shared" si="79"/>
        <v>111.17857142857143</v>
      </c>
      <c r="O1222" t="b">
        <v>1</v>
      </c>
      <c r="P1222" t="s">
        <v>8285</v>
      </c>
      <c r="Q1222" t="s">
        <v>8338</v>
      </c>
      <c r="R1222" t="s">
        <v>8339</v>
      </c>
      <c r="S1222" s="11">
        <f t="shared" si="80"/>
        <v>42211.628611111111</v>
      </c>
      <c r="T1222" s="11">
        <f t="shared" si="81"/>
        <v>42241.628611111111</v>
      </c>
    </row>
    <row r="1223" spans="1:20" ht="43.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s="5">
        <f t="shared" si="78"/>
        <v>1.1140954545454547</v>
      </c>
      <c r="H1223" t="s">
        <v>8225</v>
      </c>
      <c r="I1223" t="s">
        <v>8247</v>
      </c>
      <c r="J1223">
        <v>1480809600</v>
      </c>
      <c r="K1223">
        <v>1478431488</v>
      </c>
      <c r="L1223" t="b">
        <v>0</v>
      </c>
      <c r="M1223">
        <v>103</v>
      </c>
      <c r="N1223" s="6">
        <f t="shared" si="79"/>
        <v>23.796213592233013</v>
      </c>
      <c r="O1223" t="b">
        <v>1</v>
      </c>
      <c r="P1223" t="s">
        <v>8285</v>
      </c>
      <c r="Q1223" t="s">
        <v>8338</v>
      </c>
      <c r="R1223" t="s">
        <v>8339</v>
      </c>
      <c r="S1223" s="11">
        <f t="shared" si="80"/>
        <v>42680.47555555556</v>
      </c>
      <c r="T1223" s="11">
        <f t="shared" si="81"/>
        <v>42708</v>
      </c>
    </row>
    <row r="1224" spans="1:20" ht="29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s="5">
        <f t="shared" si="78"/>
        <v>2.80375</v>
      </c>
      <c r="H1224" t="s">
        <v>8229</v>
      </c>
      <c r="I1224" t="s">
        <v>8251</v>
      </c>
      <c r="J1224">
        <v>1459483200</v>
      </c>
      <c r="K1224">
        <v>1456852647</v>
      </c>
      <c r="L1224" t="b">
        <v>0</v>
      </c>
      <c r="M1224">
        <v>138</v>
      </c>
      <c r="N1224" s="6">
        <f t="shared" si="79"/>
        <v>81.268115942028984</v>
      </c>
      <c r="O1224" t="b">
        <v>1</v>
      </c>
      <c r="P1224" t="s">
        <v>8285</v>
      </c>
      <c r="Q1224" t="s">
        <v>8338</v>
      </c>
      <c r="R1224" t="s">
        <v>8339</v>
      </c>
      <c r="S1224" s="11">
        <f t="shared" si="80"/>
        <v>42430.720451388886</v>
      </c>
      <c r="T1224" s="11">
        <f t="shared" si="81"/>
        <v>42461.166666666672</v>
      </c>
    </row>
    <row r="1225" spans="1:20" ht="29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s="5">
        <f t="shared" si="78"/>
        <v>1.1210606060606061</v>
      </c>
      <c r="H1225" t="s">
        <v>8224</v>
      </c>
      <c r="I1225" t="s">
        <v>8246</v>
      </c>
      <c r="J1225">
        <v>1478754909</v>
      </c>
      <c r="K1225">
        <v>1476159309</v>
      </c>
      <c r="L1225" t="b">
        <v>0</v>
      </c>
      <c r="M1225">
        <v>191</v>
      </c>
      <c r="N1225" s="6">
        <f t="shared" si="79"/>
        <v>116.21465968586388</v>
      </c>
      <c r="O1225" t="b">
        <v>1</v>
      </c>
      <c r="P1225" t="s">
        <v>8285</v>
      </c>
      <c r="Q1225" t="s">
        <v>8338</v>
      </c>
      <c r="R1225" t="s">
        <v>8339</v>
      </c>
      <c r="S1225" s="11">
        <f t="shared" si="80"/>
        <v>42654.177187499998</v>
      </c>
      <c r="T1225" s="11">
        <f t="shared" si="81"/>
        <v>42684.218854166669</v>
      </c>
    </row>
    <row r="1226" spans="1:20" ht="29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s="5">
        <f t="shared" si="78"/>
        <v>7.0666666666666669E-2</v>
      </c>
      <c r="H1226" t="s">
        <v>8224</v>
      </c>
      <c r="I1226" t="s">
        <v>8246</v>
      </c>
      <c r="J1226">
        <v>1402060302</v>
      </c>
      <c r="K1226">
        <v>1396876302</v>
      </c>
      <c r="L1226" t="b">
        <v>0</v>
      </c>
      <c r="M1226">
        <v>18</v>
      </c>
      <c r="N1226" s="6">
        <f t="shared" si="79"/>
        <v>58.888888888888886</v>
      </c>
      <c r="O1226" t="b">
        <v>0</v>
      </c>
      <c r="P1226" t="s">
        <v>8286</v>
      </c>
      <c r="Q1226" t="s">
        <v>8325</v>
      </c>
      <c r="R1226" t="s">
        <v>8340</v>
      </c>
      <c r="S1226" s="11">
        <f t="shared" si="80"/>
        <v>41736.549791666665</v>
      </c>
      <c r="T1226" s="11">
        <f t="shared" si="81"/>
        <v>41796.549791666665</v>
      </c>
    </row>
    <row r="1227" spans="1:20" ht="43.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s="5">
        <f t="shared" si="78"/>
        <v>4.3999999999999997E-2</v>
      </c>
      <c r="H1227" t="s">
        <v>8224</v>
      </c>
      <c r="I1227" t="s">
        <v>8246</v>
      </c>
      <c r="J1227">
        <v>1382478278</v>
      </c>
      <c r="K1227">
        <v>1377294278</v>
      </c>
      <c r="L1227" t="b">
        <v>0</v>
      </c>
      <c r="M1227">
        <v>3</v>
      </c>
      <c r="N1227" s="6">
        <f t="shared" si="79"/>
        <v>44</v>
      </c>
      <c r="O1227" t="b">
        <v>0</v>
      </c>
      <c r="P1227" t="s">
        <v>8286</v>
      </c>
      <c r="Q1227" t="s">
        <v>8325</v>
      </c>
      <c r="R1227" t="s">
        <v>8340</v>
      </c>
      <c r="S1227" s="11">
        <f t="shared" si="80"/>
        <v>41509.905995370369</v>
      </c>
      <c r="T1227" s="11">
        <f t="shared" si="81"/>
        <v>41569.905995370369</v>
      </c>
    </row>
    <row r="1228" spans="1:20" ht="43.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s="5">
        <f t="shared" si="78"/>
        <v>3.8739999999999997E-2</v>
      </c>
      <c r="H1228" t="s">
        <v>8224</v>
      </c>
      <c r="I1228" t="s">
        <v>8246</v>
      </c>
      <c r="J1228">
        <v>1398042000</v>
      </c>
      <c r="K1228">
        <v>1395089981</v>
      </c>
      <c r="L1228" t="b">
        <v>0</v>
      </c>
      <c r="M1228">
        <v>40</v>
      </c>
      <c r="N1228" s="6">
        <f t="shared" si="79"/>
        <v>48.424999999999997</v>
      </c>
      <c r="O1228" t="b">
        <v>0</v>
      </c>
      <c r="P1228" t="s">
        <v>8286</v>
      </c>
      <c r="Q1228" t="s">
        <v>8325</v>
      </c>
      <c r="R1228" t="s">
        <v>8340</v>
      </c>
      <c r="S1228" s="11">
        <f t="shared" si="80"/>
        <v>41715.874780092592</v>
      </c>
      <c r="T1228" s="11">
        <f t="shared" si="81"/>
        <v>41750.041666666664</v>
      </c>
    </row>
    <row r="1229" spans="1:20" ht="43.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s="5">
        <f t="shared" si="78"/>
        <v>0</v>
      </c>
      <c r="H1229" t="s">
        <v>8224</v>
      </c>
      <c r="I1229" t="s">
        <v>8246</v>
      </c>
      <c r="J1229">
        <v>1407394800</v>
      </c>
      <c r="K1229">
        <v>1404770616</v>
      </c>
      <c r="L1229" t="b">
        <v>0</v>
      </c>
      <c r="M1229">
        <v>0</v>
      </c>
      <c r="N1229" s="6">
        <f t="shared" si="79"/>
        <v>0</v>
      </c>
      <c r="O1229" t="b">
        <v>0</v>
      </c>
      <c r="P1229" t="s">
        <v>8286</v>
      </c>
      <c r="Q1229" t="s">
        <v>8325</v>
      </c>
      <c r="R1229" t="s">
        <v>8340</v>
      </c>
      <c r="S1229" s="11">
        <f t="shared" si="80"/>
        <v>41827.919166666667</v>
      </c>
      <c r="T1229" s="11">
        <f t="shared" si="81"/>
        <v>41858.291666666664</v>
      </c>
    </row>
    <row r="1230" spans="1:20" ht="29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s="5">
        <f t="shared" si="78"/>
        <v>0.29299999999999998</v>
      </c>
      <c r="H1230" t="s">
        <v>8224</v>
      </c>
      <c r="I1230" t="s">
        <v>8246</v>
      </c>
      <c r="J1230">
        <v>1317231008</v>
      </c>
      <c r="K1230">
        <v>1312047008</v>
      </c>
      <c r="L1230" t="b">
        <v>0</v>
      </c>
      <c r="M1230">
        <v>24</v>
      </c>
      <c r="N1230" s="6">
        <f t="shared" si="79"/>
        <v>61.041666666666664</v>
      </c>
      <c r="O1230" t="b">
        <v>0</v>
      </c>
      <c r="P1230" t="s">
        <v>8286</v>
      </c>
      <c r="Q1230" t="s">
        <v>8325</v>
      </c>
      <c r="R1230" t="s">
        <v>8340</v>
      </c>
      <c r="S1230" s="11">
        <f t="shared" si="80"/>
        <v>40754.729259259257</v>
      </c>
      <c r="T1230" s="11">
        <f t="shared" si="81"/>
        <v>40814.729259259257</v>
      </c>
    </row>
    <row r="1231" spans="1:20" ht="43.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s="5">
        <f t="shared" si="78"/>
        <v>9.0909090909090905E-3</v>
      </c>
      <c r="H1231" t="s">
        <v>8224</v>
      </c>
      <c r="I1231" t="s">
        <v>8246</v>
      </c>
      <c r="J1231">
        <v>1334592000</v>
      </c>
      <c r="K1231">
        <v>1331982127</v>
      </c>
      <c r="L1231" t="b">
        <v>0</v>
      </c>
      <c r="M1231">
        <v>1</v>
      </c>
      <c r="N1231" s="6">
        <f t="shared" si="79"/>
        <v>25</v>
      </c>
      <c r="O1231" t="b">
        <v>0</v>
      </c>
      <c r="P1231" t="s">
        <v>8286</v>
      </c>
      <c r="Q1231" t="s">
        <v>8325</v>
      </c>
      <c r="R1231" t="s">
        <v>8340</v>
      </c>
      <c r="S1231" s="11">
        <f t="shared" si="80"/>
        <v>40985.459803240738</v>
      </c>
      <c r="T1231" s="11">
        <f t="shared" si="81"/>
        <v>41015.666666666664</v>
      </c>
    </row>
    <row r="1232" spans="1:20" ht="43.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s="5">
        <f t="shared" si="78"/>
        <v>0</v>
      </c>
      <c r="H1232" t="s">
        <v>8224</v>
      </c>
      <c r="I1232" t="s">
        <v>8246</v>
      </c>
      <c r="J1232">
        <v>1298589630</v>
      </c>
      <c r="K1232">
        <v>1295997630</v>
      </c>
      <c r="L1232" t="b">
        <v>0</v>
      </c>
      <c r="M1232">
        <v>0</v>
      </c>
      <c r="N1232" s="6">
        <f t="shared" si="79"/>
        <v>0</v>
      </c>
      <c r="O1232" t="b">
        <v>0</v>
      </c>
      <c r="P1232" t="s">
        <v>8286</v>
      </c>
      <c r="Q1232" t="s">
        <v>8325</v>
      </c>
      <c r="R1232" t="s">
        <v>8340</v>
      </c>
      <c r="S1232" s="11">
        <f t="shared" si="80"/>
        <v>40568.972569444442</v>
      </c>
      <c r="T1232" s="11">
        <f t="shared" si="81"/>
        <v>40598.972569444442</v>
      </c>
    </row>
    <row r="1233" spans="1:20" ht="43.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s="5">
        <f t="shared" si="78"/>
        <v>0</v>
      </c>
      <c r="H1233" t="s">
        <v>8224</v>
      </c>
      <c r="I1233" t="s">
        <v>8246</v>
      </c>
      <c r="J1233">
        <v>1440723600</v>
      </c>
      <c r="K1233">
        <v>1436394968</v>
      </c>
      <c r="L1233" t="b">
        <v>0</v>
      </c>
      <c r="M1233">
        <v>0</v>
      </c>
      <c r="N1233" s="6">
        <f t="shared" si="79"/>
        <v>0</v>
      </c>
      <c r="O1233" t="b">
        <v>0</v>
      </c>
      <c r="P1233" t="s">
        <v>8286</v>
      </c>
      <c r="Q1233" t="s">
        <v>8325</v>
      </c>
      <c r="R1233" t="s">
        <v>8340</v>
      </c>
      <c r="S1233" s="11">
        <f t="shared" si="80"/>
        <v>42193.941759259258</v>
      </c>
      <c r="T1233" s="11">
        <f t="shared" si="81"/>
        <v>42244.041666666672</v>
      </c>
    </row>
    <row r="1234" spans="1:20" ht="43.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s="5">
        <f t="shared" si="78"/>
        <v>8.0000000000000002E-3</v>
      </c>
      <c r="H1234" t="s">
        <v>8224</v>
      </c>
      <c r="I1234" t="s">
        <v>8246</v>
      </c>
      <c r="J1234">
        <v>1381090870</v>
      </c>
      <c r="K1234">
        <v>1377030070</v>
      </c>
      <c r="L1234" t="b">
        <v>0</v>
      </c>
      <c r="M1234">
        <v>1</v>
      </c>
      <c r="N1234" s="6">
        <f t="shared" si="79"/>
        <v>40</v>
      </c>
      <c r="O1234" t="b">
        <v>0</v>
      </c>
      <c r="P1234" t="s">
        <v>8286</v>
      </c>
      <c r="Q1234" t="s">
        <v>8325</v>
      </c>
      <c r="R1234" t="s">
        <v>8340</v>
      </c>
      <c r="S1234" s="11">
        <f t="shared" si="80"/>
        <v>41506.848032407412</v>
      </c>
      <c r="T1234" s="11">
        <f t="shared" si="81"/>
        <v>41553.848032407412</v>
      </c>
    </row>
    <row r="1235" spans="1:20" ht="43.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s="5">
        <f t="shared" si="78"/>
        <v>0.11600000000000001</v>
      </c>
      <c r="H1235" t="s">
        <v>8224</v>
      </c>
      <c r="I1235" t="s">
        <v>8246</v>
      </c>
      <c r="J1235">
        <v>1329864374</v>
      </c>
      <c r="K1235">
        <v>1328049974</v>
      </c>
      <c r="L1235" t="b">
        <v>0</v>
      </c>
      <c r="M1235">
        <v>6</v>
      </c>
      <c r="N1235" s="6">
        <f t="shared" si="79"/>
        <v>19.333333333333332</v>
      </c>
      <c r="O1235" t="b">
        <v>0</v>
      </c>
      <c r="P1235" t="s">
        <v>8286</v>
      </c>
      <c r="Q1235" t="s">
        <v>8325</v>
      </c>
      <c r="R1235" t="s">
        <v>8340</v>
      </c>
      <c r="S1235" s="11">
        <f t="shared" si="80"/>
        <v>40939.948773148149</v>
      </c>
      <c r="T1235" s="11">
        <f t="shared" si="81"/>
        <v>40960.948773148149</v>
      </c>
    </row>
    <row r="1236" spans="1:20" ht="43.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s="5">
        <f t="shared" si="78"/>
        <v>0</v>
      </c>
      <c r="H1236" t="s">
        <v>8225</v>
      </c>
      <c r="I1236" t="s">
        <v>8247</v>
      </c>
      <c r="J1236">
        <v>1422903342</v>
      </c>
      <c r="K1236">
        <v>1420311342</v>
      </c>
      <c r="L1236" t="b">
        <v>0</v>
      </c>
      <c r="M1236">
        <v>0</v>
      </c>
      <c r="N1236" s="6">
        <f t="shared" si="79"/>
        <v>0</v>
      </c>
      <c r="O1236" t="b">
        <v>0</v>
      </c>
      <c r="P1236" t="s">
        <v>8286</v>
      </c>
      <c r="Q1236" t="s">
        <v>8325</v>
      </c>
      <c r="R1236" t="s">
        <v>8340</v>
      </c>
      <c r="S1236" s="11">
        <f t="shared" si="80"/>
        <v>42007.788680555561</v>
      </c>
      <c r="T1236" s="11">
        <f t="shared" si="81"/>
        <v>42037.788680555561</v>
      </c>
    </row>
    <row r="1237" spans="1:20" ht="43.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s="5">
        <f t="shared" si="78"/>
        <v>2.787363950092912E-2</v>
      </c>
      <c r="H1237" t="s">
        <v>8224</v>
      </c>
      <c r="I1237" t="s">
        <v>8246</v>
      </c>
      <c r="J1237">
        <v>1387077299</v>
      </c>
      <c r="K1237">
        <v>1383621299</v>
      </c>
      <c r="L1237" t="b">
        <v>0</v>
      </c>
      <c r="M1237">
        <v>6</v>
      </c>
      <c r="N1237" s="6">
        <f t="shared" si="79"/>
        <v>35</v>
      </c>
      <c r="O1237" t="b">
        <v>0</v>
      </c>
      <c r="P1237" t="s">
        <v>8286</v>
      </c>
      <c r="Q1237" t="s">
        <v>8325</v>
      </c>
      <c r="R1237" t="s">
        <v>8340</v>
      </c>
      <c r="S1237" s="11">
        <f t="shared" si="80"/>
        <v>41583.135405092595</v>
      </c>
      <c r="T1237" s="11">
        <f t="shared" si="81"/>
        <v>41623.135405092595</v>
      </c>
    </row>
    <row r="1238" spans="1:2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s="5">
        <f t="shared" si="78"/>
        <v>0</v>
      </c>
      <c r="H1238" t="s">
        <v>8224</v>
      </c>
      <c r="I1238" t="s">
        <v>8246</v>
      </c>
      <c r="J1238">
        <v>1343491200</v>
      </c>
      <c r="K1238">
        <v>1342801164</v>
      </c>
      <c r="L1238" t="b">
        <v>0</v>
      </c>
      <c r="M1238">
        <v>0</v>
      </c>
      <c r="N1238" s="6">
        <f t="shared" si="79"/>
        <v>0</v>
      </c>
      <c r="O1238" t="b">
        <v>0</v>
      </c>
      <c r="P1238" t="s">
        <v>8286</v>
      </c>
      <c r="Q1238" t="s">
        <v>8325</v>
      </c>
      <c r="R1238" t="s">
        <v>8340</v>
      </c>
      <c r="S1238" s="11">
        <f t="shared" si="80"/>
        <v>41110.680138888885</v>
      </c>
      <c r="T1238" s="11">
        <f t="shared" si="81"/>
        <v>41118.666666666664</v>
      </c>
    </row>
    <row r="1239" spans="1:20" ht="43.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s="5">
        <f t="shared" si="78"/>
        <v>0</v>
      </c>
      <c r="H1239" t="s">
        <v>8224</v>
      </c>
      <c r="I1239" t="s">
        <v>8246</v>
      </c>
      <c r="J1239">
        <v>1345790865</v>
      </c>
      <c r="K1239">
        <v>1344062865</v>
      </c>
      <c r="L1239" t="b">
        <v>0</v>
      </c>
      <c r="M1239">
        <v>0</v>
      </c>
      <c r="N1239" s="6">
        <f t="shared" si="79"/>
        <v>0</v>
      </c>
      <c r="O1239" t="b">
        <v>0</v>
      </c>
      <c r="P1239" t="s">
        <v>8286</v>
      </c>
      <c r="Q1239" t="s">
        <v>8325</v>
      </c>
      <c r="R1239" t="s">
        <v>8340</v>
      </c>
      <c r="S1239" s="11">
        <f t="shared" si="80"/>
        <v>41125.283159722225</v>
      </c>
      <c r="T1239" s="11">
        <f t="shared" si="81"/>
        <v>41145.283159722225</v>
      </c>
    </row>
    <row r="1240" spans="1:20" ht="43.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s="5">
        <f t="shared" si="78"/>
        <v>0.17799999999999999</v>
      </c>
      <c r="H1240" t="s">
        <v>8224</v>
      </c>
      <c r="I1240" t="s">
        <v>8246</v>
      </c>
      <c r="J1240">
        <v>1312641536</v>
      </c>
      <c r="K1240">
        <v>1310049536</v>
      </c>
      <c r="L1240" t="b">
        <v>0</v>
      </c>
      <c r="M1240">
        <v>3</v>
      </c>
      <c r="N1240" s="6">
        <f t="shared" si="79"/>
        <v>59.333333333333336</v>
      </c>
      <c r="O1240" t="b">
        <v>0</v>
      </c>
      <c r="P1240" t="s">
        <v>8286</v>
      </c>
      <c r="Q1240" t="s">
        <v>8325</v>
      </c>
      <c r="R1240" t="s">
        <v>8340</v>
      </c>
      <c r="S1240" s="11">
        <f t="shared" si="80"/>
        <v>40731.61037037037</v>
      </c>
      <c r="T1240" s="11">
        <f t="shared" si="81"/>
        <v>40761.61037037037</v>
      </c>
    </row>
    <row r="1241" spans="1:20" ht="29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s="5">
        <f t="shared" si="78"/>
        <v>0</v>
      </c>
      <c r="H1241" t="s">
        <v>8224</v>
      </c>
      <c r="I1241" t="s">
        <v>8246</v>
      </c>
      <c r="J1241">
        <v>1325804767</v>
      </c>
      <c r="K1241">
        <v>1323212767</v>
      </c>
      <c r="L1241" t="b">
        <v>0</v>
      </c>
      <c r="M1241">
        <v>0</v>
      </c>
      <c r="N1241" s="6">
        <f t="shared" si="79"/>
        <v>0</v>
      </c>
      <c r="O1241" t="b">
        <v>0</v>
      </c>
      <c r="P1241" t="s">
        <v>8286</v>
      </c>
      <c r="Q1241" t="s">
        <v>8325</v>
      </c>
      <c r="R1241" t="s">
        <v>8340</v>
      </c>
      <c r="S1241" s="11">
        <f t="shared" si="80"/>
        <v>40883.962581018517</v>
      </c>
      <c r="T1241" s="11">
        <f t="shared" si="81"/>
        <v>40913.962581018517</v>
      </c>
    </row>
    <row r="1242" spans="1:20" ht="29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s="5">
        <f t="shared" si="78"/>
        <v>3.0124999999999999E-2</v>
      </c>
      <c r="H1242" t="s">
        <v>8224</v>
      </c>
      <c r="I1242" t="s">
        <v>8246</v>
      </c>
      <c r="J1242">
        <v>1373665860</v>
      </c>
      <c r="K1242">
        <v>1368579457</v>
      </c>
      <c r="L1242" t="b">
        <v>0</v>
      </c>
      <c r="M1242">
        <v>8</v>
      </c>
      <c r="N1242" s="6">
        <f t="shared" si="79"/>
        <v>30.125</v>
      </c>
      <c r="O1242" t="b">
        <v>0</v>
      </c>
      <c r="P1242" t="s">
        <v>8286</v>
      </c>
      <c r="Q1242" t="s">
        <v>8325</v>
      </c>
      <c r="R1242" t="s">
        <v>8340</v>
      </c>
      <c r="S1242" s="11">
        <f t="shared" si="80"/>
        <v>41409.040011574078</v>
      </c>
      <c r="T1242" s="11">
        <f t="shared" si="81"/>
        <v>41467.910416666666</v>
      </c>
    </row>
    <row r="1243" spans="1:20" ht="43.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s="5">
        <f t="shared" si="78"/>
        <v>0.50739999999999996</v>
      </c>
      <c r="H1243" t="s">
        <v>8224</v>
      </c>
      <c r="I1243" t="s">
        <v>8246</v>
      </c>
      <c r="J1243">
        <v>1414994340</v>
      </c>
      <c r="K1243">
        <v>1413057980</v>
      </c>
      <c r="L1243" t="b">
        <v>0</v>
      </c>
      <c r="M1243">
        <v>34</v>
      </c>
      <c r="N1243" s="6">
        <f t="shared" si="79"/>
        <v>74.617647058823536</v>
      </c>
      <c r="O1243" t="b">
        <v>0</v>
      </c>
      <c r="P1243" t="s">
        <v>8286</v>
      </c>
      <c r="Q1243" t="s">
        <v>8325</v>
      </c>
      <c r="R1243" t="s">
        <v>8340</v>
      </c>
      <c r="S1243" s="11">
        <f t="shared" si="80"/>
        <v>41923.837731481479</v>
      </c>
      <c r="T1243" s="11">
        <f t="shared" si="81"/>
        <v>41946.249305555553</v>
      </c>
    </row>
    <row r="1244" spans="1:20" ht="43.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s="5">
        <f t="shared" si="78"/>
        <v>5.4884742041712408E-3</v>
      </c>
      <c r="H1244" t="s">
        <v>8224</v>
      </c>
      <c r="I1244" t="s">
        <v>8246</v>
      </c>
      <c r="J1244">
        <v>1315747080</v>
      </c>
      <c r="K1244">
        <v>1314417502</v>
      </c>
      <c r="L1244" t="b">
        <v>0</v>
      </c>
      <c r="M1244">
        <v>1</v>
      </c>
      <c r="N1244" s="6">
        <f t="shared" si="79"/>
        <v>5</v>
      </c>
      <c r="O1244" t="b">
        <v>0</v>
      </c>
      <c r="P1244" t="s">
        <v>8286</v>
      </c>
      <c r="Q1244" t="s">
        <v>8325</v>
      </c>
      <c r="R1244" t="s">
        <v>8340</v>
      </c>
      <c r="S1244" s="11">
        <f t="shared" si="80"/>
        <v>40782.165532407409</v>
      </c>
      <c r="T1244" s="11">
        <f t="shared" si="81"/>
        <v>40797.554166666669</v>
      </c>
    </row>
    <row r="1245" spans="1:20" ht="43.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s="5">
        <f t="shared" si="78"/>
        <v>0.14091666666666666</v>
      </c>
      <c r="H1245" t="s">
        <v>8224</v>
      </c>
      <c r="I1245" t="s">
        <v>8246</v>
      </c>
      <c r="J1245">
        <v>1310158800</v>
      </c>
      <c r="K1245">
        <v>1304888771</v>
      </c>
      <c r="L1245" t="b">
        <v>0</v>
      </c>
      <c r="M1245">
        <v>38</v>
      </c>
      <c r="N1245" s="6">
        <f t="shared" si="79"/>
        <v>44.5</v>
      </c>
      <c r="O1245" t="b">
        <v>0</v>
      </c>
      <c r="P1245" t="s">
        <v>8286</v>
      </c>
      <c r="Q1245" t="s">
        <v>8325</v>
      </c>
      <c r="R1245" t="s">
        <v>8340</v>
      </c>
      <c r="S1245" s="11">
        <f t="shared" si="80"/>
        <v>40671.879293981481</v>
      </c>
      <c r="T1245" s="11">
        <f t="shared" si="81"/>
        <v>40732.875</v>
      </c>
    </row>
    <row r="1246" spans="1:20" ht="43.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s="5">
        <f t="shared" si="78"/>
        <v>1.038</v>
      </c>
      <c r="H1246" t="s">
        <v>8224</v>
      </c>
      <c r="I1246" t="s">
        <v>8246</v>
      </c>
      <c r="J1246">
        <v>1366664400</v>
      </c>
      <c r="K1246">
        <v>1363981723</v>
      </c>
      <c r="L1246" t="b">
        <v>1</v>
      </c>
      <c r="M1246">
        <v>45</v>
      </c>
      <c r="N1246" s="6">
        <f t="shared" si="79"/>
        <v>46.133333333333333</v>
      </c>
      <c r="O1246" t="b">
        <v>1</v>
      </c>
      <c r="P1246" t="s">
        <v>8276</v>
      </c>
      <c r="Q1246" t="s">
        <v>8325</v>
      </c>
      <c r="R1246" t="s">
        <v>8326</v>
      </c>
      <c r="S1246" s="11">
        <f t="shared" si="80"/>
        <v>41355.825497685182</v>
      </c>
      <c r="T1246" s="11">
        <f t="shared" si="81"/>
        <v>41386.875</v>
      </c>
    </row>
    <row r="1247" spans="1:20" ht="43.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s="5">
        <f t="shared" si="78"/>
        <v>1.2024999999999999</v>
      </c>
      <c r="H1247" t="s">
        <v>8224</v>
      </c>
      <c r="I1247" t="s">
        <v>8246</v>
      </c>
      <c r="J1247">
        <v>1402755834</v>
      </c>
      <c r="K1247">
        <v>1400163834</v>
      </c>
      <c r="L1247" t="b">
        <v>1</v>
      </c>
      <c r="M1247">
        <v>17</v>
      </c>
      <c r="N1247" s="6">
        <f t="shared" si="79"/>
        <v>141.47058823529412</v>
      </c>
      <c r="O1247" t="b">
        <v>1</v>
      </c>
      <c r="P1247" t="s">
        <v>8276</v>
      </c>
      <c r="Q1247" t="s">
        <v>8325</v>
      </c>
      <c r="R1247" t="s">
        <v>8326</v>
      </c>
      <c r="S1247" s="11">
        <f t="shared" si="80"/>
        <v>41774.599930555552</v>
      </c>
      <c r="T1247" s="11">
        <f t="shared" si="81"/>
        <v>41804.599930555552</v>
      </c>
    </row>
    <row r="1248" spans="1:20" ht="43.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s="5">
        <f t="shared" si="78"/>
        <v>1.17</v>
      </c>
      <c r="H1248" t="s">
        <v>8224</v>
      </c>
      <c r="I1248" t="s">
        <v>8246</v>
      </c>
      <c r="J1248">
        <v>1323136949</v>
      </c>
      <c r="K1248">
        <v>1319245349</v>
      </c>
      <c r="L1248" t="b">
        <v>1</v>
      </c>
      <c r="M1248">
        <v>31</v>
      </c>
      <c r="N1248" s="6">
        <f t="shared" si="79"/>
        <v>75.483870967741936</v>
      </c>
      <c r="O1248" t="b">
        <v>1</v>
      </c>
      <c r="P1248" t="s">
        <v>8276</v>
      </c>
      <c r="Q1248" t="s">
        <v>8325</v>
      </c>
      <c r="R1248" t="s">
        <v>8326</v>
      </c>
      <c r="S1248" s="11">
        <f t="shared" si="80"/>
        <v>40838.043391203704</v>
      </c>
      <c r="T1248" s="11">
        <f t="shared" si="81"/>
        <v>40883.085057870368</v>
      </c>
    </row>
    <row r="1249" spans="1:20" ht="29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s="5">
        <f t="shared" si="78"/>
        <v>1.2214285714285715</v>
      </c>
      <c r="H1249" t="s">
        <v>8224</v>
      </c>
      <c r="I1249" t="s">
        <v>8246</v>
      </c>
      <c r="J1249">
        <v>1367823655</v>
      </c>
      <c r="K1249">
        <v>1365231655</v>
      </c>
      <c r="L1249" t="b">
        <v>1</v>
      </c>
      <c r="M1249">
        <v>50</v>
      </c>
      <c r="N1249" s="6">
        <f t="shared" si="79"/>
        <v>85.5</v>
      </c>
      <c r="O1249" t="b">
        <v>1</v>
      </c>
      <c r="P1249" t="s">
        <v>8276</v>
      </c>
      <c r="Q1249" t="s">
        <v>8325</v>
      </c>
      <c r="R1249" t="s">
        <v>8326</v>
      </c>
      <c r="S1249" s="11">
        <f t="shared" si="80"/>
        <v>41370.292303240742</v>
      </c>
      <c r="T1249" s="11">
        <f t="shared" si="81"/>
        <v>41400.292303240742</v>
      </c>
    </row>
    <row r="1250" spans="1:20" ht="29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s="5">
        <f t="shared" si="78"/>
        <v>1.5164</v>
      </c>
      <c r="H1250" t="s">
        <v>8224</v>
      </c>
      <c r="I1250" t="s">
        <v>8246</v>
      </c>
      <c r="J1250">
        <v>1402642740</v>
      </c>
      <c r="K1250">
        <v>1399563953</v>
      </c>
      <c r="L1250" t="b">
        <v>1</v>
      </c>
      <c r="M1250">
        <v>59</v>
      </c>
      <c r="N1250" s="6">
        <f t="shared" si="79"/>
        <v>64.254237288135599</v>
      </c>
      <c r="O1250" t="b">
        <v>1</v>
      </c>
      <c r="P1250" t="s">
        <v>8276</v>
      </c>
      <c r="Q1250" t="s">
        <v>8325</v>
      </c>
      <c r="R1250" t="s">
        <v>8326</v>
      </c>
      <c r="S1250" s="11">
        <f t="shared" si="80"/>
        <v>41767.656863425924</v>
      </c>
      <c r="T1250" s="11">
        <f t="shared" si="81"/>
        <v>41803.290972222225</v>
      </c>
    </row>
    <row r="1251" spans="1:20" ht="43.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s="5">
        <f t="shared" si="78"/>
        <v>1.0444</v>
      </c>
      <c r="H1251" t="s">
        <v>8224</v>
      </c>
      <c r="I1251" t="s">
        <v>8246</v>
      </c>
      <c r="J1251">
        <v>1341683211</v>
      </c>
      <c r="K1251">
        <v>1339091211</v>
      </c>
      <c r="L1251" t="b">
        <v>1</v>
      </c>
      <c r="M1251">
        <v>81</v>
      </c>
      <c r="N1251" s="6">
        <f t="shared" si="79"/>
        <v>64.46913580246914</v>
      </c>
      <c r="O1251" t="b">
        <v>1</v>
      </c>
      <c r="P1251" t="s">
        <v>8276</v>
      </c>
      <c r="Q1251" t="s">
        <v>8325</v>
      </c>
      <c r="R1251" t="s">
        <v>8326</v>
      </c>
      <c r="S1251" s="11">
        <f t="shared" si="80"/>
        <v>41067.74086805556</v>
      </c>
      <c r="T1251" s="11">
        <f t="shared" si="81"/>
        <v>41097.74086805556</v>
      </c>
    </row>
    <row r="1252" spans="1:20" ht="43.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s="5">
        <f t="shared" si="78"/>
        <v>2.0015333333333332</v>
      </c>
      <c r="H1252" t="s">
        <v>8224</v>
      </c>
      <c r="I1252" t="s">
        <v>8246</v>
      </c>
      <c r="J1252">
        <v>1410017131</v>
      </c>
      <c r="K1252">
        <v>1406129131</v>
      </c>
      <c r="L1252" t="b">
        <v>1</v>
      </c>
      <c r="M1252">
        <v>508</v>
      </c>
      <c r="N1252" s="6">
        <f t="shared" si="79"/>
        <v>118.2007874015748</v>
      </c>
      <c r="O1252" t="b">
        <v>1</v>
      </c>
      <c r="P1252" t="s">
        <v>8276</v>
      </c>
      <c r="Q1252" t="s">
        <v>8325</v>
      </c>
      <c r="R1252" t="s">
        <v>8326</v>
      </c>
      <c r="S1252" s="11">
        <f t="shared" si="80"/>
        <v>41843.64271990741</v>
      </c>
      <c r="T1252" s="11">
        <f t="shared" si="81"/>
        <v>41888.64271990741</v>
      </c>
    </row>
    <row r="1253" spans="1:20" ht="29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s="5">
        <f t="shared" si="78"/>
        <v>1.018</v>
      </c>
      <c r="H1253" t="s">
        <v>8224</v>
      </c>
      <c r="I1253" t="s">
        <v>8246</v>
      </c>
      <c r="J1253">
        <v>1316979167</v>
      </c>
      <c r="K1253">
        <v>1311795167</v>
      </c>
      <c r="L1253" t="b">
        <v>1</v>
      </c>
      <c r="M1253">
        <v>74</v>
      </c>
      <c r="N1253" s="6">
        <f t="shared" si="79"/>
        <v>82.540540540540547</v>
      </c>
      <c r="O1253" t="b">
        <v>1</v>
      </c>
      <c r="P1253" t="s">
        <v>8276</v>
      </c>
      <c r="Q1253" t="s">
        <v>8325</v>
      </c>
      <c r="R1253" t="s">
        <v>8326</v>
      </c>
      <c r="S1253" s="11">
        <f t="shared" si="80"/>
        <v>40751.814432870371</v>
      </c>
      <c r="T1253" s="11">
        <f t="shared" si="81"/>
        <v>40811.814432870371</v>
      </c>
    </row>
    <row r="1254" spans="1:20" ht="43.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s="5">
        <f t="shared" si="78"/>
        <v>1.3765714285714286</v>
      </c>
      <c r="H1254" t="s">
        <v>8224</v>
      </c>
      <c r="I1254" t="s">
        <v>8246</v>
      </c>
      <c r="J1254">
        <v>1382658169</v>
      </c>
      <c r="K1254">
        <v>1380238969</v>
      </c>
      <c r="L1254" t="b">
        <v>1</v>
      </c>
      <c r="M1254">
        <v>141</v>
      </c>
      <c r="N1254" s="6">
        <f t="shared" si="79"/>
        <v>34.170212765957444</v>
      </c>
      <c r="O1254" t="b">
        <v>1</v>
      </c>
      <c r="P1254" t="s">
        <v>8276</v>
      </c>
      <c r="Q1254" t="s">
        <v>8325</v>
      </c>
      <c r="R1254" t="s">
        <v>8326</v>
      </c>
      <c r="S1254" s="11">
        <f t="shared" si="80"/>
        <v>41543.988067129627</v>
      </c>
      <c r="T1254" s="11">
        <f t="shared" si="81"/>
        <v>41571.988067129627</v>
      </c>
    </row>
    <row r="1255" spans="1:20" ht="43.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s="5">
        <f t="shared" si="78"/>
        <v>3038.3319999999999</v>
      </c>
      <c r="H1255" t="s">
        <v>8224</v>
      </c>
      <c r="I1255" t="s">
        <v>8246</v>
      </c>
      <c r="J1255">
        <v>1409770107</v>
      </c>
      <c r="K1255">
        <v>1407178107</v>
      </c>
      <c r="L1255" t="b">
        <v>1</v>
      </c>
      <c r="M1255">
        <v>711</v>
      </c>
      <c r="N1255" s="6">
        <f t="shared" si="79"/>
        <v>42.73322081575246</v>
      </c>
      <c r="O1255" t="b">
        <v>1</v>
      </c>
      <c r="P1255" t="s">
        <v>8276</v>
      </c>
      <c r="Q1255" t="s">
        <v>8325</v>
      </c>
      <c r="R1255" t="s">
        <v>8326</v>
      </c>
      <c r="S1255" s="11">
        <f t="shared" si="80"/>
        <v>41855.783645833333</v>
      </c>
      <c r="T1255" s="11">
        <f t="shared" si="81"/>
        <v>41885.783645833333</v>
      </c>
    </row>
    <row r="1256" spans="1:20" ht="43.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s="5">
        <f t="shared" si="78"/>
        <v>1.9885074626865671</v>
      </c>
      <c r="H1256" t="s">
        <v>8224</v>
      </c>
      <c r="I1256" t="s">
        <v>8246</v>
      </c>
      <c r="J1256">
        <v>1293857940</v>
      </c>
      <c r="K1256">
        <v>1288968886</v>
      </c>
      <c r="L1256" t="b">
        <v>1</v>
      </c>
      <c r="M1256">
        <v>141</v>
      </c>
      <c r="N1256" s="6">
        <f t="shared" si="79"/>
        <v>94.489361702127653</v>
      </c>
      <c r="O1256" t="b">
        <v>1</v>
      </c>
      <c r="P1256" t="s">
        <v>8276</v>
      </c>
      <c r="Q1256" t="s">
        <v>8325</v>
      </c>
      <c r="R1256" t="s">
        <v>8326</v>
      </c>
      <c r="S1256" s="11">
        <f t="shared" si="80"/>
        <v>40487.621365740742</v>
      </c>
      <c r="T1256" s="11">
        <f t="shared" si="81"/>
        <v>40544.207638888889</v>
      </c>
    </row>
    <row r="1257" spans="1:20" ht="43.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s="5">
        <f t="shared" si="78"/>
        <v>2.0236666666666667</v>
      </c>
      <c r="H1257" t="s">
        <v>8224</v>
      </c>
      <c r="I1257" t="s">
        <v>8246</v>
      </c>
      <c r="J1257">
        <v>1385932652</v>
      </c>
      <c r="K1257">
        <v>1383337052</v>
      </c>
      <c r="L1257" t="b">
        <v>1</v>
      </c>
      <c r="M1257">
        <v>109</v>
      </c>
      <c r="N1257" s="6">
        <f t="shared" si="79"/>
        <v>55.697247706422019</v>
      </c>
      <c r="O1257" t="b">
        <v>1</v>
      </c>
      <c r="P1257" t="s">
        <v>8276</v>
      </c>
      <c r="Q1257" t="s">
        <v>8325</v>
      </c>
      <c r="R1257" t="s">
        <v>8326</v>
      </c>
      <c r="S1257" s="11">
        <f t="shared" si="80"/>
        <v>41579.845509259263</v>
      </c>
      <c r="T1257" s="11">
        <f t="shared" si="81"/>
        <v>41609.887175925927</v>
      </c>
    </row>
    <row r="1258" spans="1:20" ht="43.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s="5">
        <f t="shared" si="78"/>
        <v>1.1796376666666666</v>
      </c>
      <c r="H1258" t="s">
        <v>8224</v>
      </c>
      <c r="I1258" t="s">
        <v>8246</v>
      </c>
      <c r="J1258">
        <v>1329084231</v>
      </c>
      <c r="K1258">
        <v>1326492231</v>
      </c>
      <c r="L1258" t="b">
        <v>1</v>
      </c>
      <c r="M1258">
        <v>361</v>
      </c>
      <c r="N1258" s="6">
        <f t="shared" si="79"/>
        <v>98.030831024930734</v>
      </c>
      <c r="O1258" t="b">
        <v>1</v>
      </c>
      <c r="P1258" t="s">
        <v>8276</v>
      </c>
      <c r="Q1258" t="s">
        <v>8325</v>
      </c>
      <c r="R1258" t="s">
        <v>8326</v>
      </c>
      <c r="S1258" s="11">
        <f t="shared" si="80"/>
        <v>40921.919340277782</v>
      </c>
      <c r="T1258" s="11">
        <f t="shared" si="81"/>
        <v>40951.919340277782</v>
      </c>
    </row>
    <row r="1259" spans="1:20" ht="43.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s="5">
        <f t="shared" si="78"/>
        <v>2.9472727272727273</v>
      </c>
      <c r="H1259" t="s">
        <v>8224</v>
      </c>
      <c r="I1259" t="s">
        <v>8246</v>
      </c>
      <c r="J1259">
        <v>1301792590</v>
      </c>
      <c r="K1259">
        <v>1297562590</v>
      </c>
      <c r="L1259" t="b">
        <v>1</v>
      </c>
      <c r="M1259">
        <v>176</v>
      </c>
      <c r="N1259" s="6">
        <f t="shared" si="79"/>
        <v>92.102272727272734</v>
      </c>
      <c r="O1259" t="b">
        <v>1</v>
      </c>
      <c r="P1259" t="s">
        <v>8276</v>
      </c>
      <c r="Q1259" t="s">
        <v>8325</v>
      </c>
      <c r="R1259" t="s">
        <v>8326</v>
      </c>
      <c r="S1259" s="11">
        <f t="shared" si="80"/>
        <v>40587.085532407407</v>
      </c>
      <c r="T1259" s="11">
        <f t="shared" si="81"/>
        <v>40636.043865740743</v>
      </c>
    </row>
    <row r="1260" spans="1:20" ht="43.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s="5">
        <f t="shared" si="78"/>
        <v>2.1314633333333335</v>
      </c>
      <c r="H1260" t="s">
        <v>8224</v>
      </c>
      <c r="I1260" t="s">
        <v>8246</v>
      </c>
      <c r="J1260">
        <v>1377960012</v>
      </c>
      <c r="K1260">
        <v>1375368012</v>
      </c>
      <c r="L1260" t="b">
        <v>1</v>
      </c>
      <c r="M1260">
        <v>670</v>
      </c>
      <c r="N1260" s="6">
        <f t="shared" si="79"/>
        <v>38.175462686567165</v>
      </c>
      <c r="O1260" t="b">
        <v>1</v>
      </c>
      <c r="P1260" t="s">
        <v>8276</v>
      </c>
      <c r="Q1260" t="s">
        <v>8325</v>
      </c>
      <c r="R1260" t="s">
        <v>8326</v>
      </c>
      <c r="S1260" s="11">
        <f t="shared" si="80"/>
        <v>41487.611250000002</v>
      </c>
      <c r="T1260" s="11">
        <f t="shared" si="81"/>
        <v>41517.611250000002</v>
      </c>
    </row>
    <row r="1261" spans="1:20" ht="29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s="5">
        <f t="shared" si="78"/>
        <v>1.0424</v>
      </c>
      <c r="H1261" t="s">
        <v>8224</v>
      </c>
      <c r="I1261" t="s">
        <v>8246</v>
      </c>
      <c r="J1261">
        <v>1402286340</v>
      </c>
      <c r="K1261">
        <v>1399504664</v>
      </c>
      <c r="L1261" t="b">
        <v>1</v>
      </c>
      <c r="M1261">
        <v>96</v>
      </c>
      <c r="N1261" s="6">
        <f t="shared" si="79"/>
        <v>27.145833333333332</v>
      </c>
      <c r="O1261" t="b">
        <v>1</v>
      </c>
      <c r="P1261" t="s">
        <v>8276</v>
      </c>
      <c r="Q1261" t="s">
        <v>8325</v>
      </c>
      <c r="R1261" t="s">
        <v>8326</v>
      </c>
      <c r="S1261" s="11">
        <f t="shared" si="80"/>
        <v>41766.970648148148</v>
      </c>
      <c r="T1261" s="11">
        <f t="shared" si="81"/>
        <v>41799.165972222225</v>
      </c>
    </row>
    <row r="1262" spans="1:20" ht="43.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s="5">
        <f t="shared" si="78"/>
        <v>1.1366666666666667</v>
      </c>
      <c r="H1262" t="s">
        <v>8224</v>
      </c>
      <c r="I1262" t="s">
        <v>8246</v>
      </c>
      <c r="J1262">
        <v>1393445620</v>
      </c>
      <c r="K1262">
        <v>1390853620</v>
      </c>
      <c r="L1262" t="b">
        <v>1</v>
      </c>
      <c r="M1262">
        <v>74</v>
      </c>
      <c r="N1262" s="6">
        <f t="shared" si="79"/>
        <v>50.689189189189186</v>
      </c>
      <c r="O1262" t="b">
        <v>1</v>
      </c>
      <c r="P1262" t="s">
        <v>8276</v>
      </c>
      <c r="Q1262" t="s">
        <v>8325</v>
      </c>
      <c r="R1262" t="s">
        <v>8326</v>
      </c>
      <c r="S1262" s="11">
        <f t="shared" si="80"/>
        <v>41666.842824074076</v>
      </c>
      <c r="T1262" s="11">
        <f t="shared" si="81"/>
        <v>41696.842824074076</v>
      </c>
    </row>
    <row r="1263" spans="1:20" ht="29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s="5">
        <f t="shared" si="78"/>
        <v>1.0125</v>
      </c>
      <c r="H1263" t="s">
        <v>8224</v>
      </c>
      <c r="I1263" t="s">
        <v>8246</v>
      </c>
      <c r="J1263">
        <v>1390983227</v>
      </c>
      <c r="K1263">
        <v>1388391227</v>
      </c>
      <c r="L1263" t="b">
        <v>1</v>
      </c>
      <c r="M1263">
        <v>52</v>
      </c>
      <c r="N1263" s="6">
        <f t="shared" si="79"/>
        <v>38.942307692307693</v>
      </c>
      <c r="O1263" t="b">
        <v>1</v>
      </c>
      <c r="P1263" t="s">
        <v>8276</v>
      </c>
      <c r="Q1263" t="s">
        <v>8325</v>
      </c>
      <c r="R1263" t="s">
        <v>8326</v>
      </c>
      <c r="S1263" s="11">
        <f t="shared" si="80"/>
        <v>41638.342905092592</v>
      </c>
      <c r="T1263" s="11">
        <f t="shared" si="81"/>
        <v>41668.342905092592</v>
      </c>
    </row>
    <row r="1264" spans="1:20" ht="43.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s="5">
        <f t="shared" si="78"/>
        <v>1.2541538461538462</v>
      </c>
      <c r="H1264" t="s">
        <v>8229</v>
      </c>
      <c r="I1264" t="s">
        <v>8251</v>
      </c>
      <c r="J1264">
        <v>1392574692</v>
      </c>
      <c r="K1264">
        <v>1389982692</v>
      </c>
      <c r="L1264" t="b">
        <v>1</v>
      </c>
      <c r="M1264">
        <v>105</v>
      </c>
      <c r="N1264" s="6">
        <f t="shared" si="79"/>
        <v>77.638095238095232</v>
      </c>
      <c r="O1264" t="b">
        <v>1</v>
      </c>
      <c r="P1264" t="s">
        <v>8276</v>
      </c>
      <c r="Q1264" t="s">
        <v>8325</v>
      </c>
      <c r="R1264" t="s">
        <v>8326</v>
      </c>
      <c r="S1264" s="11">
        <f t="shared" si="80"/>
        <v>41656.762638888889</v>
      </c>
      <c r="T1264" s="11">
        <f t="shared" si="81"/>
        <v>41686.762638888889</v>
      </c>
    </row>
    <row r="1265" spans="1:20" ht="29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s="5">
        <f t="shared" si="78"/>
        <v>1.19</v>
      </c>
      <c r="H1265" t="s">
        <v>8224</v>
      </c>
      <c r="I1265" t="s">
        <v>8246</v>
      </c>
      <c r="J1265">
        <v>1396054800</v>
      </c>
      <c r="K1265">
        <v>1393034470</v>
      </c>
      <c r="L1265" t="b">
        <v>1</v>
      </c>
      <c r="M1265">
        <v>41</v>
      </c>
      <c r="N1265" s="6">
        <f t="shared" si="79"/>
        <v>43.536585365853661</v>
      </c>
      <c r="O1265" t="b">
        <v>1</v>
      </c>
      <c r="P1265" t="s">
        <v>8276</v>
      </c>
      <c r="Q1265" t="s">
        <v>8325</v>
      </c>
      <c r="R1265" t="s">
        <v>8326</v>
      </c>
      <c r="S1265" s="11">
        <f t="shared" si="80"/>
        <v>41692.084143518521</v>
      </c>
      <c r="T1265" s="11">
        <f t="shared" si="81"/>
        <v>41727.041666666664</v>
      </c>
    </row>
    <row r="1266" spans="1:20" ht="43.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s="5">
        <f t="shared" si="78"/>
        <v>1.6646153846153846</v>
      </c>
      <c r="H1266" t="s">
        <v>8224</v>
      </c>
      <c r="I1266" t="s">
        <v>8246</v>
      </c>
      <c r="J1266">
        <v>1383062083</v>
      </c>
      <c r="K1266">
        <v>1380556483</v>
      </c>
      <c r="L1266" t="b">
        <v>1</v>
      </c>
      <c r="M1266">
        <v>34</v>
      </c>
      <c r="N1266" s="6">
        <f t="shared" si="79"/>
        <v>31.823529411764707</v>
      </c>
      <c r="O1266" t="b">
        <v>1</v>
      </c>
      <c r="P1266" t="s">
        <v>8276</v>
      </c>
      <c r="Q1266" t="s">
        <v>8325</v>
      </c>
      <c r="R1266" t="s">
        <v>8326</v>
      </c>
      <c r="S1266" s="11">
        <f t="shared" si="80"/>
        <v>41547.662997685184</v>
      </c>
      <c r="T1266" s="11">
        <f t="shared" si="81"/>
        <v>41576.662997685184</v>
      </c>
    </row>
    <row r="1267" spans="1:20" ht="58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s="5">
        <f t="shared" si="78"/>
        <v>1.1914771428571429</v>
      </c>
      <c r="H1267" t="s">
        <v>8224</v>
      </c>
      <c r="I1267" t="s">
        <v>8246</v>
      </c>
      <c r="J1267">
        <v>1291131815</v>
      </c>
      <c r="K1267">
        <v>1287071015</v>
      </c>
      <c r="L1267" t="b">
        <v>1</v>
      </c>
      <c r="M1267">
        <v>66</v>
      </c>
      <c r="N1267" s="6">
        <f t="shared" si="79"/>
        <v>63.184393939393942</v>
      </c>
      <c r="O1267" t="b">
        <v>1</v>
      </c>
      <c r="P1267" t="s">
        <v>8276</v>
      </c>
      <c r="Q1267" t="s">
        <v>8325</v>
      </c>
      <c r="R1267" t="s">
        <v>8326</v>
      </c>
      <c r="S1267" s="11">
        <f t="shared" si="80"/>
        <v>40465.655266203699</v>
      </c>
      <c r="T1267" s="11">
        <f t="shared" si="81"/>
        <v>40512.655266203699</v>
      </c>
    </row>
    <row r="1268" spans="1:20" ht="29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s="5">
        <f t="shared" si="78"/>
        <v>1.0047368421052632</v>
      </c>
      <c r="H1268" t="s">
        <v>8224</v>
      </c>
      <c r="I1268" t="s">
        <v>8246</v>
      </c>
      <c r="J1268">
        <v>1389474145</v>
      </c>
      <c r="K1268">
        <v>1386882145</v>
      </c>
      <c r="L1268" t="b">
        <v>1</v>
      </c>
      <c r="M1268">
        <v>50</v>
      </c>
      <c r="N1268" s="6">
        <f t="shared" si="79"/>
        <v>190.9</v>
      </c>
      <c r="O1268" t="b">
        <v>1</v>
      </c>
      <c r="P1268" t="s">
        <v>8276</v>
      </c>
      <c r="Q1268" t="s">
        <v>8325</v>
      </c>
      <c r="R1268" t="s">
        <v>8326</v>
      </c>
      <c r="S1268" s="11">
        <f t="shared" si="80"/>
        <v>41620.87667824074</v>
      </c>
      <c r="T1268" s="11">
        <f t="shared" si="81"/>
        <v>41650.87667824074</v>
      </c>
    </row>
    <row r="1269" spans="1:20" ht="43.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s="5">
        <f t="shared" si="78"/>
        <v>1.018</v>
      </c>
      <c r="H1269" t="s">
        <v>8224</v>
      </c>
      <c r="I1269" t="s">
        <v>8246</v>
      </c>
      <c r="J1269">
        <v>1374674558</v>
      </c>
      <c r="K1269">
        <v>1372082558</v>
      </c>
      <c r="L1269" t="b">
        <v>1</v>
      </c>
      <c r="M1269">
        <v>159</v>
      </c>
      <c r="N1269" s="6">
        <f t="shared" si="79"/>
        <v>140.85534591194968</v>
      </c>
      <c r="O1269" t="b">
        <v>1</v>
      </c>
      <c r="P1269" t="s">
        <v>8276</v>
      </c>
      <c r="Q1269" t="s">
        <v>8325</v>
      </c>
      <c r="R1269" t="s">
        <v>8326</v>
      </c>
      <c r="S1269" s="11">
        <f t="shared" si="80"/>
        <v>41449.585162037038</v>
      </c>
      <c r="T1269" s="11">
        <f t="shared" si="81"/>
        <v>41479.585162037038</v>
      </c>
    </row>
    <row r="1270" spans="1:20" ht="29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s="5">
        <f t="shared" si="78"/>
        <v>1.1666666666666667</v>
      </c>
      <c r="H1270" t="s">
        <v>8224</v>
      </c>
      <c r="I1270" t="s">
        <v>8246</v>
      </c>
      <c r="J1270">
        <v>1379708247</v>
      </c>
      <c r="K1270">
        <v>1377116247</v>
      </c>
      <c r="L1270" t="b">
        <v>1</v>
      </c>
      <c r="M1270">
        <v>182</v>
      </c>
      <c r="N1270" s="6">
        <f t="shared" si="79"/>
        <v>76.92307692307692</v>
      </c>
      <c r="O1270" t="b">
        <v>1</v>
      </c>
      <c r="P1270" t="s">
        <v>8276</v>
      </c>
      <c r="Q1270" t="s">
        <v>8325</v>
      </c>
      <c r="R1270" t="s">
        <v>8326</v>
      </c>
      <c r="S1270" s="11">
        <f t="shared" si="80"/>
        <v>41507.845451388886</v>
      </c>
      <c r="T1270" s="11">
        <f t="shared" si="81"/>
        <v>41537.845451388886</v>
      </c>
    </row>
    <row r="1271" spans="1:20" ht="43.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s="5">
        <f t="shared" si="78"/>
        <v>1.0864893617021276</v>
      </c>
      <c r="H1271" t="s">
        <v>8224</v>
      </c>
      <c r="I1271" t="s">
        <v>8246</v>
      </c>
      <c r="J1271">
        <v>1460764800</v>
      </c>
      <c r="K1271">
        <v>1458157512</v>
      </c>
      <c r="L1271" t="b">
        <v>1</v>
      </c>
      <c r="M1271">
        <v>206</v>
      </c>
      <c r="N1271" s="6">
        <f t="shared" si="79"/>
        <v>99.15533980582525</v>
      </c>
      <c r="O1271" t="b">
        <v>1</v>
      </c>
      <c r="P1271" t="s">
        <v>8276</v>
      </c>
      <c r="Q1271" t="s">
        <v>8325</v>
      </c>
      <c r="R1271" t="s">
        <v>8326</v>
      </c>
      <c r="S1271" s="11">
        <f t="shared" si="80"/>
        <v>42445.823055555549</v>
      </c>
      <c r="T1271" s="11">
        <f t="shared" si="81"/>
        <v>42476</v>
      </c>
    </row>
    <row r="1272" spans="1:20" ht="29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s="5">
        <f t="shared" si="78"/>
        <v>1.1472</v>
      </c>
      <c r="H1272" t="s">
        <v>8224</v>
      </c>
      <c r="I1272" t="s">
        <v>8246</v>
      </c>
      <c r="J1272">
        <v>1332704042</v>
      </c>
      <c r="K1272">
        <v>1327523642</v>
      </c>
      <c r="L1272" t="b">
        <v>1</v>
      </c>
      <c r="M1272">
        <v>169</v>
      </c>
      <c r="N1272" s="6">
        <f t="shared" si="79"/>
        <v>67.881656804733723</v>
      </c>
      <c r="O1272" t="b">
        <v>1</v>
      </c>
      <c r="P1272" t="s">
        <v>8276</v>
      </c>
      <c r="Q1272" t="s">
        <v>8325</v>
      </c>
      <c r="R1272" t="s">
        <v>8326</v>
      </c>
      <c r="S1272" s="11">
        <f t="shared" si="80"/>
        <v>40933.856967592597</v>
      </c>
      <c r="T1272" s="11">
        <f t="shared" si="81"/>
        <v>40993.815300925926</v>
      </c>
    </row>
    <row r="1273" spans="1:20" ht="43.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s="5">
        <f t="shared" si="78"/>
        <v>1.018</v>
      </c>
      <c r="H1273" t="s">
        <v>8224</v>
      </c>
      <c r="I1273" t="s">
        <v>8246</v>
      </c>
      <c r="J1273">
        <v>1384363459</v>
      </c>
      <c r="K1273">
        <v>1381767859</v>
      </c>
      <c r="L1273" t="b">
        <v>1</v>
      </c>
      <c r="M1273">
        <v>31</v>
      </c>
      <c r="N1273" s="6">
        <f t="shared" si="79"/>
        <v>246.29032258064515</v>
      </c>
      <c r="O1273" t="b">
        <v>1</v>
      </c>
      <c r="P1273" t="s">
        <v>8276</v>
      </c>
      <c r="Q1273" t="s">
        <v>8325</v>
      </c>
      <c r="R1273" t="s">
        <v>8326</v>
      </c>
      <c r="S1273" s="11">
        <f t="shared" si="80"/>
        <v>41561.683553240742</v>
      </c>
      <c r="T1273" s="11">
        <f t="shared" si="81"/>
        <v>41591.725219907406</v>
      </c>
    </row>
    <row r="1274" spans="1:20" ht="58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s="5">
        <f t="shared" si="78"/>
        <v>1.06</v>
      </c>
      <c r="H1274" t="s">
        <v>8224</v>
      </c>
      <c r="I1274" t="s">
        <v>8246</v>
      </c>
      <c r="J1274">
        <v>1276574400</v>
      </c>
      <c r="K1274">
        <v>1270576379</v>
      </c>
      <c r="L1274" t="b">
        <v>1</v>
      </c>
      <c r="M1274">
        <v>28</v>
      </c>
      <c r="N1274" s="6">
        <f t="shared" si="79"/>
        <v>189.28571428571428</v>
      </c>
      <c r="O1274" t="b">
        <v>1</v>
      </c>
      <c r="P1274" t="s">
        <v>8276</v>
      </c>
      <c r="Q1274" t="s">
        <v>8325</v>
      </c>
      <c r="R1274" t="s">
        <v>8326</v>
      </c>
      <c r="S1274" s="11">
        <f t="shared" si="80"/>
        <v>40274.745127314818</v>
      </c>
      <c r="T1274" s="11">
        <f t="shared" si="81"/>
        <v>40344.166666666664</v>
      </c>
    </row>
    <row r="1275" spans="1:20" ht="29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s="5">
        <f t="shared" si="78"/>
        <v>1.0349999999999999</v>
      </c>
      <c r="H1275" t="s">
        <v>8229</v>
      </c>
      <c r="I1275" t="s">
        <v>8251</v>
      </c>
      <c r="J1275">
        <v>1409506291</v>
      </c>
      <c r="K1275">
        <v>1406914291</v>
      </c>
      <c r="L1275" t="b">
        <v>1</v>
      </c>
      <c r="M1275">
        <v>54</v>
      </c>
      <c r="N1275" s="6">
        <f t="shared" si="79"/>
        <v>76.666666666666671</v>
      </c>
      <c r="O1275" t="b">
        <v>1</v>
      </c>
      <c r="P1275" t="s">
        <v>8276</v>
      </c>
      <c r="Q1275" t="s">
        <v>8325</v>
      </c>
      <c r="R1275" t="s">
        <v>8326</v>
      </c>
      <c r="S1275" s="11">
        <f t="shared" si="80"/>
        <v>41852.730219907404</v>
      </c>
      <c r="T1275" s="11">
        <f t="shared" si="81"/>
        <v>41882.730219907404</v>
      </c>
    </row>
    <row r="1276" spans="1:20" ht="43.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s="5">
        <f t="shared" si="78"/>
        <v>1.5497535999999998</v>
      </c>
      <c r="H1276" t="s">
        <v>8224</v>
      </c>
      <c r="I1276" t="s">
        <v>8246</v>
      </c>
      <c r="J1276">
        <v>1346344425</v>
      </c>
      <c r="K1276">
        <v>1343320425</v>
      </c>
      <c r="L1276" t="b">
        <v>1</v>
      </c>
      <c r="M1276">
        <v>467</v>
      </c>
      <c r="N1276" s="6">
        <f t="shared" si="79"/>
        <v>82.963254817987149</v>
      </c>
      <c r="O1276" t="b">
        <v>1</v>
      </c>
      <c r="P1276" t="s">
        <v>8276</v>
      </c>
      <c r="Q1276" t="s">
        <v>8325</v>
      </c>
      <c r="R1276" t="s">
        <v>8326</v>
      </c>
      <c r="S1276" s="11">
        <f t="shared" si="80"/>
        <v>41116.690104166664</v>
      </c>
      <c r="T1276" s="11">
        <f t="shared" si="81"/>
        <v>41151.690104166664</v>
      </c>
    </row>
    <row r="1277" spans="1:20" ht="43.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s="5">
        <f t="shared" si="78"/>
        <v>1.6214066666666667</v>
      </c>
      <c r="H1277" t="s">
        <v>8224</v>
      </c>
      <c r="I1277" t="s">
        <v>8246</v>
      </c>
      <c r="J1277">
        <v>1375908587</v>
      </c>
      <c r="K1277">
        <v>1372884587</v>
      </c>
      <c r="L1277" t="b">
        <v>1</v>
      </c>
      <c r="M1277">
        <v>389</v>
      </c>
      <c r="N1277" s="6">
        <f t="shared" si="79"/>
        <v>62.522107969151669</v>
      </c>
      <c r="O1277" t="b">
        <v>1</v>
      </c>
      <c r="P1277" t="s">
        <v>8276</v>
      </c>
      <c r="Q1277" t="s">
        <v>8325</v>
      </c>
      <c r="R1277" t="s">
        <v>8326</v>
      </c>
      <c r="S1277" s="11">
        <f t="shared" si="80"/>
        <v>41458.867905092593</v>
      </c>
      <c r="T1277" s="11">
        <f t="shared" si="81"/>
        <v>41493.867905092593</v>
      </c>
    </row>
    <row r="1278" spans="1:20" ht="29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s="5">
        <f t="shared" si="78"/>
        <v>1.0442100000000001</v>
      </c>
      <c r="H1278" t="s">
        <v>8224</v>
      </c>
      <c r="I1278" t="s">
        <v>8246</v>
      </c>
      <c r="J1278">
        <v>1251777600</v>
      </c>
      <c r="K1278">
        <v>1247504047</v>
      </c>
      <c r="L1278" t="b">
        <v>1</v>
      </c>
      <c r="M1278">
        <v>68</v>
      </c>
      <c r="N1278" s="6">
        <f t="shared" si="79"/>
        <v>46.06808823529412</v>
      </c>
      <c r="O1278" t="b">
        <v>1</v>
      </c>
      <c r="P1278" t="s">
        <v>8276</v>
      </c>
      <c r="Q1278" t="s">
        <v>8325</v>
      </c>
      <c r="R1278" t="s">
        <v>8326</v>
      </c>
      <c r="S1278" s="11">
        <f t="shared" si="80"/>
        <v>40007.704247685186</v>
      </c>
      <c r="T1278" s="11">
        <f t="shared" si="81"/>
        <v>40057.166666666664</v>
      </c>
    </row>
    <row r="1279" spans="1:20" ht="43.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s="5">
        <f t="shared" si="78"/>
        <v>1.0612433333333333</v>
      </c>
      <c r="H1279" t="s">
        <v>8224</v>
      </c>
      <c r="I1279" t="s">
        <v>8246</v>
      </c>
      <c r="J1279">
        <v>1346765347</v>
      </c>
      <c r="K1279">
        <v>1343741347</v>
      </c>
      <c r="L1279" t="b">
        <v>1</v>
      </c>
      <c r="M1279">
        <v>413</v>
      </c>
      <c r="N1279" s="6">
        <f t="shared" si="79"/>
        <v>38.543946731234868</v>
      </c>
      <c r="O1279" t="b">
        <v>1</v>
      </c>
      <c r="P1279" t="s">
        <v>8276</v>
      </c>
      <c r="Q1279" t="s">
        <v>8325</v>
      </c>
      <c r="R1279" t="s">
        <v>8326</v>
      </c>
      <c r="S1279" s="11">
        <f t="shared" si="80"/>
        <v>41121.561886574076</v>
      </c>
      <c r="T1279" s="11">
        <f t="shared" si="81"/>
        <v>41156.561886574076</v>
      </c>
    </row>
    <row r="1280" spans="1:20" ht="43.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s="5">
        <f t="shared" si="78"/>
        <v>1.5493846153846154</v>
      </c>
      <c r="H1280" t="s">
        <v>8224</v>
      </c>
      <c r="I1280" t="s">
        <v>8246</v>
      </c>
      <c r="J1280">
        <v>1403661600</v>
      </c>
      <c r="K1280">
        <v>1401196766</v>
      </c>
      <c r="L1280" t="b">
        <v>1</v>
      </c>
      <c r="M1280">
        <v>190</v>
      </c>
      <c r="N1280" s="6">
        <f t="shared" si="79"/>
        <v>53.005263157894738</v>
      </c>
      <c r="O1280" t="b">
        <v>1</v>
      </c>
      <c r="P1280" t="s">
        <v>8276</v>
      </c>
      <c r="Q1280" t="s">
        <v>8325</v>
      </c>
      <c r="R1280" t="s">
        <v>8326</v>
      </c>
      <c r="S1280" s="11">
        <f t="shared" si="80"/>
        <v>41786.555162037039</v>
      </c>
      <c r="T1280" s="11">
        <f t="shared" si="81"/>
        <v>41815.083333333336</v>
      </c>
    </row>
    <row r="1281" spans="1:20" ht="43.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s="5">
        <f t="shared" si="78"/>
        <v>1.1077157238734421</v>
      </c>
      <c r="H1281" t="s">
        <v>8224</v>
      </c>
      <c r="I1281" t="s">
        <v>8246</v>
      </c>
      <c r="J1281">
        <v>1395624170</v>
      </c>
      <c r="K1281">
        <v>1392171770</v>
      </c>
      <c r="L1281" t="b">
        <v>1</v>
      </c>
      <c r="M1281">
        <v>189</v>
      </c>
      <c r="N1281" s="6">
        <f t="shared" si="79"/>
        <v>73.355396825396824</v>
      </c>
      <c r="O1281" t="b">
        <v>1</v>
      </c>
      <c r="P1281" t="s">
        <v>8276</v>
      </c>
      <c r="Q1281" t="s">
        <v>8325</v>
      </c>
      <c r="R1281" t="s">
        <v>8326</v>
      </c>
      <c r="S1281" s="11">
        <f t="shared" si="80"/>
        <v>41682.099189814813</v>
      </c>
      <c r="T1281" s="11">
        <f t="shared" si="81"/>
        <v>41722.057523148149</v>
      </c>
    </row>
    <row r="1282" spans="1:20" ht="43.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s="5">
        <f t="shared" ref="G1282:G1345" si="82">E1282/D1282</f>
        <v>1.1091186666666666</v>
      </c>
      <c r="H1282" t="s">
        <v>8224</v>
      </c>
      <c r="I1282" t="s">
        <v>8246</v>
      </c>
      <c r="J1282">
        <v>1299003054</v>
      </c>
      <c r="K1282">
        <v>1291227054</v>
      </c>
      <c r="L1282" t="b">
        <v>1</v>
      </c>
      <c r="M1282">
        <v>130</v>
      </c>
      <c r="N1282" s="6">
        <f t="shared" si="79"/>
        <v>127.97523076923076</v>
      </c>
      <c r="O1282" t="b">
        <v>1</v>
      </c>
      <c r="P1282" t="s">
        <v>8276</v>
      </c>
      <c r="Q1282" t="s">
        <v>8325</v>
      </c>
      <c r="R1282" t="s">
        <v>8326</v>
      </c>
      <c r="S1282" s="11">
        <f t="shared" si="80"/>
        <v>40513.757569444446</v>
      </c>
      <c r="T1282" s="11">
        <f t="shared" si="81"/>
        <v>40603.757569444446</v>
      </c>
    </row>
    <row r="1283" spans="1:20" ht="43.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s="5">
        <f t="shared" si="82"/>
        <v>1.1071428571428572</v>
      </c>
      <c r="H1283" t="s">
        <v>8224</v>
      </c>
      <c r="I1283" t="s">
        <v>8246</v>
      </c>
      <c r="J1283">
        <v>1375033836</v>
      </c>
      <c r="K1283">
        <v>1373305836</v>
      </c>
      <c r="L1283" t="b">
        <v>1</v>
      </c>
      <c r="M1283">
        <v>74</v>
      </c>
      <c r="N1283" s="6">
        <f t="shared" ref="N1283:N1346" si="83">IFERROR(E1283/M1283,0)</f>
        <v>104.72972972972973</v>
      </c>
      <c r="O1283" t="b">
        <v>1</v>
      </c>
      <c r="P1283" t="s">
        <v>8276</v>
      </c>
      <c r="Q1283" t="s">
        <v>8325</v>
      </c>
      <c r="R1283" t="s">
        <v>8326</v>
      </c>
      <c r="S1283" s="11">
        <f t="shared" ref="S1283:S1346" si="84">((($K1283/60)/60)/24)+DATE(1970,1,1)</f>
        <v>41463.743472222224</v>
      </c>
      <c r="T1283" s="11">
        <f t="shared" ref="T1283:T1346" si="85">((($J1283/60)/60)/24)+DATE(1970,1,1)</f>
        <v>41483.743472222224</v>
      </c>
    </row>
    <row r="1284" spans="1:20" ht="43.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s="5">
        <f t="shared" si="82"/>
        <v>1.2361333333333333</v>
      </c>
      <c r="H1284" t="s">
        <v>8224</v>
      </c>
      <c r="I1284" t="s">
        <v>8246</v>
      </c>
      <c r="J1284">
        <v>1386565140</v>
      </c>
      <c r="K1284">
        <v>1383909855</v>
      </c>
      <c r="L1284" t="b">
        <v>1</v>
      </c>
      <c r="M1284">
        <v>274</v>
      </c>
      <c r="N1284" s="6">
        <f t="shared" si="83"/>
        <v>67.671532846715323</v>
      </c>
      <c r="O1284" t="b">
        <v>1</v>
      </c>
      <c r="P1284" t="s">
        <v>8276</v>
      </c>
      <c r="Q1284" t="s">
        <v>8325</v>
      </c>
      <c r="R1284" t="s">
        <v>8326</v>
      </c>
      <c r="S1284" s="11">
        <f t="shared" si="84"/>
        <v>41586.475173611114</v>
      </c>
      <c r="T1284" s="11">
        <f t="shared" si="85"/>
        <v>41617.207638888889</v>
      </c>
    </row>
    <row r="1285" spans="1:20" ht="43.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s="5">
        <f t="shared" si="82"/>
        <v>2.1105</v>
      </c>
      <c r="H1285" t="s">
        <v>8224</v>
      </c>
      <c r="I1285" t="s">
        <v>8246</v>
      </c>
      <c r="J1285">
        <v>1362974400</v>
      </c>
      <c r="K1285">
        <v>1360948389</v>
      </c>
      <c r="L1285" t="b">
        <v>1</v>
      </c>
      <c r="M1285">
        <v>22</v>
      </c>
      <c r="N1285" s="6">
        <f t="shared" si="83"/>
        <v>95.931818181818187</v>
      </c>
      <c r="O1285" t="b">
        <v>1</v>
      </c>
      <c r="P1285" t="s">
        <v>8276</v>
      </c>
      <c r="Q1285" t="s">
        <v>8325</v>
      </c>
      <c r="R1285" t="s">
        <v>8326</v>
      </c>
      <c r="S1285" s="11">
        <f t="shared" si="84"/>
        <v>41320.717465277776</v>
      </c>
      <c r="T1285" s="11">
        <f t="shared" si="85"/>
        <v>41344.166666666664</v>
      </c>
    </row>
    <row r="1286" spans="1:20" ht="43.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s="5">
        <f t="shared" si="82"/>
        <v>1.01</v>
      </c>
      <c r="H1286" t="s">
        <v>8224</v>
      </c>
      <c r="I1286" t="s">
        <v>8246</v>
      </c>
      <c r="J1286">
        <v>1483203540</v>
      </c>
      <c r="K1286">
        <v>1481175482</v>
      </c>
      <c r="L1286" t="b">
        <v>0</v>
      </c>
      <c r="M1286">
        <v>31</v>
      </c>
      <c r="N1286" s="6">
        <f t="shared" si="83"/>
        <v>65.161290322580641</v>
      </c>
      <c r="O1286" t="b">
        <v>1</v>
      </c>
      <c r="P1286" t="s">
        <v>8271</v>
      </c>
      <c r="Q1286" t="s">
        <v>8317</v>
      </c>
      <c r="R1286" t="s">
        <v>8318</v>
      </c>
      <c r="S1286" s="11">
        <f t="shared" si="84"/>
        <v>42712.23474537037</v>
      </c>
      <c r="T1286" s="11">
        <f t="shared" si="85"/>
        <v>42735.707638888889</v>
      </c>
    </row>
    <row r="1287" spans="1:20" ht="43.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s="5">
        <f t="shared" si="82"/>
        <v>1.0165</v>
      </c>
      <c r="H1287" t="s">
        <v>8225</v>
      </c>
      <c r="I1287" t="s">
        <v>8247</v>
      </c>
      <c r="J1287">
        <v>1434808775</v>
      </c>
      <c r="K1287">
        <v>1433512775</v>
      </c>
      <c r="L1287" t="b">
        <v>0</v>
      </c>
      <c r="M1287">
        <v>63</v>
      </c>
      <c r="N1287" s="6">
        <f t="shared" si="83"/>
        <v>32.269841269841272</v>
      </c>
      <c r="O1287" t="b">
        <v>1</v>
      </c>
      <c r="P1287" t="s">
        <v>8271</v>
      </c>
      <c r="Q1287" t="s">
        <v>8317</v>
      </c>
      <c r="R1287" t="s">
        <v>8318</v>
      </c>
      <c r="S1287" s="11">
        <f t="shared" si="84"/>
        <v>42160.583043981482</v>
      </c>
      <c r="T1287" s="11">
        <f t="shared" si="85"/>
        <v>42175.583043981482</v>
      </c>
    </row>
    <row r="1288" spans="1:20" ht="43.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s="5">
        <f t="shared" si="82"/>
        <v>1.0833333333333333</v>
      </c>
      <c r="H1288" t="s">
        <v>8225</v>
      </c>
      <c r="I1288" t="s">
        <v>8247</v>
      </c>
      <c r="J1288">
        <v>1424181600</v>
      </c>
      <c r="K1288">
        <v>1423041227</v>
      </c>
      <c r="L1288" t="b">
        <v>0</v>
      </c>
      <c r="M1288">
        <v>20</v>
      </c>
      <c r="N1288" s="6">
        <f t="shared" si="83"/>
        <v>81.25</v>
      </c>
      <c r="O1288" t="b">
        <v>1</v>
      </c>
      <c r="P1288" t="s">
        <v>8271</v>
      </c>
      <c r="Q1288" t="s">
        <v>8317</v>
      </c>
      <c r="R1288" t="s">
        <v>8318</v>
      </c>
      <c r="S1288" s="11">
        <f t="shared" si="84"/>
        <v>42039.384571759263</v>
      </c>
      <c r="T1288" s="11">
        <f t="shared" si="85"/>
        <v>42052.583333333328</v>
      </c>
    </row>
    <row r="1289" spans="1:20" ht="58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s="5">
        <f t="shared" si="82"/>
        <v>2.42</v>
      </c>
      <c r="H1289" t="s">
        <v>8225</v>
      </c>
      <c r="I1289" t="s">
        <v>8247</v>
      </c>
      <c r="J1289">
        <v>1434120856</v>
      </c>
      <c r="K1289">
        <v>1428936856</v>
      </c>
      <c r="L1289" t="b">
        <v>0</v>
      </c>
      <c r="M1289">
        <v>25</v>
      </c>
      <c r="N1289" s="6">
        <f t="shared" si="83"/>
        <v>24.2</v>
      </c>
      <c r="O1289" t="b">
        <v>1</v>
      </c>
      <c r="P1289" t="s">
        <v>8271</v>
      </c>
      <c r="Q1289" t="s">
        <v>8317</v>
      </c>
      <c r="R1289" t="s">
        <v>8318</v>
      </c>
      <c r="S1289" s="11">
        <f t="shared" si="84"/>
        <v>42107.621018518519</v>
      </c>
      <c r="T1289" s="11">
        <f t="shared" si="85"/>
        <v>42167.621018518519</v>
      </c>
    </row>
    <row r="1290" spans="1:20" ht="43.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s="5">
        <f t="shared" si="82"/>
        <v>1.0044999999999999</v>
      </c>
      <c r="H1290" t="s">
        <v>8224</v>
      </c>
      <c r="I1290" t="s">
        <v>8246</v>
      </c>
      <c r="J1290">
        <v>1470801600</v>
      </c>
      <c r="K1290">
        <v>1468122163</v>
      </c>
      <c r="L1290" t="b">
        <v>0</v>
      </c>
      <c r="M1290">
        <v>61</v>
      </c>
      <c r="N1290" s="6">
        <f t="shared" si="83"/>
        <v>65.868852459016395</v>
      </c>
      <c r="O1290" t="b">
        <v>1</v>
      </c>
      <c r="P1290" t="s">
        <v>8271</v>
      </c>
      <c r="Q1290" t="s">
        <v>8317</v>
      </c>
      <c r="R1290" t="s">
        <v>8318</v>
      </c>
      <c r="S1290" s="11">
        <f t="shared" si="84"/>
        <v>42561.154664351852</v>
      </c>
      <c r="T1290" s="11">
        <f t="shared" si="85"/>
        <v>42592.166666666672</v>
      </c>
    </row>
    <row r="1291" spans="1:20" ht="43.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s="5">
        <f t="shared" si="82"/>
        <v>1.2506666666666666</v>
      </c>
      <c r="H1291" t="s">
        <v>8224</v>
      </c>
      <c r="I1291" t="s">
        <v>8246</v>
      </c>
      <c r="J1291">
        <v>1483499645</v>
      </c>
      <c r="K1291">
        <v>1480907645</v>
      </c>
      <c r="L1291" t="b">
        <v>0</v>
      </c>
      <c r="M1291">
        <v>52</v>
      </c>
      <c r="N1291" s="6">
        <f t="shared" si="83"/>
        <v>36.07692307692308</v>
      </c>
      <c r="O1291" t="b">
        <v>1</v>
      </c>
      <c r="P1291" t="s">
        <v>8271</v>
      </c>
      <c r="Q1291" t="s">
        <v>8317</v>
      </c>
      <c r="R1291" t="s">
        <v>8318</v>
      </c>
      <c r="S1291" s="11">
        <f t="shared" si="84"/>
        <v>42709.134780092587</v>
      </c>
      <c r="T1291" s="11">
        <f t="shared" si="85"/>
        <v>42739.134780092587</v>
      </c>
    </row>
    <row r="1292" spans="1:20" ht="29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s="5">
        <f t="shared" si="82"/>
        <v>1.0857142857142856</v>
      </c>
      <c r="H1292" t="s">
        <v>8224</v>
      </c>
      <c r="I1292" t="s">
        <v>8246</v>
      </c>
      <c r="J1292">
        <v>1429772340</v>
      </c>
      <c r="K1292">
        <v>1427121931</v>
      </c>
      <c r="L1292" t="b">
        <v>0</v>
      </c>
      <c r="M1292">
        <v>86</v>
      </c>
      <c r="N1292" s="6">
        <f t="shared" si="83"/>
        <v>44.186046511627907</v>
      </c>
      <c r="O1292" t="b">
        <v>1</v>
      </c>
      <c r="P1292" t="s">
        <v>8271</v>
      </c>
      <c r="Q1292" t="s">
        <v>8317</v>
      </c>
      <c r="R1292" t="s">
        <v>8318</v>
      </c>
      <c r="S1292" s="11">
        <f t="shared" si="84"/>
        <v>42086.614942129629</v>
      </c>
      <c r="T1292" s="11">
        <f t="shared" si="85"/>
        <v>42117.290972222225</v>
      </c>
    </row>
    <row r="1293" spans="1:20" ht="43.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s="5">
        <f t="shared" si="82"/>
        <v>1.4570000000000001</v>
      </c>
      <c r="H1293" t="s">
        <v>8224</v>
      </c>
      <c r="I1293" t="s">
        <v>8246</v>
      </c>
      <c r="J1293">
        <v>1428390000</v>
      </c>
      <c r="K1293">
        <v>1425224391</v>
      </c>
      <c r="L1293" t="b">
        <v>0</v>
      </c>
      <c r="M1293">
        <v>42</v>
      </c>
      <c r="N1293" s="6">
        <f t="shared" si="83"/>
        <v>104.07142857142857</v>
      </c>
      <c r="O1293" t="b">
        <v>1</v>
      </c>
      <c r="P1293" t="s">
        <v>8271</v>
      </c>
      <c r="Q1293" t="s">
        <v>8317</v>
      </c>
      <c r="R1293" t="s">
        <v>8318</v>
      </c>
      <c r="S1293" s="11">
        <f t="shared" si="84"/>
        <v>42064.652673611112</v>
      </c>
      <c r="T1293" s="11">
        <f t="shared" si="85"/>
        <v>42101.291666666672</v>
      </c>
    </row>
    <row r="1294" spans="1:20" ht="43.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s="5">
        <f t="shared" si="82"/>
        <v>1.1000000000000001</v>
      </c>
      <c r="H1294" t="s">
        <v>8225</v>
      </c>
      <c r="I1294" t="s">
        <v>8247</v>
      </c>
      <c r="J1294">
        <v>1444172340</v>
      </c>
      <c r="K1294">
        <v>1441822828</v>
      </c>
      <c r="L1294" t="b">
        <v>0</v>
      </c>
      <c r="M1294">
        <v>52</v>
      </c>
      <c r="N1294" s="6">
        <f t="shared" si="83"/>
        <v>35.96153846153846</v>
      </c>
      <c r="O1294" t="b">
        <v>1</v>
      </c>
      <c r="P1294" t="s">
        <v>8271</v>
      </c>
      <c r="Q1294" t="s">
        <v>8317</v>
      </c>
      <c r="R1294" t="s">
        <v>8318</v>
      </c>
      <c r="S1294" s="11">
        <f t="shared" si="84"/>
        <v>42256.764212962968</v>
      </c>
      <c r="T1294" s="11">
        <f t="shared" si="85"/>
        <v>42283.957638888889</v>
      </c>
    </row>
    <row r="1295" spans="1:20" ht="43.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s="5">
        <f t="shared" si="82"/>
        <v>1.0223333333333333</v>
      </c>
      <c r="H1295" t="s">
        <v>8224</v>
      </c>
      <c r="I1295" t="s">
        <v>8246</v>
      </c>
      <c r="J1295">
        <v>1447523371</v>
      </c>
      <c r="K1295">
        <v>1444927771</v>
      </c>
      <c r="L1295" t="b">
        <v>0</v>
      </c>
      <c r="M1295">
        <v>120</v>
      </c>
      <c r="N1295" s="6">
        <f t="shared" si="83"/>
        <v>127.79166666666667</v>
      </c>
      <c r="O1295" t="b">
        <v>1</v>
      </c>
      <c r="P1295" t="s">
        <v>8271</v>
      </c>
      <c r="Q1295" t="s">
        <v>8317</v>
      </c>
      <c r="R1295" t="s">
        <v>8318</v>
      </c>
      <c r="S1295" s="11">
        <f t="shared" si="84"/>
        <v>42292.701053240744</v>
      </c>
      <c r="T1295" s="11">
        <f t="shared" si="85"/>
        <v>42322.742719907401</v>
      </c>
    </row>
    <row r="1296" spans="1:20" ht="43.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s="5">
        <f t="shared" si="82"/>
        <v>1.22</v>
      </c>
      <c r="H1296" t="s">
        <v>8225</v>
      </c>
      <c r="I1296" t="s">
        <v>8247</v>
      </c>
      <c r="J1296">
        <v>1445252400</v>
      </c>
      <c r="K1296">
        <v>1443696797</v>
      </c>
      <c r="L1296" t="b">
        <v>0</v>
      </c>
      <c r="M1296">
        <v>22</v>
      </c>
      <c r="N1296" s="6">
        <f t="shared" si="83"/>
        <v>27.727272727272727</v>
      </c>
      <c r="O1296" t="b">
        <v>1</v>
      </c>
      <c r="P1296" t="s">
        <v>8271</v>
      </c>
      <c r="Q1296" t="s">
        <v>8317</v>
      </c>
      <c r="R1296" t="s">
        <v>8318</v>
      </c>
      <c r="S1296" s="11">
        <f t="shared" si="84"/>
        <v>42278.453668981485</v>
      </c>
      <c r="T1296" s="11">
        <f t="shared" si="85"/>
        <v>42296.458333333328</v>
      </c>
    </row>
    <row r="1297" spans="1:20" ht="43.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s="5">
        <f t="shared" si="82"/>
        <v>1.0196000000000001</v>
      </c>
      <c r="H1297" t="s">
        <v>8225</v>
      </c>
      <c r="I1297" t="s">
        <v>8247</v>
      </c>
      <c r="J1297">
        <v>1438189200</v>
      </c>
      <c r="K1297">
        <v>1435585497</v>
      </c>
      <c r="L1297" t="b">
        <v>0</v>
      </c>
      <c r="M1297">
        <v>64</v>
      </c>
      <c r="N1297" s="6">
        <f t="shared" si="83"/>
        <v>39.828125</v>
      </c>
      <c r="O1297" t="b">
        <v>1</v>
      </c>
      <c r="P1297" t="s">
        <v>8271</v>
      </c>
      <c r="Q1297" t="s">
        <v>8317</v>
      </c>
      <c r="R1297" t="s">
        <v>8318</v>
      </c>
      <c r="S1297" s="11">
        <f t="shared" si="84"/>
        <v>42184.572881944448</v>
      </c>
      <c r="T1297" s="11">
        <f t="shared" si="85"/>
        <v>42214.708333333328</v>
      </c>
    </row>
    <row r="1298" spans="1:20" ht="43.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s="5">
        <f t="shared" si="82"/>
        <v>1.411764705882353</v>
      </c>
      <c r="H1298" t="s">
        <v>8225</v>
      </c>
      <c r="I1298" t="s">
        <v>8247</v>
      </c>
      <c r="J1298">
        <v>1457914373</v>
      </c>
      <c r="K1298">
        <v>1456189973</v>
      </c>
      <c r="L1298" t="b">
        <v>0</v>
      </c>
      <c r="M1298">
        <v>23</v>
      </c>
      <c r="N1298" s="6">
        <f t="shared" si="83"/>
        <v>52.173913043478258</v>
      </c>
      <c r="O1298" t="b">
        <v>1</v>
      </c>
      <c r="P1298" t="s">
        <v>8271</v>
      </c>
      <c r="Q1298" t="s">
        <v>8317</v>
      </c>
      <c r="R1298" t="s">
        <v>8318</v>
      </c>
      <c r="S1298" s="11">
        <f t="shared" si="84"/>
        <v>42423.050613425927</v>
      </c>
      <c r="T1298" s="11">
        <f t="shared" si="85"/>
        <v>42443.008946759262</v>
      </c>
    </row>
    <row r="1299" spans="1:20" ht="43.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s="5">
        <f t="shared" si="82"/>
        <v>1.0952500000000001</v>
      </c>
      <c r="H1299" t="s">
        <v>8224</v>
      </c>
      <c r="I1299" t="s">
        <v>8246</v>
      </c>
      <c r="J1299">
        <v>1462125358</v>
      </c>
      <c r="K1299">
        <v>1459533358</v>
      </c>
      <c r="L1299" t="b">
        <v>0</v>
      </c>
      <c r="M1299">
        <v>238</v>
      </c>
      <c r="N1299" s="6">
        <f t="shared" si="83"/>
        <v>92.037815126050418</v>
      </c>
      <c r="O1299" t="b">
        <v>1</v>
      </c>
      <c r="P1299" t="s">
        <v>8271</v>
      </c>
      <c r="Q1299" t="s">
        <v>8317</v>
      </c>
      <c r="R1299" t="s">
        <v>8318</v>
      </c>
      <c r="S1299" s="11">
        <f t="shared" si="84"/>
        <v>42461.747199074074</v>
      </c>
      <c r="T1299" s="11">
        <f t="shared" si="85"/>
        <v>42491.747199074074</v>
      </c>
    </row>
    <row r="1300" spans="1:20" ht="43.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s="5">
        <f t="shared" si="82"/>
        <v>1.0465</v>
      </c>
      <c r="H1300" t="s">
        <v>8225</v>
      </c>
      <c r="I1300" t="s">
        <v>8247</v>
      </c>
      <c r="J1300">
        <v>1461860432</v>
      </c>
      <c r="K1300">
        <v>1459268432</v>
      </c>
      <c r="L1300" t="b">
        <v>0</v>
      </c>
      <c r="M1300">
        <v>33</v>
      </c>
      <c r="N1300" s="6">
        <f t="shared" si="83"/>
        <v>63.424242424242422</v>
      </c>
      <c r="O1300" t="b">
        <v>1</v>
      </c>
      <c r="P1300" t="s">
        <v>8271</v>
      </c>
      <c r="Q1300" t="s">
        <v>8317</v>
      </c>
      <c r="R1300" t="s">
        <v>8318</v>
      </c>
      <c r="S1300" s="11">
        <f t="shared" si="84"/>
        <v>42458.680925925932</v>
      </c>
      <c r="T1300" s="11">
        <f t="shared" si="85"/>
        <v>42488.680925925932</v>
      </c>
    </row>
    <row r="1301" spans="1:20" ht="43.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s="5">
        <f t="shared" si="82"/>
        <v>1.24</v>
      </c>
      <c r="H1301" t="s">
        <v>8224</v>
      </c>
      <c r="I1301" t="s">
        <v>8246</v>
      </c>
      <c r="J1301">
        <v>1436902359</v>
      </c>
      <c r="K1301">
        <v>1434310359</v>
      </c>
      <c r="L1301" t="b">
        <v>0</v>
      </c>
      <c r="M1301">
        <v>32</v>
      </c>
      <c r="N1301" s="6">
        <f t="shared" si="83"/>
        <v>135.625</v>
      </c>
      <c r="O1301" t="b">
        <v>1</v>
      </c>
      <c r="P1301" t="s">
        <v>8271</v>
      </c>
      <c r="Q1301" t="s">
        <v>8317</v>
      </c>
      <c r="R1301" t="s">
        <v>8318</v>
      </c>
      <c r="S1301" s="11">
        <f t="shared" si="84"/>
        <v>42169.814340277779</v>
      </c>
      <c r="T1301" s="11">
        <f t="shared" si="85"/>
        <v>42199.814340277779</v>
      </c>
    </row>
    <row r="1302" spans="1:20" ht="43.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s="5">
        <f t="shared" si="82"/>
        <v>1.35</v>
      </c>
      <c r="H1302" t="s">
        <v>8224</v>
      </c>
      <c r="I1302" t="s">
        <v>8246</v>
      </c>
      <c r="J1302">
        <v>1464807420</v>
      </c>
      <c r="K1302">
        <v>1461427938</v>
      </c>
      <c r="L1302" t="b">
        <v>0</v>
      </c>
      <c r="M1302">
        <v>24</v>
      </c>
      <c r="N1302" s="6">
        <f t="shared" si="83"/>
        <v>168.75</v>
      </c>
      <c r="O1302" t="b">
        <v>1</v>
      </c>
      <c r="P1302" t="s">
        <v>8271</v>
      </c>
      <c r="Q1302" t="s">
        <v>8317</v>
      </c>
      <c r="R1302" t="s">
        <v>8318</v>
      </c>
      <c r="S1302" s="11">
        <f t="shared" si="84"/>
        <v>42483.675208333334</v>
      </c>
      <c r="T1302" s="11">
        <f t="shared" si="85"/>
        <v>42522.789583333331</v>
      </c>
    </row>
    <row r="1303" spans="1:20" ht="43.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s="5">
        <f t="shared" si="82"/>
        <v>1.0275000000000001</v>
      </c>
      <c r="H1303" t="s">
        <v>8224</v>
      </c>
      <c r="I1303" t="s">
        <v>8246</v>
      </c>
      <c r="J1303">
        <v>1437447600</v>
      </c>
      <c r="K1303">
        <v>1436551178</v>
      </c>
      <c r="L1303" t="b">
        <v>0</v>
      </c>
      <c r="M1303">
        <v>29</v>
      </c>
      <c r="N1303" s="6">
        <f t="shared" si="83"/>
        <v>70.862068965517238</v>
      </c>
      <c r="O1303" t="b">
        <v>1</v>
      </c>
      <c r="P1303" t="s">
        <v>8271</v>
      </c>
      <c r="Q1303" t="s">
        <v>8317</v>
      </c>
      <c r="R1303" t="s">
        <v>8318</v>
      </c>
      <c r="S1303" s="11">
        <f t="shared" si="84"/>
        <v>42195.749745370369</v>
      </c>
      <c r="T1303" s="11">
        <f t="shared" si="85"/>
        <v>42206.125</v>
      </c>
    </row>
    <row r="1304" spans="1:20" ht="43.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s="5">
        <f t="shared" si="82"/>
        <v>1</v>
      </c>
      <c r="H1304" t="s">
        <v>8224</v>
      </c>
      <c r="I1304" t="s">
        <v>8246</v>
      </c>
      <c r="J1304">
        <v>1480559011</v>
      </c>
      <c r="K1304">
        <v>1477963411</v>
      </c>
      <c r="L1304" t="b">
        <v>0</v>
      </c>
      <c r="M1304">
        <v>50</v>
      </c>
      <c r="N1304" s="6">
        <f t="shared" si="83"/>
        <v>50</v>
      </c>
      <c r="O1304" t="b">
        <v>1</v>
      </c>
      <c r="P1304" t="s">
        <v>8271</v>
      </c>
      <c r="Q1304" t="s">
        <v>8317</v>
      </c>
      <c r="R1304" t="s">
        <v>8318</v>
      </c>
      <c r="S1304" s="11">
        <f t="shared" si="84"/>
        <v>42675.057997685188</v>
      </c>
      <c r="T1304" s="11">
        <f t="shared" si="85"/>
        <v>42705.099664351852</v>
      </c>
    </row>
    <row r="1305" spans="1:20" ht="29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s="5">
        <f t="shared" si="82"/>
        <v>1.3026085714285716</v>
      </c>
      <c r="H1305" t="s">
        <v>8225</v>
      </c>
      <c r="I1305" t="s">
        <v>8247</v>
      </c>
      <c r="J1305">
        <v>1469962800</v>
      </c>
      <c r="K1305">
        <v>1468578920</v>
      </c>
      <c r="L1305" t="b">
        <v>0</v>
      </c>
      <c r="M1305">
        <v>108</v>
      </c>
      <c r="N1305" s="6">
        <f t="shared" si="83"/>
        <v>42.214166666666671</v>
      </c>
      <c r="O1305" t="b">
        <v>1</v>
      </c>
      <c r="P1305" t="s">
        <v>8271</v>
      </c>
      <c r="Q1305" t="s">
        <v>8317</v>
      </c>
      <c r="R1305" t="s">
        <v>8318</v>
      </c>
      <c r="S1305" s="11">
        <f t="shared" si="84"/>
        <v>42566.441203703704</v>
      </c>
      <c r="T1305" s="11">
        <f t="shared" si="85"/>
        <v>42582.458333333328</v>
      </c>
    </row>
    <row r="1306" spans="1:20" ht="43.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s="5">
        <f t="shared" si="82"/>
        <v>0.39627499999999999</v>
      </c>
      <c r="H1306" t="s">
        <v>8225</v>
      </c>
      <c r="I1306" t="s">
        <v>8247</v>
      </c>
      <c r="J1306">
        <v>1489376405</v>
      </c>
      <c r="K1306">
        <v>1484196005</v>
      </c>
      <c r="L1306" t="b">
        <v>0</v>
      </c>
      <c r="M1306">
        <v>104</v>
      </c>
      <c r="N1306" s="6">
        <f t="shared" si="83"/>
        <v>152.41346153846155</v>
      </c>
      <c r="O1306" t="b">
        <v>0</v>
      </c>
      <c r="P1306" t="s">
        <v>8273</v>
      </c>
      <c r="Q1306" t="s">
        <v>8319</v>
      </c>
      <c r="R1306" t="s">
        <v>8321</v>
      </c>
      <c r="S1306" s="11">
        <f t="shared" si="84"/>
        <v>42747.194502314815</v>
      </c>
      <c r="T1306" s="11">
        <f t="shared" si="85"/>
        <v>42807.152835648143</v>
      </c>
    </row>
    <row r="1307" spans="1:20" ht="43.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s="5">
        <f t="shared" si="82"/>
        <v>0.25976666666666665</v>
      </c>
      <c r="H1307" t="s">
        <v>8224</v>
      </c>
      <c r="I1307" t="s">
        <v>8246</v>
      </c>
      <c r="J1307">
        <v>1469122200</v>
      </c>
      <c r="K1307">
        <v>1466611108</v>
      </c>
      <c r="L1307" t="b">
        <v>0</v>
      </c>
      <c r="M1307">
        <v>86</v>
      </c>
      <c r="N1307" s="6">
        <f t="shared" si="83"/>
        <v>90.616279069767444</v>
      </c>
      <c r="O1307" t="b">
        <v>0</v>
      </c>
      <c r="P1307" t="s">
        <v>8273</v>
      </c>
      <c r="Q1307" t="s">
        <v>8319</v>
      </c>
      <c r="R1307" t="s">
        <v>8321</v>
      </c>
      <c r="S1307" s="11">
        <f t="shared" si="84"/>
        <v>42543.665601851855</v>
      </c>
      <c r="T1307" s="11">
        <f t="shared" si="85"/>
        <v>42572.729166666672</v>
      </c>
    </row>
    <row r="1308" spans="1:20" ht="58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s="5">
        <f t="shared" si="82"/>
        <v>0.65246363636363636</v>
      </c>
      <c r="H1308" t="s">
        <v>8224</v>
      </c>
      <c r="I1308" t="s">
        <v>8246</v>
      </c>
      <c r="J1308">
        <v>1417690734</v>
      </c>
      <c r="K1308">
        <v>1415098734</v>
      </c>
      <c r="L1308" t="b">
        <v>0</v>
      </c>
      <c r="M1308">
        <v>356</v>
      </c>
      <c r="N1308" s="6">
        <f t="shared" si="83"/>
        <v>201.60393258426967</v>
      </c>
      <c r="O1308" t="b">
        <v>0</v>
      </c>
      <c r="P1308" t="s">
        <v>8273</v>
      </c>
      <c r="Q1308" t="s">
        <v>8319</v>
      </c>
      <c r="R1308" t="s">
        <v>8321</v>
      </c>
      <c r="S1308" s="11">
        <f t="shared" si="84"/>
        <v>41947.457569444443</v>
      </c>
      <c r="T1308" s="11">
        <f t="shared" si="85"/>
        <v>41977.457569444443</v>
      </c>
    </row>
    <row r="1309" spans="1:20" ht="29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s="5">
        <f t="shared" si="82"/>
        <v>0.11514000000000001</v>
      </c>
      <c r="H1309" t="s">
        <v>8224</v>
      </c>
      <c r="I1309" t="s">
        <v>8246</v>
      </c>
      <c r="J1309">
        <v>1455710679</v>
      </c>
      <c r="K1309">
        <v>1453118679</v>
      </c>
      <c r="L1309" t="b">
        <v>0</v>
      </c>
      <c r="M1309">
        <v>45</v>
      </c>
      <c r="N1309" s="6">
        <f t="shared" si="83"/>
        <v>127.93333333333334</v>
      </c>
      <c r="O1309" t="b">
        <v>0</v>
      </c>
      <c r="P1309" t="s">
        <v>8273</v>
      </c>
      <c r="Q1309" t="s">
        <v>8319</v>
      </c>
      <c r="R1309" t="s">
        <v>8321</v>
      </c>
      <c r="S1309" s="11">
        <f t="shared" si="84"/>
        <v>42387.503229166665</v>
      </c>
      <c r="T1309" s="11">
        <f t="shared" si="85"/>
        <v>42417.503229166665</v>
      </c>
    </row>
    <row r="1310" spans="1:20" ht="29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s="5">
        <f t="shared" si="82"/>
        <v>0.11360000000000001</v>
      </c>
      <c r="H1310" t="s">
        <v>8224</v>
      </c>
      <c r="I1310" t="s">
        <v>8246</v>
      </c>
      <c r="J1310">
        <v>1475937812</v>
      </c>
      <c r="K1310">
        <v>1472481812</v>
      </c>
      <c r="L1310" t="b">
        <v>0</v>
      </c>
      <c r="M1310">
        <v>38</v>
      </c>
      <c r="N1310" s="6">
        <f t="shared" si="83"/>
        <v>29.894736842105264</v>
      </c>
      <c r="O1310" t="b">
        <v>0</v>
      </c>
      <c r="P1310" t="s">
        <v>8273</v>
      </c>
      <c r="Q1310" t="s">
        <v>8319</v>
      </c>
      <c r="R1310" t="s">
        <v>8321</v>
      </c>
      <c r="S1310" s="11">
        <f t="shared" si="84"/>
        <v>42611.613564814819</v>
      </c>
      <c r="T1310" s="11">
        <f t="shared" si="85"/>
        <v>42651.613564814819</v>
      </c>
    </row>
    <row r="1311" spans="1:20" ht="43.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s="5">
        <f t="shared" si="82"/>
        <v>1.1199130434782609</v>
      </c>
      <c r="H1311" t="s">
        <v>8224</v>
      </c>
      <c r="I1311" t="s">
        <v>8246</v>
      </c>
      <c r="J1311">
        <v>1444943468</v>
      </c>
      <c r="K1311">
        <v>1441919468</v>
      </c>
      <c r="L1311" t="b">
        <v>0</v>
      </c>
      <c r="M1311">
        <v>35</v>
      </c>
      <c r="N1311" s="6">
        <f t="shared" si="83"/>
        <v>367.97142857142859</v>
      </c>
      <c r="O1311" t="b">
        <v>0</v>
      </c>
      <c r="P1311" t="s">
        <v>8273</v>
      </c>
      <c r="Q1311" t="s">
        <v>8319</v>
      </c>
      <c r="R1311" t="s">
        <v>8321</v>
      </c>
      <c r="S1311" s="11">
        <f t="shared" si="84"/>
        <v>42257.882731481484</v>
      </c>
      <c r="T1311" s="11">
        <f t="shared" si="85"/>
        <v>42292.882731481484</v>
      </c>
    </row>
    <row r="1312" spans="1:20" ht="43.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s="5">
        <f t="shared" si="82"/>
        <v>0.155</v>
      </c>
      <c r="H1312" t="s">
        <v>8224</v>
      </c>
      <c r="I1312" t="s">
        <v>8246</v>
      </c>
      <c r="J1312">
        <v>1471622450</v>
      </c>
      <c r="K1312">
        <v>1467734450</v>
      </c>
      <c r="L1312" t="b">
        <v>0</v>
      </c>
      <c r="M1312">
        <v>24</v>
      </c>
      <c r="N1312" s="6">
        <f t="shared" si="83"/>
        <v>129.16666666666666</v>
      </c>
      <c r="O1312" t="b">
        <v>0</v>
      </c>
      <c r="P1312" t="s">
        <v>8273</v>
      </c>
      <c r="Q1312" t="s">
        <v>8319</v>
      </c>
      <c r="R1312" t="s">
        <v>8321</v>
      </c>
      <c r="S1312" s="11">
        <f t="shared" si="84"/>
        <v>42556.667245370365</v>
      </c>
      <c r="T1312" s="11">
        <f t="shared" si="85"/>
        <v>42601.667245370365</v>
      </c>
    </row>
    <row r="1313" spans="1:20" ht="43.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s="5">
        <f t="shared" si="82"/>
        <v>0.32028000000000001</v>
      </c>
      <c r="H1313" t="s">
        <v>8224</v>
      </c>
      <c r="I1313" t="s">
        <v>8246</v>
      </c>
      <c r="J1313">
        <v>1480536919</v>
      </c>
      <c r="K1313">
        <v>1477509319</v>
      </c>
      <c r="L1313" t="b">
        <v>0</v>
      </c>
      <c r="M1313">
        <v>100</v>
      </c>
      <c r="N1313" s="6">
        <f t="shared" si="83"/>
        <v>800.7</v>
      </c>
      <c r="O1313" t="b">
        <v>0</v>
      </c>
      <c r="P1313" t="s">
        <v>8273</v>
      </c>
      <c r="Q1313" t="s">
        <v>8319</v>
      </c>
      <c r="R1313" t="s">
        <v>8321</v>
      </c>
      <c r="S1313" s="11">
        <f t="shared" si="84"/>
        <v>42669.802303240736</v>
      </c>
      <c r="T1313" s="11">
        <f t="shared" si="85"/>
        <v>42704.843969907408</v>
      </c>
    </row>
    <row r="1314" spans="1:20" ht="43.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s="5">
        <f t="shared" si="82"/>
        <v>6.0869565217391303E-3</v>
      </c>
      <c r="H1314" t="s">
        <v>8224</v>
      </c>
      <c r="I1314" t="s">
        <v>8246</v>
      </c>
      <c r="J1314">
        <v>1429375922</v>
      </c>
      <c r="K1314">
        <v>1426783922</v>
      </c>
      <c r="L1314" t="b">
        <v>0</v>
      </c>
      <c r="M1314">
        <v>1</v>
      </c>
      <c r="N1314" s="6">
        <f t="shared" si="83"/>
        <v>28</v>
      </c>
      <c r="O1314" t="b">
        <v>0</v>
      </c>
      <c r="P1314" t="s">
        <v>8273</v>
      </c>
      <c r="Q1314" t="s">
        <v>8319</v>
      </c>
      <c r="R1314" t="s">
        <v>8321</v>
      </c>
      <c r="S1314" s="11">
        <f t="shared" si="84"/>
        <v>42082.702800925923</v>
      </c>
      <c r="T1314" s="11">
        <f t="shared" si="85"/>
        <v>42112.702800925923</v>
      </c>
    </row>
    <row r="1315" spans="1:20" ht="43.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s="5">
        <f t="shared" si="82"/>
        <v>0.31114999999999998</v>
      </c>
      <c r="H1315" t="s">
        <v>8224</v>
      </c>
      <c r="I1315" t="s">
        <v>8246</v>
      </c>
      <c r="J1315">
        <v>1457024514</v>
      </c>
      <c r="K1315">
        <v>1454432514</v>
      </c>
      <c r="L1315" t="b">
        <v>0</v>
      </c>
      <c r="M1315">
        <v>122</v>
      </c>
      <c r="N1315" s="6">
        <f t="shared" si="83"/>
        <v>102.01639344262296</v>
      </c>
      <c r="O1315" t="b">
        <v>0</v>
      </c>
      <c r="P1315" t="s">
        <v>8273</v>
      </c>
      <c r="Q1315" t="s">
        <v>8319</v>
      </c>
      <c r="R1315" t="s">
        <v>8321</v>
      </c>
      <c r="S1315" s="11">
        <f t="shared" si="84"/>
        <v>42402.709652777776</v>
      </c>
      <c r="T1315" s="11">
        <f t="shared" si="85"/>
        <v>42432.709652777776</v>
      </c>
    </row>
    <row r="1316" spans="1:20" ht="43.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s="5">
        <f t="shared" si="82"/>
        <v>1.1266666666666666E-2</v>
      </c>
      <c r="H1316" t="s">
        <v>8224</v>
      </c>
      <c r="I1316" t="s">
        <v>8246</v>
      </c>
      <c r="J1316">
        <v>1477065860</v>
      </c>
      <c r="K1316">
        <v>1471881860</v>
      </c>
      <c r="L1316" t="b">
        <v>0</v>
      </c>
      <c r="M1316">
        <v>11</v>
      </c>
      <c r="N1316" s="6">
        <f t="shared" si="83"/>
        <v>184.36363636363637</v>
      </c>
      <c r="O1316" t="b">
        <v>0</v>
      </c>
      <c r="P1316" t="s">
        <v>8273</v>
      </c>
      <c r="Q1316" t="s">
        <v>8319</v>
      </c>
      <c r="R1316" t="s">
        <v>8321</v>
      </c>
      <c r="S1316" s="11">
        <f t="shared" si="84"/>
        <v>42604.669675925921</v>
      </c>
      <c r="T1316" s="11">
        <f t="shared" si="85"/>
        <v>42664.669675925921</v>
      </c>
    </row>
    <row r="1317" spans="1:20" ht="29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s="5">
        <f t="shared" si="82"/>
        <v>0.40404000000000001</v>
      </c>
      <c r="H1317" t="s">
        <v>8224</v>
      </c>
      <c r="I1317" t="s">
        <v>8246</v>
      </c>
      <c r="J1317">
        <v>1446771600</v>
      </c>
      <c r="K1317">
        <v>1443700648</v>
      </c>
      <c r="L1317" t="b">
        <v>0</v>
      </c>
      <c r="M1317">
        <v>248</v>
      </c>
      <c r="N1317" s="6">
        <f t="shared" si="83"/>
        <v>162.91935483870967</v>
      </c>
      <c r="O1317" t="b">
        <v>0</v>
      </c>
      <c r="P1317" t="s">
        <v>8273</v>
      </c>
      <c r="Q1317" t="s">
        <v>8319</v>
      </c>
      <c r="R1317" t="s">
        <v>8321</v>
      </c>
      <c r="S1317" s="11">
        <f t="shared" si="84"/>
        <v>42278.498240740737</v>
      </c>
      <c r="T1317" s="11">
        <f t="shared" si="85"/>
        <v>42314.041666666672</v>
      </c>
    </row>
    <row r="1318" spans="1:20" ht="43.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s="5">
        <f t="shared" si="82"/>
        <v>1.3333333333333333E-5</v>
      </c>
      <c r="H1318" t="s">
        <v>8224</v>
      </c>
      <c r="I1318" t="s">
        <v>8246</v>
      </c>
      <c r="J1318">
        <v>1456700709</v>
      </c>
      <c r="K1318">
        <v>1453676709</v>
      </c>
      <c r="L1318" t="b">
        <v>0</v>
      </c>
      <c r="M1318">
        <v>1</v>
      </c>
      <c r="N1318" s="6">
        <f t="shared" si="83"/>
        <v>1</v>
      </c>
      <c r="O1318" t="b">
        <v>0</v>
      </c>
      <c r="P1318" t="s">
        <v>8273</v>
      </c>
      <c r="Q1318" t="s">
        <v>8319</v>
      </c>
      <c r="R1318" t="s">
        <v>8321</v>
      </c>
      <c r="S1318" s="11">
        <f t="shared" si="84"/>
        <v>42393.961909722217</v>
      </c>
      <c r="T1318" s="11">
        <f t="shared" si="85"/>
        <v>42428.961909722217</v>
      </c>
    </row>
    <row r="1319" spans="1:20" ht="43.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s="5">
        <f t="shared" si="82"/>
        <v>5.7334999999999997E-2</v>
      </c>
      <c r="H1319" t="s">
        <v>8232</v>
      </c>
      <c r="I1319" t="s">
        <v>8253</v>
      </c>
      <c r="J1319">
        <v>1469109600</v>
      </c>
      <c r="K1319">
        <v>1464586746</v>
      </c>
      <c r="L1319" t="b">
        <v>0</v>
      </c>
      <c r="M1319">
        <v>19</v>
      </c>
      <c r="N1319" s="6">
        <f t="shared" si="83"/>
        <v>603.52631578947364</v>
      </c>
      <c r="O1319" t="b">
        <v>0</v>
      </c>
      <c r="P1319" t="s">
        <v>8273</v>
      </c>
      <c r="Q1319" t="s">
        <v>8319</v>
      </c>
      <c r="R1319" t="s">
        <v>8321</v>
      </c>
      <c r="S1319" s="11">
        <f t="shared" si="84"/>
        <v>42520.235486111109</v>
      </c>
      <c r="T1319" s="11">
        <f t="shared" si="85"/>
        <v>42572.583333333328</v>
      </c>
    </row>
    <row r="1320" spans="1:20" ht="43.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s="5">
        <f t="shared" si="82"/>
        <v>0.15325</v>
      </c>
      <c r="H1320" t="s">
        <v>8224</v>
      </c>
      <c r="I1320" t="s">
        <v>8246</v>
      </c>
      <c r="J1320">
        <v>1420938172</v>
      </c>
      <c r="K1320">
        <v>1418346172</v>
      </c>
      <c r="L1320" t="b">
        <v>0</v>
      </c>
      <c r="M1320">
        <v>135</v>
      </c>
      <c r="N1320" s="6">
        <f t="shared" si="83"/>
        <v>45.407407407407405</v>
      </c>
      <c r="O1320" t="b">
        <v>0</v>
      </c>
      <c r="P1320" t="s">
        <v>8273</v>
      </c>
      <c r="Q1320" t="s">
        <v>8319</v>
      </c>
      <c r="R1320" t="s">
        <v>8321</v>
      </c>
      <c r="S1320" s="11">
        <f t="shared" si="84"/>
        <v>41985.043657407412</v>
      </c>
      <c r="T1320" s="11">
        <f t="shared" si="85"/>
        <v>42015.043657407412</v>
      </c>
    </row>
    <row r="1321" spans="1:20" ht="43.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s="5">
        <f t="shared" si="82"/>
        <v>0.15103448275862069</v>
      </c>
      <c r="H1321" t="s">
        <v>8225</v>
      </c>
      <c r="I1321" t="s">
        <v>8247</v>
      </c>
      <c r="J1321">
        <v>1405094400</v>
      </c>
      <c r="K1321">
        <v>1403810965</v>
      </c>
      <c r="L1321" t="b">
        <v>0</v>
      </c>
      <c r="M1321">
        <v>9</v>
      </c>
      <c r="N1321" s="6">
        <f t="shared" si="83"/>
        <v>97.333333333333329</v>
      </c>
      <c r="O1321" t="b">
        <v>0</v>
      </c>
      <c r="P1321" t="s">
        <v>8273</v>
      </c>
      <c r="Q1321" t="s">
        <v>8319</v>
      </c>
      <c r="R1321" t="s">
        <v>8321</v>
      </c>
      <c r="S1321" s="11">
        <f t="shared" si="84"/>
        <v>41816.812094907407</v>
      </c>
      <c r="T1321" s="11">
        <f t="shared" si="85"/>
        <v>41831.666666666664</v>
      </c>
    </row>
    <row r="1322" spans="1:20" ht="43.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s="5">
        <f t="shared" si="82"/>
        <v>5.0299999999999997E-3</v>
      </c>
      <c r="H1322" t="s">
        <v>8233</v>
      </c>
      <c r="I1322" t="s">
        <v>8249</v>
      </c>
      <c r="J1322">
        <v>1483138800</v>
      </c>
      <c r="K1322">
        <v>1480610046</v>
      </c>
      <c r="L1322" t="b">
        <v>0</v>
      </c>
      <c r="M1322">
        <v>3</v>
      </c>
      <c r="N1322" s="6">
        <f t="shared" si="83"/>
        <v>167.66666666666666</v>
      </c>
      <c r="O1322" t="b">
        <v>0</v>
      </c>
      <c r="P1322" t="s">
        <v>8273</v>
      </c>
      <c r="Q1322" t="s">
        <v>8319</v>
      </c>
      <c r="R1322" t="s">
        <v>8321</v>
      </c>
      <c r="S1322" s="11">
        <f t="shared" si="84"/>
        <v>42705.690347222218</v>
      </c>
      <c r="T1322" s="11">
        <f t="shared" si="85"/>
        <v>42734.958333333328</v>
      </c>
    </row>
    <row r="1323" spans="1:20" ht="43.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s="5">
        <f t="shared" si="82"/>
        <v>1.3028138528138528E-2</v>
      </c>
      <c r="H1323" t="s">
        <v>8235</v>
      </c>
      <c r="I1323" t="s">
        <v>8255</v>
      </c>
      <c r="J1323">
        <v>1482515937</v>
      </c>
      <c r="K1323">
        <v>1479923937</v>
      </c>
      <c r="L1323" t="b">
        <v>0</v>
      </c>
      <c r="M1323">
        <v>7</v>
      </c>
      <c r="N1323" s="6">
        <f t="shared" si="83"/>
        <v>859.85714285714289</v>
      </c>
      <c r="O1323" t="b">
        <v>0</v>
      </c>
      <c r="P1323" t="s">
        <v>8273</v>
      </c>
      <c r="Q1323" t="s">
        <v>8319</v>
      </c>
      <c r="R1323" t="s">
        <v>8321</v>
      </c>
      <c r="S1323" s="11">
        <f t="shared" si="84"/>
        <v>42697.74927083333</v>
      </c>
      <c r="T1323" s="11">
        <f t="shared" si="85"/>
        <v>42727.74927083333</v>
      </c>
    </row>
    <row r="1324" spans="1:20" ht="43.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s="5">
        <f t="shared" si="82"/>
        <v>3.0285714285714286E-3</v>
      </c>
      <c r="H1324" t="s">
        <v>8225</v>
      </c>
      <c r="I1324" t="s">
        <v>8247</v>
      </c>
      <c r="J1324">
        <v>1432223125</v>
      </c>
      <c r="K1324">
        <v>1429631125</v>
      </c>
      <c r="L1324" t="b">
        <v>0</v>
      </c>
      <c r="M1324">
        <v>4</v>
      </c>
      <c r="N1324" s="6">
        <f t="shared" si="83"/>
        <v>26.5</v>
      </c>
      <c r="O1324" t="b">
        <v>0</v>
      </c>
      <c r="P1324" t="s">
        <v>8273</v>
      </c>
      <c r="Q1324" t="s">
        <v>8319</v>
      </c>
      <c r="R1324" t="s">
        <v>8321</v>
      </c>
      <c r="S1324" s="11">
        <f t="shared" si="84"/>
        <v>42115.656539351854</v>
      </c>
      <c r="T1324" s="11">
        <f t="shared" si="85"/>
        <v>42145.656539351854</v>
      </c>
    </row>
    <row r="1325" spans="1:20" ht="43.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s="5">
        <f t="shared" si="82"/>
        <v>8.8800000000000004E-2</v>
      </c>
      <c r="H1325" t="s">
        <v>8224</v>
      </c>
      <c r="I1325" t="s">
        <v>8246</v>
      </c>
      <c r="J1325">
        <v>1461653700</v>
      </c>
      <c r="K1325">
        <v>1458665146</v>
      </c>
      <c r="L1325" t="b">
        <v>0</v>
      </c>
      <c r="M1325">
        <v>44</v>
      </c>
      <c r="N1325" s="6">
        <f t="shared" si="83"/>
        <v>30.272727272727273</v>
      </c>
      <c r="O1325" t="b">
        <v>0</v>
      </c>
      <c r="P1325" t="s">
        <v>8273</v>
      </c>
      <c r="Q1325" t="s">
        <v>8319</v>
      </c>
      <c r="R1325" t="s">
        <v>8321</v>
      </c>
      <c r="S1325" s="11">
        <f t="shared" si="84"/>
        <v>42451.698449074072</v>
      </c>
      <c r="T1325" s="11">
        <f t="shared" si="85"/>
        <v>42486.288194444445</v>
      </c>
    </row>
    <row r="1326" spans="1:20" ht="43.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s="5">
        <f t="shared" si="82"/>
        <v>9.8400000000000001E-2</v>
      </c>
      <c r="H1326" t="s">
        <v>8224</v>
      </c>
      <c r="I1326" t="s">
        <v>8246</v>
      </c>
      <c r="J1326">
        <v>1476371552</v>
      </c>
      <c r="K1326">
        <v>1473779552</v>
      </c>
      <c r="L1326" t="b">
        <v>0</v>
      </c>
      <c r="M1326">
        <v>90</v>
      </c>
      <c r="N1326" s="6">
        <f t="shared" si="83"/>
        <v>54.666666666666664</v>
      </c>
      <c r="O1326" t="b">
        <v>0</v>
      </c>
      <c r="P1326" t="s">
        <v>8273</v>
      </c>
      <c r="Q1326" t="s">
        <v>8319</v>
      </c>
      <c r="R1326" t="s">
        <v>8321</v>
      </c>
      <c r="S1326" s="11">
        <f t="shared" si="84"/>
        <v>42626.633703703701</v>
      </c>
      <c r="T1326" s="11">
        <f t="shared" si="85"/>
        <v>42656.633703703701</v>
      </c>
    </row>
    <row r="1327" spans="1:20" ht="43.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s="5">
        <f t="shared" si="82"/>
        <v>2.4299999999999999E-2</v>
      </c>
      <c r="H1327" t="s">
        <v>8224</v>
      </c>
      <c r="I1327" t="s">
        <v>8246</v>
      </c>
      <c r="J1327">
        <v>1483063435</v>
      </c>
      <c r="K1327">
        <v>1480471435</v>
      </c>
      <c r="L1327" t="b">
        <v>0</v>
      </c>
      <c r="M1327">
        <v>8</v>
      </c>
      <c r="N1327" s="6">
        <f t="shared" si="83"/>
        <v>60.75</v>
      </c>
      <c r="O1327" t="b">
        <v>0</v>
      </c>
      <c r="P1327" t="s">
        <v>8273</v>
      </c>
      <c r="Q1327" t="s">
        <v>8319</v>
      </c>
      <c r="R1327" t="s">
        <v>8321</v>
      </c>
      <c r="S1327" s="11">
        <f t="shared" si="84"/>
        <v>42704.086053240739</v>
      </c>
      <c r="T1327" s="11">
        <f t="shared" si="85"/>
        <v>42734.086053240739</v>
      </c>
    </row>
    <row r="1328" spans="1:20" ht="43.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s="5">
        <f t="shared" si="82"/>
        <v>1.1299999999999999E-2</v>
      </c>
      <c r="H1328" t="s">
        <v>8224</v>
      </c>
      <c r="I1328" t="s">
        <v>8246</v>
      </c>
      <c r="J1328">
        <v>1421348428</v>
      </c>
      <c r="K1328">
        <v>1417460428</v>
      </c>
      <c r="L1328" t="b">
        <v>0</v>
      </c>
      <c r="M1328">
        <v>11</v>
      </c>
      <c r="N1328" s="6">
        <f t="shared" si="83"/>
        <v>102.72727272727273</v>
      </c>
      <c r="O1328" t="b">
        <v>0</v>
      </c>
      <c r="P1328" t="s">
        <v>8273</v>
      </c>
      <c r="Q1328" t="s">
        <v>8319</v>
      </c>
      <c r="R1328" t="s">
        <v>8321</v>
      </c>
      <c r="S1328" s="11">
        <f t="shared" si="84"/>
        <v>41974.791990740734</v>
      </c>
      <c r="T1328" s="11">
        <f t="shared" si="85"/>
        <v>42019.791990740734</v>
      </c>
    </row>
    <row r="1329" spans="1:20" ht="43.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s="5">
        <f t="shared" si="82"/>
        <v>3.5520833333333335E-2</v>
      </c>
      <c r="H1329" t="s">
        <v>8224</v>
      </c>
      <c r="I1329" t="s">
        <v>8246</v>
      </c>
      <c r="J1329">
        <v>1432916235</v>
      </c>
      <c r="K1329">
        <v>1430324235</v>
      </c>
      <c r="L1329" t="b">
        <v>0</v>
      </c>
      <c r="M1329">
        <v>41</v>
      </c>
      <c r="N1329" s="6">
        <f t="shared" si="83"/>
        <v>41.585365853658537</v>
      </c>
      <c r="O1329" t="b">
        <v>0</v>
      </c>
      <c r="P1329" t="s">
        <v>8273</v>
      </c>
      <c r="Q1329" t="s">
        <v>8319</v>
      </c>
      <c r="R1329" t="s">
        <v>8321</v>
      </c>
      <c r="S1329" s="11">
        <f t="shared" si="84"/>
        <v>42123.678645833337</v>
      </c>
      <c r="T1329" s="11">
        <f t="shared" si="85"/>
        <v>42153.678645833337</v>
      </c>
    </row>
    <row r="1330" spans="1:20" ht="43.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s="5">
        <f t="shared" si="82"/>
        <v>2.3306666666666667E-2</v>
      </c>
      <c r="H1330" t="s">
        <v>8224</v>
      </c>
      <c r="I1330" t="s">
        <v>8246</v>
      </c>
      <c r="J1330">
        <v>1476458734</v>
      </c>
      <c r="K1330">
        <v>1472570734</v>
      </c>
      <c r="L1330" t="b">
        <v>0</v>
      </c>
      <c r="M1330">
        <v>15</v>
      </c>
      <c r="N1330" s="6">
        <f t="shared" si="83"/>
        <v>116.53333333333333</v>
      </c>
      <c r="O1330" t="b">
        <v>0</v>
      </c>
      <c r="P1330" t="s">
        <v>8273</v>
      </c>
      <c r="Q1330" t="s">
        <v>8319</v>
      </c>
      <c r="R1330" t="s">
        <v>8321</v>
      </c>
      <c r="S1330" s="11">
        <f t="shared" si="84"/>
        <v>42612.642754629633</v>
      </c>
      <c r="T1330" s="11">
        <f t="shared" si="85"/>
        <v>42657.642754629633</v>
      </c>
    </row>
    <row r="1331" spans="1:20" ht="43.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s="5">
        <f t="shared" si="82"/>
        <v>8.1600000000000006E-3</v>
      </c>
      <c r="H1331" t="s">
        <v>8224</v>
      </c>
      <c r="I1331" t="s">
        <v>8246</v>
      </c>
      <c r="J1331">
        <v>1417501145</v>
      </c>
      <c r="K1331">
        <v>1414041545</v>
      </c>
      <c r="L1331" t="b">
        <v>0</v>
      </c>
      <c r="M1331">
        <v>9</v>
      </c>
      <c r="N1331" s="6">
        <f t="shared" si="83"/>
        <v>45.333333333333336</v>
      </c>
      <c r="O1331" t="b">
        <v>0</v>
      </c>
      <c r="P1331" t="s">
        <v>8273</v>
      </c>
      <c r="Q1331" t="s">
        <v>8319</v>
      </c>
      <c r="R1331" t="s">
        <v>8321</v>
      </c>
      <c r="S1331" s="11">
        <f t="shared" si="84"/>
        <v>41935.221585648149</v>
      </c>
      <c r="T1331" s="11">
        <f t="shared" si="85"/>
        <v>41975.263252314813</v>
      </c>
    </row>
    <row r="1332" spans="1:20" ht="43.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s="5">
        <f t="shared" si="82"/>
        <v>0.22494285714285714</v>
      </c>
      <c r="H1332" t="s">
        <v>8224</v>
      </c>
      <c r="I1332" t="s">
        <v>8246</v>
      </c>
      <c r="J1332">
        <v>1467432000</v>
      </c>
      <c r="K1332">
        <v>1464763109</v>
      </c>
      <c r="L1332" t="b">
        <v>0</v>
      </c>
      <c r="M1332">
        <v>50</v>
      </c>
      <c r="N1332" s="6">
        <f t="shared" si="83"/>
        <v>157.46</v>
      </c>
      <c r="O1332" t="b">
        <v>0</v>
      </c>
      <c r="P1332" t="s">
        <v>8273</v>
      </c>
      <c r="Q1332" t="s">
        <v>8319</v>
      </c>
      <c r="R1332" t="s">
        <v>8321</v>
      </c>
      <c r="S1332" s="11">
        <f t="shared" si="84"/>
        <v>42522.276724537034</v>
      </c>
      <c r="T1332" s="11">
        <f t="shared" si="85"/>
        <v>42553.166666666672</v>
      </c>
    </row>
    <row r="1333" spans="1:20" ht="43.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s="5">
        <f t="shared" si="82"/>
        <v>1.3668E-2</v>
      </c>
      <c r="H1333" t="s">
        <v>8224</v>
      </c>
      <c r="I1333" t="s">
        <v>8246</v>
      </c>
      <c r="J1333">
        <v>1471435554</v>
      </c>
      <c r="K1333">
        <v>1468843554</v>
      </c>
      <c r="L1333" t="b">
        <v>0</v>
      </c>
      <c r="M1333">
        <v>34</v>
      </c>
      <c r="N1333" s="6">
        <f t="shared" si="83"/>
        <v>100.5</v>
      </c>
      <c r="O1333" t="b">
        <v>0</v>
      </c>
      <c r="P1333" t="s">
        <v>8273</v>
      </c>
      <c r="Q1333" t="s">
        <v>8319</v>
      </c>
      <c r="R1333" t="s">
        <v>8321</v>
      </c>
      <c r="S1333" s="11">
        <f t="shared" si="84"/>
        <v>42569.50409722222</v>
      </c>
      <c r="T1333" s="11">
        <f t="shared" si="85"/>
        <v>42599.50409722222</v>
      </c>
    </row>
    <row r="1334" spans="1:20" ht="43.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s="5">
        <f t="shared" si="82"/>
        <v>0</v>
      </c>
      <c r="H1334" t="s">
        <v>8240</v>
      </c>
      <c r="I1334" t="s">
        <v>8257</v>
      </c>
      <c r="J1334">
        <v>1485480408</v>
      </c>
      <c r="K1334">
        <v>1482888408</v>
      </c>
      <c r="L1334" t="b">
        <v>0</v>
      </c>
      <c r="M1334">
        <v>0</v>
      </c>
      <c r="N1334" s="6">
        <f t="shared" si="83"/>
        <v>0</v>
      </c>
      <c r="O1334" t="b">
        <v>0</v>
      </c>
      <c r="P1334" t="s">
        <v>8273</v>
      </c>
      <c r="Q1334" t="s">
        <v>8319</v>
      </c>
      <c r="R1334" t="s">
        <v>8321</v>
      </c>
      <c r="S1334" s="11">
        <f t="shared" si="84"/>
        <v>42732.060277777782</v>
      </c>
      <c r="T1334" s="11">
        <f t="shared" si="85"/>
        <v>42762.060277777782</v>
      </c>
    </row>
    <row r="1335" spans="1:20" ht="43.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s="5">
        <f t="shared" si="82"/>
        <v>0</v>
      </c>
      <c r="H1335" t="s">
        <v>8226</v>
      </c>
      <c r="I1335" t="s">
        <v>8248</v>
      </c>
      <c r="J1335">
        <v>1405478025</v>
      </c>
      <c r="K1335">
        <v>1402886025</v>
      </c>
      <c r="L1335" t="b">
        <v>0</v>
      </c>
      <c r="M1335">
        <v>0</v>
      </c>
      <c r="N1335" s="6">
        <f t="shared" si="83"/>
        <v>0</v>
      </c>
      <c r="O1335" t="b">
        <v>0</v>
      </c>
      <c r="P1335" t="s">
        <v>8273</v>
      </c>
      <c r="Q1335" t="s">
        <v>8319</v>
      </c>
      <c r="R1335" t="s">
        <v>8321</v>
      </c>
      <c r="S1335" s="11">
        <f t="shared" si="84"/>
        <v>41806.106770833336</v>
      </c>
      <c r="T1335" s="11">
        <f t="shared" si="85"/>
        <v>41836.106770833336</v>
      </c>
    </row>
    <row r="1336" spans="1:20" ht="43.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s="5">
        <f t="shared" si="82"/>
        <v>0.10754135338345865</v>
      </c>
      <c r="H1336" t="s">
        <v>8224</v>
      </c>
      <c r="I1336" t="s">
        <v>8246</v>
      </c>
      <c r="J1336">
        <v>1457721287</v>
      </c>
      <c r="K1336">
        <v>1455129287</v>
      </c>
      <c r="L1336" t="b">
        <v>0</v>
      </c>
      <c r="M1336">
        <v>276</v>
      </c>
      <c r="N1336" s="6">
        <f t="shared" si="83"/>
        <v>51.822463768115945</v>
      </c>
      <c r="O1336" t="b">
        <v>0</v>
      </c>
      <c r="P1336" t="s">
        <v>8273</v>
      </c>
      <c r="Q1336" t="s">
        <v>8319</v>
      </c>
      <c r="R1336" t="s">
        <v>8321</v>
      </c>
      <c r="S1336" s="11">
        <f t="shared" si="84"/>
        <v>42410.774155092593</v>
      </c>
      <c r="T1336" s="11">
        <f t="shared" si="85"/>
        <v>42440.774155092593</v>
      </c>
    </row>
    <row r="1337" spans="1:20" ht="43.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s="5">
        <f t="shared" si="82"/>
        <v>0.1976</v>
      </c>
      <c r="H1337" t="s">
        <v>8224</v>
      </c>
      <c r="I1337" t="s">
        <v>8246</v>
      </c>
      <c r="J1337">
        <v>1449354502</v>
      </c>
      <c r="K1337">
        <v>1446762502</v>
      </c>
      <c r="L1337" t="b">
        <v>0</v>
      </c>
      <c r="M1337">
        <v>16</v>
      </c>
      <c r="N1337" s="6">
        <f t="shared" si="83"/>
        <v>308.75</v>
      </c>
      <c r="O1337" t="b">
        <v>0</v>
      </c>
      <c r="P1337" t="s">
        <v>8273</v>
      </c>
      <c r="Q1337" t="s">
        <v>8319</v>
      </c>
      <c r="R1337" t="s">
        <v>8321</v>
      </c>
      <c r="S1337" s="11">
        <f t="shared" si="84"/>
        <v>42313.936365740738</v>
      </c>
      <c r="T1337" s="11">
        <f t="shared" si="85"/>
        <v>42343.936365740738</v>
      </c>
    </row>
    <row r="1338" spans="1:20" ht="43.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s="5">
        <f t="shared" si="82"/>
        <v>0.84946999999999995</v>
      </c>
      <c r="H1338" t="s">
        <v>8224</v>
      </c>
      <c r="I1338" t="s">
        <v>8246</v>
      </c>
      <c r="J1338">
        <v>1418849028</v>
      </c>
      <c r="K1338">
        <v>1415825028</v>
      </c>
      <c r="L1338" t="b">
        <v>0</v>
      </c>
      <c r="M1338">
        <v>224</v>
      </c>
      <c r="N1338" s="6">
        <f t="shared" si="83"/>
        <v>379.22767857142856</v>
      </c>
      <c r="O1338" t="b">
        <v>0</v>
      </c>
      <c r="P1338" t="s">
        <v>8273</v>
      </c>
      <c r="Q1338" t="s">
        <v>8319</v>
      </c>
      <c r="R1338" t="s">
        <v>8321</v>
      </c>
      <c r="S1338" s="11">
        <f t="shared" si="84"/>
        <v>41955.863750000004</v>
      </c>
      <c r="T1338" s="11">
        <f t="shared" si="85"/>
        <v>41990.863750000004</v>
      </c>
    </row>
    <row r="1339" spans="1:20" ht="43.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s="5">
        <f t="shared" si="82"/>
        <v>0.49381999999999998</v>
      </c>
      <c r="H1339" t="s">
        <v>8224</v>
      </c>
      <c r="I1339" t="s">
        <v>8246</v>
      </c>
      <c r="J1339">
        <v>1488549079</v>
      </c>
      <c r="K1339">
        <v>1485957079</v>
      </c>
      <c r="L1339" t="b">
        <v>0</v>
      </c>
      <c r="M1339">
        <v>140</v>
      </c>
      <c r="N1339" s="6">
        <f t="shared" si="83"/>
        <v>176.36428571428573</v>
      </c>
      <c r="O1339" t="b">
        <v>0</v>
      </c>
      <c r="P1339" t="s">
        <v>8273</v>
      </c>
      <c r="Q1339" t="s">
        <v>8319</v>
      </c>
      <c r="R1339" t="s">
        <v>8321</v>
      </c>
      <c r="S1339" s="11">
        <f t="shared" si="84"/>
        <v>42767.577303240745</v>
      </c>
      <c r="T1339" s="11">
        <f t="shared" si="85"/>
        <v>42797.577303240745</v>
      </c>
    </row>
    <row r="1340" spans="1:20" ht="43.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s="5">
        <f t="shared" si="82"/>
        <v>3.3033333333333331E-2</v>
      </c>
      <c r="H1340" t="s">
        <v>8224</v>
      </c>
      <c r="I1340" t="s">
        <v>8246</v>
      </c>
      <c r="J1340">
        <v>1438543033</v>
      </c>
      <c r="K1340">
        <v>1435951033</v>
      </c>
      <c r="L1340" t="b">
        <v>0</v>
      </c>
      <c r="M1340">
        <v>15</v>
      </c>
      <c r="N1340" s="6">
        <f t="shared" si="83"/>
        <v>66.066666666666663</v>
      </c>
      <c r="O1340" t="b">
        <v>0</v>
      </c>
      <c r="P1340" t="s">
        <v>8273</v>
      </c>
      <c r="Q1340" t="s">
        <v>8319</v>
      </c>
      <c r="R1340" t="s">
        <v>8321</v>
      </c>
      <c r="S1340" s="11">
        <f t="shared" si="84"/>
        <v>42188.803622685184</v>
      </c>
      <c r="T1340" s="11">
        <f t="shared" si="85"/>
        <v>42218.803622685184</v>
      </c>
    </row>
    <row r="1341" spans="1:20" ht="29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s="5">
        <f t="shared" si="82"/>
        <v>6.6339999999999996E-2</v>
      </c>
      <c r="H1341" t="s">
        <v>8224</v>
      </c>
      <c r="I1341" t="s">
        <v>8246</v>
      </c>
      <c r="J1341">
        <v>1418056315</v>
      </c>
      <c r="K1341">
        <v>1414164715</v>
      </c>
      <c r="L1341" t="b">
        <v>0</v>
      </c>
      <c r="M1341">
        <v>37</v>
      </c>
      <c r="N1341" s="6">
        <f t="shared" si="83"/>
        <v>89.648648648648646</v>
      </c>
      <c r="O1341" t="b">
        <v>0</v>
      </c>
      <c r="P1341" t="s">
        <v>8273</v>
      </c>
      <c r="Q1341" t="s">
        <v>8319</v>
      </c>
      <c r="R1341" t="s">
        <v>8321</v>
      </c>
      <c r="S1341" s="11">
        <f t="shared" si="84"/>
        <v>41936.647164351853</v>
      </c>
      <c r="T1341" s="11">
        <f t="shared" si="85"/>
        <v>41981.688831018517</v>
      </c>
    </row>
    <row r="1342" spans="1:20" ht="43.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s="5">
        <f t="shared" si="82"/>
        <v>0</v>
      </c>
      <c r="H1342" t="s">
        <v>8224</v>
      </c>
      <c r="I1342" t="s">
        <v>8246</v>
      </c>
      <c r="J1342">
        <v>1408112253</v>
      </c>
      <c r="K1342">
        <v>1405520253</v>
      </c>
      <c r="L1342" t="b">
        <v>0</v>
      </c>
      <c r="M1342">
        <v>0</v>
      </c>
      <c r="N1342" s="6">
        <f t="shared" si="83"/>
        <v>0</v>
      </c>
      <c r="O1342" t="b">
        <v>0</v>
      </c>
      <c r="P1342" t="s">
        <v>8273</v>
      </c>
      <c r="Q1342" t="s">
        <v>8319</v>
      </c>
      <c r="R1342" t="s">
        <v>8321</v>
      </c>
      <c r="S1342" s="11">
        <f t="shared" si="84"/>
        <v>41836.595520833333</v>
      </c>
      <c r="T1342" s="11">
        <f t="shared" si="85"/>
        <v>41866.595520833333</v>
      </c>
    </row>
    <row r="1343" spans="1:20" ht="43.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s="5">
        <f t="shared" si="82"/>
        <v>0.7036</v>
      </c>
      <c r="H1343" t="s">
        <v>8225</v>
      </c>
      <c r="I1343" t="s">
        <v>8247</v>
      </c>
      <c r="J1343">
        <v>1475333917</v>
      </c>
      <c r="K1343">
        <v>1472569117</v>
      </c>
      <c r="L1343" t="b">
        <v>0</v>
      </c>
      <c r="M1343">
        <v>46</v>
      </c>
      <c r="N1343" s="6">
        <f t="shared" si="83"/>
        <v>382.39130434782606</v>
      </c>
      <c r="O1343" t="b">
        <v>0</v>
      </c>
      <c r="P1343" t="s">
        <v>8273</v>
      </c>
      <c r="Q1343" t="s">
        <v>8319</v>
      </c>
      <c r="R1343" t="s">
        <v>8321</v>
      </c>
      <c r="S1343" s="11">
        <f t="shared" si="84"/>
        <v>42612.624039351853</v>
      </c>
      <c r="T1343" s="11">
        <f t="shared" si="85"/>
        <v>42644.624039351853</v>
      </c>
    </row>
    <row r="1344" spans="1:20" ht="43.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s="5">
        <f t="shared" si="82"/>
        <v>2E-3</v>
      </c>
      <c r="H1344" t="s">
        <v>8224</v>
      </c>
      <c r="I1344" t="s">
        <v>8246</v>
      </c>
      <c r="J1344">
        <v>1437161739</v>
      </c>
      <c r="K1344">
        <v>1434569739</v>
      </c>
      <c r="L1344" t="b">
        <v>0</v>
      </c>
      <c r="M1344">
        <v>1</v>
      </c>
      <c r="N1344" s="6">
        <f t="shared" si="83"/>
        <v>100</v>
      </c>
      <c r="O1344" t="b">
        <v>0</v>
      </c>
      <c r="P1344" t="s">
        <v>8273</v>
      </c>
      <c r="Q1344" t="s">
        <v>8319</v>
      </c>
      <c r="R1344" t="s">
        <v>8321</v>
      </c>
      <c r="S1344" s="11">
        <f t="shared" si="84"/>
        <v>42172.816423611104</v>
      </c>
      <c r="T1344" s="11">
        <f t="shared" si="85"/>
        <v>42202.816423611104</v>
      </c>
    </row>
    <row r="1345" spans="1:20" ht="43.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s="5">
        <f t="shared" si="82"/>
        <v>1.02298</v>
      </c>
      <c r="H1345" t="s">
        <v>8224</v>
      </c>
      <c r="I1345" t="s">
        <v>8246</v>
      </c>
      <c r="J1345">
        <v>1471579140</v>
      </c>
      <c r="K1345">
        <v>1466512683</v>
      </c>
      <c r="L1345" t="b">
        <v>0</v>
      </c>
      <c r="M1345">
        <v>323</v>
      </c>
      <c r="N1345" s="6">
        <f t="shared" si="83"/>
        <v>158.35603715170279</v>
      </c>
      <c r="O1345" t="b">
        <v>0</v>
      </c>
      <c r="P1345" t="s">
        <v>8273</v>
      </c>
      <c r="Q1345" t="s">
        <v>8319</v>
      </c>
      <c r="R1345" t="s">
        <v>8321</v>
      </c>
      <c r="S1345" s="11">
        <f t="shared" si="84"/>
        <v>42542.526423611111</v>
      </c>
      <c r="T1345" s="11">
        <f t="shared" si="85"/>
        <v>42601.165972222225</v>
      </c>
    </row>
    <row r="1346" spans="1:20" ht="43.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s="5">
        <f t="shared" ref="G1346:G1409" si="86">E1346/D1346</f>
        <v>3.7773333333333334</v>
      </c>
      <c r="H1346" t="s">
        <v>8229</v>
      </c>
      <c r="I1346" t="s">
        <v>8251</v>
      </c>
      <c r="J1346">
        <v>1467313039</v>
      </c>
      <c r="K1346">
        <v>1464807439</v>
      </c>
      <c r="L1346" t="b">
        <v>0</v>
      </c>
      <c r="M1346">
        <v>139</v>
      </c>
      <c r="N1346" s="6">
        <f t="shared" si="83"/>
        <v>40.762589928057551</v>
      </c>
      <c r="O1346" t="b">
        <v>1</v>
      </c>
      <c r="P1346" t="s">
        <v>8274</v>
      </c>
      <c r="Q1346" t="s">
        <v>8322</v>
      </c>
      <c r="R1346" t="s">
        <v>8323</v>
      </c>
      <c r="S1346" s="11">
        <f t="shared" si="84"/>
        <v>42522.789803240739</v>
      </c>
      <c r="T1346" s="11">
        <f t="shared" si="85"/>
        <v>42551.789803240739</v>
      </c>
    </row>
    <row r="1347" spans="1:20" ht="43.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s="5">
        <f t="shared" si="86"/>
        <v>1.25</v>
      </c>
      <c r="H1347" t="s">
        <v>8224</v>
      </c>
      <c r="I1347" t="s">
        <v>8246</v>
      </c>
      <c r="J1347">
        <v>1405366359</v>
      </c>
      <c r="K1347">
        <v>1402342359</v>
      </c>
      <c r="L1347" t="b">
        <v>0</v>
      </c>
      <c r="M1347">
        <v>7</v>
      </c>
      <c r="N1347" s="6">
        <f t="shared" ref="N1347:N1410" si="87">IFERROR(E1347/M1347,0)</f>
        <v>53.571428571428569</v>
      </c>
      <c r="O1347" t="b">
        <v>1</v>
      </c>
      <c r="P1347" t="s">
        <v>8274</v>
      </c>
      <c r="Q1347" t="s">
        <v>8322</v>
      </c>
      <c r="R1347" t="s">
        <v>8323</v>
      </c>
      <c r="S1347" s="11">
        <f t="shared" ref="S1347:S1410" si="88">((($K1347/60)/60)/24)+DATE(1970,1,1)</f>
        <v>41799.814340277779</v>
      </c>
      <c r="T1347" s="11">
        <f t="shared" ref="T1347:T1410" si="89">((($J1347/60)/60)/24)+DATE(1970,1,1)</f>
        <v>41834.814340277779</v>
      </c>
    </row>
    <row r="1348" spans="1:20" ht="43.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s="5">
        <f t="shared" si="86"/>
        <v>1.473265306122449</v>
      </c>
      <c r="H1348" t="s">
        <v>8224</v>
      </c>
      <c r="I1348" t="s">
        <v>8246</v>
      </c>
      <c r="J1348">
        <v>1372297751</v>
      </c>
      <c r="K1348">
        <v>1369705751</v>
      </c>
      <c r="L1348" t="b">
        <v>0</v>
      </c>
      <c r="M1348">
        <v>149</v>
      </c>
      <c r="N1348" s="6">
        <f t="shared" si="87"/>
        <v>48.449664429530202</v>
      </c>
      <c r="O1348" t="b">
        <v>1</v>
      </c>
      <c r="P1348" t="s">
        <v>8274</v>
      </c>
      <c r="Q1348" t="s">
        <v>8322</v>
      </c>
      <c r="R1348" t="s">
        <v>8323</v>
      </c>
      <c r="S1348" s="11">
        <f t="shared" si="88"/>
        <v>41422.075821759259</v>
      </c>
      <c r="T1348" s="11">
        <f t="shared" si="89"/>
        <v>41452.075821759259</v>
      </c>
    </row>
    <row r="1349" spans="1:20" ht="43.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s="5">
        <f t="shared" si="86"/>
        <v>1.022</v>
      </c>
      <c r="H1349" t="s">
        <v>8224</v>
      </c>
      <c r="I1349" t="s">
        <v>8246</v>
      </c>
      <c r="J1349">
        <v>1425741525</v>
      </c>
      <c r="K1349">
        <v>1423149525</v>
      </c>
      <c r="L1349" t="b">
        <v>0</v>
      </c>
      <c r="M1349">
        <v>31</v>
      </c>
      <c r="N1349" s="6">
        <f t="shared" si="87"/>
        <v>82.41935483870968</v>
      </c>
      <c r="O1349" t="b">
        <v>1</v>
      </c>
      <c r="P1349" t="s">
        <v>8274</v>
      </c>
      <c r="Q1349" t="s">
        <v>8322</v>
      </c>
      <c r="R1349" t="s">
        <v>8323</v>
      </c>
      <c r="S1349" s="11">
        <f t="shared" si="88"/>
        <v>42040.638020833328</v>
      </c>
      <c r="T1349" s="11">
        <f t="shared" si="89"/>
        <v>42070.638020833328</v>
      </c>
    </row>
    <row r="1350" spans="1:20" ht="43.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s="5">
        <f t="shared" si="86"/>
        <v>1.018723404255319</v>
      </c>
      <c r="H1350" t="s">
        <v>8224</v>
      </c>
      <c r="I1350" t="s">
        <v>8246</v>
      </c>
      <c r="J1350">
        <v>1418904533</v>
      </c>
      <c r="K1350">
        <v>1416485333</v>
      </c>
      <c r="L1350" t="b">
        <v>0</v>
      </c>
      <c r="M1350">
        <v>26</v>
      </c>
      <c r="N1350" s="6">
        <f t="shared" si="87"/>
        <v>230.19230769230768</v>
      </c>
      <c r="O1350" t="b">
        <v>1</v>
      </c>
      <c r="P1350" t="s">
        <v>8274</v>
      </c>
      <c r="Q1350" t="s">
        <v>8322</v>
      </c>
      <c r="R1350" t="s">
        <v>8323</v>
      </c>
      <c r="S1350" s="11">
        <f t="shared" si="88"/>
        <v>41963.506168981476</v>
      </c>
      <c r="T1350" s="11">
        <f t="shared" si="89"/>
        <v>41991.506168981476</v>
      </c>
    </row>
    <row r="1351" spans="1:20" ht="43.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s="5">
        <f t="shared" si="86"/>
        <v>2.0419999999999998</v>
      </c>
      <c r="H1351" t="s">
        <v>8229</v>
      </c>
      <c r="I1351" t="s">
        <v>8251</v>
      </c>
      <c r="J1351">
        <v>1450249140</v>
      </c>
      <c r="K1351">
        <v>1447055935</v>
      </c>
      <c r="L1351" t="b">
        <v>0</v>
      </c>
      <c r="M1351">
        <v>172</v>
      </c>
      <c r="N1351" s="6">
        <f t="shared" si="87"/>
        <v>59.360465116279073</v>
      </c>
      <c r="O1351" t="b">
        <v>1</v>
      </c>
      <c r="P1351" t="s">
        <v>8274</v>
      </c>
      <c r="Q1351" t="s">
        <v>8322</v>
      </c>
      <c r="R1351" t="s">
        <v>8323</v>
      </c>
      <c r="S1351" s="11">
        <f t="shared" si="88"/>
        <v>42317.33258101852</v>
      </c>
      <c r="T1351" s="11">
        <f t="shared" si="89"/>
        <v>42354.290972222225</v>
      </c>
    </row>
    <row r="1352" spans="1:20" ht="43.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s="5">
        <f t="shared" si="86"/>
        <v>1.0405</v>
      </c>
      <c r="H1352" t="s">
        <v>8224</v>
      </c>
      <c r="I1352" t="s">
        <v>8246</v>
      </c>
      <c r="J1352">
        <v>1451089134</v>
      </c>
      <c r="K1352">
        <v>1448497134</v>
      </c>
      <c r="L1352" t="b">
        <v>0</v>
      </c>
      <c r="M1352">
        <v>78</v>
      </c>
      <c r="N1352" s="6">
        <f t="shared" si="87"/>
        <v>66.698717948717942</v>
      </c>
      <c r="O1352" t="b">
        <v>1</v>
      </c>
      <c r="P1352" t="s">
        <v>8274</v>
      </c>
      <c r="Q1352" t="s">
        <v>8322</v>
      </c>
      <c r="R1352" t="s">
        <v>8323</v>
      </c>
      <c r="S1352" s="11">
        <f t="shared" si="88"/>
        <v>42334.013124999998</v>
      </c>
      <c r="T1352" s="11">
        <f t="shared" si="89"/>
        <v>42364.013124999998</v>
      </c>
    </row>
    <row r="1353" spans="1:20" ht="29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s="5">
        <f t="shared" si="86"/>
        <v>1.0126500000000001</v>
      </c>
      <c r="H1353" t="s">
        <v>8224</v>
      </c>
      <c r="I1353" t="s">
        <v>8246</v>
      </c>
      <c r="J1353">
        <v>1455299144</v>
      </c>
      <c r="K1353">
        <v>1452707144</v>
      </c>
      <c r="L1353" t="b">
        <v>0</v>
      </c>
      <c r="M1353">
        <v>120</v>
      </c>
      <c r="N1353" s="6">
        <f t="shared" si="87"/>
        <v>168.77500000000001</v>
      </c>
      <c r="O1353" t="b">
        <v>1</v>
      </c>
      <c r="P1353" t="s">
        <v>8274</v>
      </c>
      <c r="Q1353" t="s">
        <v>8322</v>
      </c>
      <c r="R1353" t="s">
        <v>8323</v>
      </c>
      <c r="S1353" s="11">
        <f t="shared" si="88"/>
        <v>42382.74009259259</v>
      </c>
      <c r="T1353" s="11">
        <f t="shared" si="89"/>
        <v>42412.74009259259</v>
      </c>
    </row>
    <row r="1354" spans="1:20" ht="43.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s="5">
        <f t="shared" si="86"/>
        <v>1.3613999999999999</v>
      </c>
      <c r="H1354" t="s">
        <v>8224</v>
      </c>
      <c r="I1354" t="s">
        <v>8246</v>
      </c>
      <c r="J1354">
        <v>1441425540</v>
      </c>
      <c r="K1354">
        <v>1436968366</v>
      </c>
      <c r="L1354" t="b">
        <v>0</v>
      </c>
      <c r="M1354">
        <v>227</v>
      </c>
      <c r="N1354" s="6">
        <f t="shared" si="87"/>
        <v>59.973568281938327</v>
      </c>
      <c r="O1354" t="b">
        <v>1</v>
      </c>
      <c r="P1354" t="s">
        <v>8274</v>
      </c>
      <c r="Q1354" t="s">
        <v>8322</v>
      </c>
      <c r="R1354" t="s">
        <v>8323</v>
      </c>
      <c r="S1354" s="11">
        <f t="shared" si="88"/>
        <v>42200.578310185185</v>
      </c>
      <c r="T1354" s="11">
        <f t="shared" si="89"/>
        <v>42252.165972222225</v>
      </c>
    </row>
    <row r="1355" spans="1:20" ht="29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s="5">
        <f t="shared" si="86"/>
        <v>1.3360000000000001</v>
      </c>
      <c r="H1355" t="s">
        <v>8224</v>
      </c>
      <c r="I1355" t="s">
        <v>8246</v>
      </c>
      <c r="J1355">
        <v>1362960000</v>
      </c>
      <c r="K1355">
        <v>1359946188</v>
      </c>
      <c r="L1355" t="b">
        <v>0</v>
      </c>
      <c r="M1355">
        <v>42</v>
      </c>
      <c r="N1355" s="6">
        <f t="shared" si="87"/>
        <v>31.80952380952381</v>
      </c>
      <c r="O1355" t="b">
        <v>1</v>
      </c>
      <c r="P1355" t="s">
        <v>8274</v>
      </c>
      <c r="Q1355" t="s">
        <v>8322</v>
      </c>
      <c r="R1355" t="s">
        <v>8323</v>
      </c>
      <c r="S1355" s="11">
        <f t="shared" si="88"/>
        <v>41309.11791666667</v>
      </c>
      <c r="T1355" s="11">
        <f t="shared" si="89"/>
        <v>41344</v>
      </c>
    </row>
    <row r="1356" spans="1:20" ht="43.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s="5">
        <f t="shared" si="86"/>
        <v>1.3025</v>
      </c>
      <c r="H1356" t="s">
        <v>8225</v>
      </c>
      <c r="I1356" t="s">
        <v>8247</v>
      </c>
      <c r="J1356">
        <v>1465672979</v>
      </c>
      <c r="K1356">
        <v>1463080979</v>
      </c>
      <c r="L1356" t="b">
        <v>0</v>
      </c>
      <c r="M1356">
        <v>64</v>
      </c>
      <c r="N1356" s="6">
        <f t="shared" si="87"/>
        <v>24.421875</v>
      </c>
      <c r="O1356" t="b">
        <v>1</v>
      </c>
      <c r="P1356" t="s">
        <v>8274</v>
      </c>
      <c r="Q1356" t="s">
        <v>8322</v>
      </c>
      <c r="R1356" t="s">
        <v>8323</v>
      </c>
      <c r="S1356" s="11">
        <f t="shared" si="88"/>
        <v>42502.807627314818</v>
      </c>
      <c r="T1356" s="11">
        <f t="shared" si="89"/>
        <v>42532.807627314818</v>
      </c>
    </row>
    <row r="1357" spans="1:20" ht="43.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s="5">
        <f t="shared" si="86"/>
        <v>1.2267999999999999</v>
      </c>
      <c r="H1357" t="s">
        <v>8225</v>
      </c>
      <c r="I1357" t="s">
        <v>8247</v>
      </c>
      <c r="J1357">
        <v>1354269600</v>
      </c>
      <c r="K1357">
        <v>1351663605</v>
      </c>
      <c r="L1357" t="b">
        <v>0</v>
      </c>
      <c r="M1357">
        <v>121</v>
      </c>
      <c r="N1357" s="6">
        <f t="shared" si="87"/>
        <v>25.347107438016529</v>
      </c>
      <c r="O1357" t="b">
        <v>1</v>
      </c>
      <c r="P1357" t="s">
        <v>8274</v>
      </c>
      <c r="Q1357" t="s">
        <v>8322</v>
      </c>
      <c r="R1357" t="s">
        <v>8323</v>
      </c>
      <c r="S1357" s="11">
        <f t="shared" si="88"/>
        <v>41213.254687499997</v>
      </c>
      <c r="T1357" s="11">
        <f t="shared" si="89"/>
        <v>41243.416666666664</v>
      </c>
    </row>
    <row r="1358" spans="1:20" ht="43.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s="5">
        <f t="shared" si="86"/>
        <v>1.8281058823529412</v>
      </c>
      <c r="H1358" t="s">
        <v>8224</v>
      </c>
      <c r="I1358" t="s">
        <v>8246</v>
      </c>
      <c r="J1358">
        <v>1372985760</v>
      </c>
      <c r="K1358">
        <v>1370393760</v>
      </c>
      <c r="L1358" t="b">
        <v>0</v>
      </c>
      <c r="M1358">
        <v>87</v>
      </c>
      <c r="N1358" s="6">
        <f t="shared" si="87"/>
        <v>71.443218390804603</v>
      </c>
      <c r="O1358" t="b">
        <v>1</v>
      </c>
      <c r="P1358" t="s">
        <v>8274</v>
      </c>
      <c r="Q1358" t="s">
        <v>8322</v>
      </c>
      <c r="R1358" t="s">
        <v>8323</v>
      </c>
      <c r="S1358" s="11">
        <f t="shared" si="88"/>
        <v>41430.038888888892</v>
      </c>
      <c r="T1358" s="11">
        <f t="shared" si="89"/>
        <v>41460.038888888892</v>
      </c>
    </row>
    <row r="1359" spans="1:20" ht="43.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s="5">
        <f t="shared" si="86"/>
        <v>1.2529999999999999</v>
      </c>
      <c r="H1359" t="s">
        <v>8224</v>
      </c>
      <c r="I1359" t="s">
        <v>8246</v>
      </c>
      <c r="J1359">
        <v>1362117540</v>
      </c>
      <c r="K1359">
        <v>1359587137</v>
      </c>
      <c r="L1359" t="b">
        <v>0</v>
      </c>
      <c r="M1359">
        <v>65</v>
      </c>
      <c r="N1359" s="6">
        <f t="shared" si="87"/>
        <v>38.553846153846152</v>
      </c>
      <c r="O1359" t="b">
        <v>1</v>
      </c>
      <c r="P1359" t="s">
        <v>8274</v>
      </c>
      <c r="Q1359" t="s">
        <v>8322</v>
      </c>
      <c r="R1359" t="s">
        <v>8323</v>
      </c>
      <c r="S1359" s="11">
        <f t="shared" si="88"/>
        <v>41304.962233796294</v>
      </c>
      <c r="T1359" s="11">
        <f t="shared" si="89"/>
        <v>41334.249305555553</v>
      </c>
    </row>
    <row r="1360" spans="1:20" ht="43.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s="5">
        <f t="shared" si="86"/>
        <v>1.1166666666666667</v>
      </c>
      <c r="H1360" t="s">
        <v>8224</v>
      </c>
      <c r="I1360" t="s">
        <v>8246</v>
      </c>
      <c r="J1360">
        <v>1309009323</v>
      </c>
      <c r="K1360">
        <v>1306417323</v>
      </c>
      <c r="L1360" t="b">
        <v>0</v>
      </c>
      <c r="M1360">
        <v>49</v>
      </c>
      <c r="N1360" s="6">
        <f t="shared" si="87"/>
        <v>68.367346938775512</v>
      </c>
      <c r="O1360" t="b">
        <v>1</v>
      </c>
      <c r="P1360" t="s">
        <v>8274</v>
      </c>
      <c r="Q1360" t="s">
        <v>8322</v>
      </c>
      <c r="R1360" t="s">
        <v>8323</v>
      </c>
      <c r="S1360" s="11">
        <f t="shared" si="88"/>
        <v>40689.570868055554</v>
      </c>
      <c r="T1360" s="11">
        <f t="shared" si="89"/>
        <v>40719.570868055554</v>
      </c>
    </row>
    <row r="1361" spans="1:20" ht="43.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s="5">
        <f t="shared" si="86"/>
        <v>1.1575757575757575</v>
      </c>
      <c r="H1361" t="s">
        <v>8224</v>
      </c>
      <c r="I1361" t="s">
        <v>8246</v>
      </c>
      <c r="J1361">
        <v>1309980790</v>
      </c>
      <c r="K1361">
        <v>1304623990</v>
      </c>
      <c r="L1361" t="b">
        <v>0</v>
      </c>
      <c r="M1361">
        <v>19</v>
      </c>
      <c r="N1361" s="6">
        <f t="shared" si="87"/>
        <v>40.210526315789473</v>
      </c>
      <c r="O1361" t="b">
        <v>1</v>
      </c>
      <c r="P1361" t="s">
        <v>8274</v>
      </c>
      <c r="Q1361" t="s">
        <v>8322</v>
      </c>
      <c r="R1361" t="s">
        <v>8323</v>
      </c>
      <c r="S1361" s="11">
        <f t="shared" si="88"/>
        <v>40668.814699074072</v>
      </c>
      <c r="T1361" s="11">
        <f t="shared" si="89"/>
        <v>40730.814699074072</v>
      </c>
    </row>
    <row r="1362" spans="1:20" ht="29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s="5">
        <f t="shared" si="86"/>
        <v>1.732</v>
      </c>
      <c r="H1362" t="s">
        <v>8224</v>
      </c>
      <c r="I1362" t="s">
        <v>8246</v>
      </c>
      <c r="J1362">
        <v>1343943420</v>
      </c>
      <c r="K1362">
        <v>1341524220</v>
      </c>
      <c r="L1362" t="b">
        <v>0</v>
      </c>
      <c r="M1362">
        <v>81</v>
      </c>
      <c r="N1362" s="6">
        <f t="shared" si="87"/>
        <v>32.074074074074076</v>
      </c>
      <c r="O1362" t="b">
        <v>1</v>
      </c>
      <c r="P1362" t="s">
        <v>8274</v>
      </c>
      <c r="Q1362" t="s">
        <v>8322</v>
      </c>
      <c r="R1362" t="s">
        <v>8323</v>
      </c>
      <c r="S1362" s="11">
        <f t="shared" si="88"/>
        <v>41095.900694444441</v>
      </c>
      <c r="T1362" s="11">
        <f t="shared" si="89"/>
        <v>41123.900694444441</v>
      </c>
    </row>
    <row r="1363" spans="1:20" ht="43.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s="5">
        <f t="shared" si="86"/>
        <v>1.2598333333333334</v>
      </c>
      <c r="H1363" t="s">
        <v>8225</v>
      </c>
      <c r="I1363" t="s">
        <v>8247</v>
      </c>
      <c r="J1363">
        <v>1403370772</v>
      </c>
      <c r="K1363">
        <v>1400778772</v>
      </c>
      <c r="L1363" t="b">
        <v>0</v>
      </c>
      <c r="M1363">
        <v>264</v>
      </c>
      <c r="N1363" s="6">
        <f t="shared" si="87"/>
        <v>28.632575757575758</v>
      </c>
      <c r="O1363" t="b">
        <v>1</v>
      </c>
      <c r="P1363" t="s">
        <v>8274</v>
      </c>
      <c r="Q1363" t="s">
        <v>8322</v>
      </c>
      <c r="R1363" t="s">
        <v>8323</v>
      </c>
      <c r="S1363" s="11">
        <f t="shared" si="88"/>
        <v>41781.717268518521</v>
      </c>
      <c r="T1363" s="11">
        <f t="shared" si="89"/>
        <v>41811.717268518521</v>
      </c>
    </row>
    <row r="1364" spans="1:20" ht="29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s="5">
        <f t="shared" si="86"/>
        <v>1.091</v>
      </c>
      <c r="H1364" t="s">
        <v>8224</v>
      </c>
      <c r="I1364" t="s">
        <v>8246</v>
      </c>
      <c r="J1364">
        <v>1378592731</v>
      </c>
      <c r="K1364">
        <v>1373408731</v>
      </c>
      <c r="L1364" t="b">
        <v>0</v>
      </c>
      <c r="M1364">
        <v>25</v>
      </c>
      <c r="N1364" s="6">
        <f t="shared" si="87"/>
        <v>43.64</v>
      </c>
      <c r="O1364" t="b">
        <v>1</v>
      </c>
      <c r="P1364" t="s">
        <v>8274</v>
      </c>
      <c r="Q1364" t="s">
        <v>8322</v>
      </c>
      <c r="R1364" t="s">
        <v>8323</v>
      </c>
      <c r="S1364" s="11">
        <f t="shared" si="88"/>
        <v>41464.934386574074</v>
      </c>
      <c r="T1364" s="11">
        <f t="shared" si="89"/>
        <v>41524.934386574074</v>
      </c>
    </row>
    <row r="1365" spans="1:20" ht="43.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s="5">
        <f t="shared" si="86"/>
        <v>1</v>
      </c>
      <c r="H1365" t="s">
        <v>8224</v>
      </c>
      <c r="I1365" t="s">
        <v>8246</v>
      </c>
      <c r="J1365">
        <v>1455523140</v>
      </c>
      <c r="K1365">
        <v>1453925727</v>
      </c>
      <c r="L1365" t="b">
        <v>0</v>
      </c>
      <c r="M1365">
        <v>5</v>
      </c>
      <c r="N1365" s="6">
        <f t="shared" si="87"/>
        <v>40</v>
      </c>
      <c r="O1365" t="b">
        <v>1</v>
      </c>
      <c r="P1365" t="s">
        <v>8274</v>
      </c>
      <c r="Q1365" t="s">
        <v>8322</v>
      </c>
      <c r="R1365" t="s">
        <v>8323</v>
      </c>
      <c r="S1365" s="11">
        <f t="shared" si="88"/>
        <v>42396.8440625</v>
      </c>
      <c r="T1365" s="11">
        <f t="shared" si="89"/>
        <v>42415.332638888889</v>
      </c>
    </row>
    <row r="1366" spans="1:20" ht="43.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s="5">
        <f t="shared" si="86"/>
        <v>1.1864285714285714</v>
      </c>
      <c r="H1366" t="s">
        <v>8232</v>
      </c>
      <c r="I1366" t="s">
        <v>8253</v>
      </c>
      <c r="J1366">
        <v>1420648906</v>
      </c>
      <c r="K1366">
        <v>1415464906</v>
      </c>
      <c r="L1366" t="b">
        <v>0</v>
      </c>
      <c r="M1366">
        <v>144</v>
      </c>
      <c r="N1366" s="6">
        <f t="shared" si="87"/>
        <v>346.04166666666669</v>
      </c>
      <c r="O1366" t="b">
        <v>1</v>
      </c>
      <c r="P1366" t="s">
        <v>8276</v>
      </c>
      <c r="Q1366" t="s">
        <v>8325</v>
      </c>
      <c r="R1366" t="s">
        <v>8326</v>
      </c>
      <c r="S1366" s="11">
        <f t="shared" si="88"/>
        <v>41951.695671296293</v>
      </c>
      <c r="T1366" s="11">
        <f t="shared" si="89"/>
        <v>42011.6956712963</v>
      </c>
    </row>
    <row r="1367" spans="1:20" ht="43.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s="5">
        <f t="shared" si="86"/>
        <v>1.0026666666666666</v>
      </c>
      <c r="H1367" t="s">
        <v>8224</v>
      </c>
      <c r="I1367" t="s">
        <v>8246</v>
      </c>
      <c r="J1367">
        <v>1426523752</v>
      </c>
      <c r="K1367">
        <v>1423935352</v>
      </c>
      <c r="L1367" t="b">
        <v>0</v>
      </c>
      <c r="M1367">
        <v>92</v>
      </c>
      <c r="N1367" s="6">
        <f t="shared" si="87"/>
        <v>81.739130434782609</v>
      </c>
      <c r="O1367" t="b">
        <v>1</v>
      </c>
      <c r="P1367" t="s">
        <v>8276</v>
      </c>
      <c r="Q1367" t="s">
        <v>8325</v>
      </c>
      <c r="R1367" t="s">
        <v>8326</v>
      </c>
      <c r="S1367" s="11">
        <f t="shared" si="88"/>
        <v>42049.733240740738</v>
      </c>
      <c r="T1367" s="11">
        <f t="shared" si="89"/>
        <v>42079.691574074073</v>
      </c>
    </row>
    <row r="1368" spans="1:20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s="5">
        <f t="shared" si="86"/>
        <v>1.2648920000000001</v>
      </c>
      <c r="H1368" t="s">
        <v>8224</v>
      </c>
      <c r="I1368" t="s">
        <v>8246</v>
      </c>
      <c r="J1368">
        <v>1417049663</v>
      </c>
      <c r="K1368">
        <v>1413158063</v>
      </c>
      <c r="L1368" t="b">
        <v>0</v>
      </c>
      <c r="M1368">
        <v>147</v>
      </c>
      <c r="N1368" s="6">
        <f t="shared" si="87"/>
        <v>64.535306122448986</v>
      </c>
      <c r="O1368" t="b">
        <v>1</v>
      </c>
      <c r="P1368" t="s">
        <v>8276</v>
      </c>
      <c r="Q1368" t="s">
        <v>8325</v>
      </c>
      <c r="R1368" t="s">
        <v>8326</v>
      </c>
      <c r="S1368" s="11">
        <f t="shared" si="88"/>
        <v>41924.996099537035</v>
      </c>
      <c r="T1368" s="11">
        <f t="shared" si="89"/>
        <v>41970.037766203706</v>
      </c>
    </row>
    <row r="1369" spans="1:20" ht="43.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s="5">
        <f t="shared" si="86"/>
        <v>1.1426000000000001</v>
      </c>
      <c r="H1369" t="s">
        <v>8224</v>
      </c>
      <c r="I1369" t="s">
        <v>8246</v>
      </c>
      <c r="J1369">
        <v>1447463050</v>
      </c>
      <c r="K1369">
        <v>1444867450</v>
      </c>
      <c r="L1369" t="b">
        <v>0</v>
      </c>
      <c r="M1369">
        <v>90</v>
      </c>
      <c r="N1369" s="6">
        <f t="shared" si="87"/>
        <v>63.477777777777774</v>
      </c>
      <c r="O1369" t="b">
        <v>1</v>
      </c>
      <c r="P1369" t="s">
        <v>8276</v>
      </c>
      <c r="Q1369" t="s">
        <v>8325</v>
      </c>
      <c r="R1369" t="s">
        <v>8326</v>
      </c>
      <c r="S1369" s="11">
        <f t="shared" si="88"/>
        <v>42292.002893518518</v>
      </c>
      <c r="T1369" s="11">
        <f t="shared" si="89"/>
        <v>42322.044560185182</v>
      </c>
    </row>
    <row r="1370" spans="1:20" ht="43.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s="5">
        <f t="shared" si="86"/>
        <v>1.107</v>
      </c>
      <c r="H1370" t="s">
        <v>8224</v>
      </c>
      <c r="I1370" t="s">
        <v>8246</v>
      </c>
      <c r="J1370">
        <v>1434342894</v>
      </c>
      <c r="K1370">
        <v>1432269294</v>
      </c>
      <c r="L1370" t="b">
        <v>0</v>
      </c>
      <c r="M1370">
        <v>87</v>
      </c>
      <c r="N1370" s="6">
        <f t="shared" si="87"/>
        <v>63.620689655172413</v>
      </c>
      <c r="O1370" t="b">
        <v>1</v>
      </c>
      <c r="P1370" t="s">
        <v>8276</v>
      </c>
      <c r="Q1370" t="s">
        <v>8325</v>
      </c>
      <c r="R1370" t="s">
        <v>8326</v>
      </c>
      <c r="S1370" s="11">
        <f t="shared" si="88"/>
        <v>42146.190902777773</v>
      </c>
      <c r="T1370" s="11">
        <f t="shared" si="89"/>
        <v>42170.190902777773</v>
      </c>
    </row>
    <row r="1371" spans="1:20" ht="43.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s="5">
        <f t="shared" si="86"/>
        <v>1.0534805315203954</v>
      </c>
      <c r="H1371" t="s">
        <v>8224</v>
      </c>
      <c r="I1371" t="s">
        <v>8246</v>
      </c>
      <c r="J1371">
        <v>1397225746</v>
      </c>
      <c r="K1371">
        <v>1394633746</v>
      </c>
      <c r="L1371" t="b">
        <v>0</v>
      </c>
      <c r="M1371">
        <v>406</v>
      </c>
      <c r="N1371" s="6">
        <f t="shared" si="87"/>
        <v>83.967068965517228</v>
      </c>
      <c r="O1371" t="b">
        <v>1</v>
      </c>
      <c r="P1371" t="s">
        <v>8276</v>
      </c>
      <c r="Q1371" t="s">
        <v>8325</v>
      </c>
      <c r="R1371" t="s">
        <v>8326</v>
      </c>
      <c r="S1371" s="11">
        <f t="shared" si="88"/>
        <v>41710.594282407408</v>
      </c>
      <c r="T1371" s="11">
        <f t="shared" si="89"/>
        <v>41740.594282407408</v>
      </c>
    </row>
    <row r="1372" spans="1:20" ht="29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s="5">
        <f t="shared" si="86"/>
        <v>1.0366666666666666</v>
      </c>
      <c r="H1372" t="s">
        <v>8224</v>
      </c>
      <c r="I1372" t="s">
        <v>8246</v>
      </c>
      <c r="J1372">
        <v>1381881890</v>
      </c>
      <c r="K1372">
        <v>1380585890</v>
      </c>
      <c r="L1372" t="b">
        <v>0</v>
      </c>
      <c r="M1372">
        <v>20</v>
      </c>
      <c r="N1372" s="6">
        <f t="shared" si="87"/>
        <v>77.75</v>
      </c>
      <c r="O1372" t="b">
        <v>1</v>
      </c>
      <c r="P1372" t="s">
        <v>8276</v>
      </c>
      <c r="Q1372" t="s">
        <v>8325</v>
      </c>
      <c r="R1372" t="s">
        <v>8326</v>
      </c>
      <c r="S1372" s="11">
        <f t="shared" si="88"/>
        <v>41548.00335648148</v>
      </c>
      <c r="T1372" s="11">
        <f t="shared" si="89"/>
        <v>41563.00335648148</v>
      </c>
    </row>
    <row r="1373" spans="1:20" ht="43.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s="5">
        <f t="shared" si="86"/>
        <v>1.0708672667523933</v>
      </c>
      <c r="H1373" t="s">
        <v>8224</v>
      </c>
      <c r="I1373" t="s">
        <v>8246</v>
      </c>
      <c r="J1373">
        <v>1431022342</v>
      </c>
      <c r="K1373">
        <v>1428430342</v>
      </c>
      <c r="L1373" t="b">
        <v>0</v>
      </c>
      <c r="M1373">
        <v>70</v>
      </c>
      <c r="N1373" s="6">
        <f t="shared" si="87"/>
        <v>107.07142857142857</v>
      </c>
      <c r="O1373" t="b">
        <v>1</v>
      </c>
      <c r="P1373" t="s">
        <v>8276</v>
      </c>
      <c r="Q1373" t="s">
        <v>8325</v>
      </c>
      <c r="R1373" t="s">
        <v>8326</v>
      </c>
      <c r="S1373" s="11">
        <f t="shared" si="88"/>
        <v>42101.758587962962</v>
      </c>
      <c r="T1373" s="11">
        <f t="shared" si="89"/>
        <v>42131.758587962962</v>
      </c>
    </row>
    <row r="1374" spans="1:20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s="5">
        <f t="shared" si="86"/>
        <v>1.24</v>
      </c>
      <c r="H1374" t="s">
        <v>8224</v>
      </c>
      <c r="I1374" t="s">
        <v>8246</v>
      </c>
      <c r="J1374">
        <v>1342115132</v>
      </c>
      <c r="K1374">
        <v>1339523132</v>
      </c>
      <c r="L1374" t="b">
        <v>0</v>
      </c>
      <c r="M1374">
        <v>16</v>
      </c>
      <c r="N1374" s="6">
        <f t="shared" si="87"/>
        <v>38.75</v>
      </c>
      <c r="O1374" t="b">
        <v>1</v>
      </c>
      <c r="P1374" t="s">
        <v>8276</v>
      </c>
      <c r="Q1374" t="s">
        <v>8325</v>
      </c>
      <c r="R1374" t="s">
        <v>8326</v>
      </c>
      <c r="S1374" s="11">
        <f t="shared" si="88"/>
        <v>41072.739953703705</v>
      </c>
      <c r="T1374" s="11">
        <f t="shared" si="89"/>
        <v>41102.739953703705</v>
      </c>
    </row>
    <row r="1375" spans="1:20" ht="29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s="5">
        <f t="shared" si="86"/>
        <v>1.0501</v>
      </c>
      <c r="H1375" t="s">
        <v>8224</v>
      </c>
      <c r="I1375" t="s">
        <v>8246</v>
      </c>
      <c r="J1375">
        <v>1483138233</v>
      </c>
      <c r="K1375">
        <v>1480546233</v>
      </c>
      <c r="L1375" t="b">
        <v>0</v>
      </c>
      <c r="M1375">
        <v>52</v>
      </c>
      <c r="N1375" s="6">
        <f t="shared" si="87"/>
        <v>201.94230769230768</v>
      </c>
      <c r="O1375" t="b">
        <v>1</v>
      </c>
      <c r="P1375" t="s">
        <v>8276</v>
      </c>
      <c r="Q1375" t="s">
        <v>8325</v>
      </c>
      <c r="R1375" t="s">
        <v>8326</v>
      </c>
      <c r="S1375" s="11">
        <f t="shared" si="88"/>
        <v>42704.95177083333</v>
      </c>
      <c r="T1375" s="11">
        <f t="shared" si="89"/>
        <v>42734.95177083333</v>
      </c>
    </row>
    <row r="1376" spans="1:20" ht="43.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s="5">
        <f t="shared" si="86"/>
        <v>1.8946666666666667</v>
      </c>
      <c r="H1376" t="s">
        <v>8224</v>
      </c>
      <c r="I1376" t="s">
        <v>8246</v>
      </c>
      <c r="J1376">
        <v>1458874388</v>
      </c>
      <c r="K1376">
        <v>1456285988</v>
      </c>
      <c r="L1376" t="b">
        <v>0</v>
      </c>
      <c r="M1376">
        <v>66</v>
      </c>
      <c r="N1376" s="6">
        <f t="shared" si="87"/>
        <v>43.060606060606062</v>
      </c>
      <c r="O1376" t="b">
        <v>1</v>
      </c>
      <c r="P1376" t="s">
        <v>8276</v>
      </c>
      <c r="Q1376" t="s">
        <v>8325</v>
      </c>
      <c r="R1376" t="s">
        <v>8326</v>
      </c>
      <c r="S1376" s="11">
        <f t="shared" si="88"/>
        <v>42424.161898148144</v>
      </c>
      <c r="T1376" s="11">
        <f t="shared" si="89"/>
        <v>42454.12023148148</v>
      </c>
    </row>
    <row r="1377" spans="1:20" ht="43.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s="5">
        <f t="shared" si="86"/>
        <v>1.7132499999999999</v>
      </c>
      <c r="H1377" t="s">
        <v>8230</v>
      </c>
      <c r="I1377" t="s">
        <v>8249</v>
      </c>
      <c r="J1377">
        <v>1484444119</v>
      </c>
      <c r="K1377">
        <v>1481852119</v>
      </c>
      <c r="L1377" t="b">
        <v>0</v>
      </c>
      <c r="M1377">
        <v>109</v>
      </c>
      <c r="N1377" s="6">
        <f t="shared" si="87"/>
        <v>62.871559633027523</v>
      </c>
      <c r="O1377" t="b">
        <v>1</v>
      </c>
      <c r="P1377" t="s">
        <v>8276</v>
      </c>
      <c r="Q1377" t="s">
        <v>8325</v>
      </c>
      <c r="R1377" t="s">
        <v>8326</v>
      </c>
      <c r="S1377" s="11">
        <f t="shared" si="88"/>
        <v>42720.066192129627</v>
      </c>
      <c r="T1377" s="11">
        <f t="shared" si="89"/>
        <v>42750.066192129627</v>
      </c>
    </row>
    <row r="1378" spans="1:20" ht="29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s="5">
        <f t="shared" si="86"/>
        <v>2.5248648648648651</v>
      </c>
      <c r="H1378" t="s">
        <v>8225</v>
      </c>
      <c r="I1378" t="s">
        <v>8247</v>
      </c>
      <c r="J1378">
        <v>1480784606</v>
      </c>
      <c r="K1378">
        <v>1478189006</v>
      </c>
      <c r="L1378" t="b">
        <v>0</v>
      </c>
      <c r="M1378">
        <v>168</v>
      </c>
      <c r="N1378" s="6">
        <f t="shared" si="87"/>
        <v>55.607142857142854</v>
      </c>
      <c r="O1378" t="b">
        <v>1</v>
      </c>
      <c r="P1378" t="s">
        <v>8276</v>
      </c>
      <c r="Q1378" t="s">
        <v>8325</v>
      </c>
      <c r="R1378" t="s">
        <v>8326</v>
      </c>
      <c r="S1378" s="11">
        <f t="shared" si="88"/>
        <v>42677.669050925921</v>
      </c>
      <c r="T1378" s="11">
        <f t="shared" si="89"/>
        <v>42707.710717592592</v>
      </c>
    </row>
    <row r="1379" spans="1:20" ht="43.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s="5">
        <f t="shared" si="86"/>
        <v>1.1615384615384616</v>
      </c>
      <c r="H1379" t="s">
        <v>8224</v>
      </c>
      <c r="I1379" t="s">
        <v>8246</v>
      </c>
      <c r="J1379">
        <v>1486095060</v>
      </c>
      <c r="K1379">
        <v>1484198170</v>
      </c>
      <c r="L1379" t="b">
        <v>0</v>
      </c>
      <c r="M1379">
        <v>31</v>
      </c>
      <c r="N1379" s="6">
        <f t="shared" si="87"/>
        <v>48.70967741935484</v>
      </c>
      <c r="O1379" t="b">
        <v>1</v>
      </c>
      <c r="P1379" t="s">
        <v>8276</v>
      </c>
      <c r="Q1379" t="s">
        <v>8325</v>
      </c>
      <c r="R1379" t="s">
        <v>8326</v>
      </c>
      <c r="S1379" s="11">
        <f t="shared" si="88"/>
        <v>42747.219560185185</v>
      </c>
      <c r="T1379" s="11">
        <f t="shared" si="89"/>
        <v>42769.174305555556</v>
      </c>
    </row>
    <row r="1380" spans="1:20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s="5">
        <f t="shared" si="86"/>
        <v>2.0335000000000001</v>
      </c>
      <c r="H1380" t="s">
        <v>8225</v>
      </c>
      <c r="I1380" t="s">
        <v>8247</v>
      </c>
      <c r="J1380">
        <v>1470075210</v>
      </c>
      <c r="K1380">
        <v>1468779210</v>
      </c>
      <c r="L1380" t="b">
        <v>0</v>
      </c>
      <c r="M1380">
        <v>133</v>
      </c>
      <c r="N1380" s="6">
        <f t="shared" si="87"/>
        <v>30.578947368421051</v>
      </c>
      <c r="O1380" t="b">
        <v>1</v>
      </c>
      <c r="P1380" t="s">
        <v>8276</v>
      </c>
      <c r="Q1380" t="s">
        <v>8325</v>
      </c>
      <c r="R1380" t="s">
        <v>8326</v>
      </c>
      <c r="S1380" s="11">
        <f t="shared" si="88"/>
        <v>42568.759374999994</v>
      </c>
      <c r="T1380" s="11">
        <f t="shared" si="89"/>
        <v>42583.759374999994</v>
      </c>
    </row>
    <row r="1381" spans="1:20" ht="29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s="5">
        <f t="shared" si="86"/>
        <v>1.1160000000000001</v>
      </c>
      <c r="H1381" t="s">
        <v>8224</v>
      </c>
      <c r="I1381" t="s">
        <v>8246</v>
      </c>
      <c r="J1381">
        <v>1433504876</v>
      </c>
      <c r="K1381">
        <v>1430912876</v>
      </c>
      <c r="L1381" t="b">
        <v>0</v>
      </c>
      <c r="M1381">
        <v>151</v>
      </c>
      <c r="N1381" s="6">
        <f t="shared" si="87"/>
        <v>73.907284768211923</v>
      </c>
      <c r="O1381" t="b">
        <v>1</v>
      </c>
      <c r="P1381" t="s">
        <v>8276</v>
      </c>
      <c r="Q1381" t="s">
        <v>8325</v>
      </c>
      <c r="R1381" t="s">
        <v>8326</v>
      </c>
      <c r="S1381" s="11">
        <f t="shared" si="88"/>
        <v>42130.491620370376</v>
      </c>
      <c r="T1381" s="11">
        <f t="shared" si="89"/>
        <v>42160.491620370376</v>
      </c>
    </row>
    <row r="1382" spans="1:20" ht="29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s="5">
        <f t="shared" si="86"/>
        <v>4.24</v>
      </c>
      <c r="H1382" t="s">
        <v>8224</v>
      </c>
      <c r="I1382" t="s">
        <v>8246</v>
      </c>
      <c r="J1382">
        <v>1433815200</v>
      </c>
      <c r="K1382">
        <v>1431886706</v>
      </c>
      <c r="L1382" t="b">
        <v>0</v>
      </c>
      <c r="M1382">
        <v>5</v>
      </c>
      <c r="N1382" s="6">
        <f t="shared" si="87"/>
        <v>21.2</v>
      </c>
      <c r="O1382" t="b">
        <v>1</v>
      </c>
      <c r="P1382" t="s">
        <v>8276</v>
      </c>
      <c r="Q1382" t="s">
        <v>8325</v>
      </c>
      <c r="R1382" t="s">
        <v>8326</v>
      </c>
      <c r="S1382" s="11">
        <f t="shared" si="88"/>
        <v>42141.762800925921</v>
      </c>
      <c r="T1382" s="11">
        <f t="shared" si="89"/>
        <v>42164.083333333328</v>
      </c>
    </row>
    <row r="1383" spans="1:20" ht="43.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s="5">
        <f t="shared" si="86"/>
        <v>1.071</v>
      </c>
      <c r="H1383" t="s">
        <v>8224</v>
      </c>
      <c r="I1383" t="s">
        <v>8246</v>
      </c>
      <c r="J1383">
        <v>1482988125</v>
      </c>
      <c r="K1383">
        <v>1480396125</v>
      </c>
      <c r="L1383" t="b">
        <v>0</v>
      </c>
      <c r="M1383">
        <v>73</v>
      </c>
      <c r="N1383" s="6">
        <f t="shared" si="87"/>
        <v>73.356164383561648</v>
      </c>
      <c r="O1383" t="b">
        <v>1</v>
      </c>
      <c r="P1383" t="s">
        <v>8276</v>
      </c>
      <c r="Q1383" t="s">
        <v>8325</v>
      </c>
      <c r="R1383" t="s">
        <v>8326</v>
      </c>
      <c r="S1383" s="11">
        <f t="shared" si="88"/>
        <v>42703.214409722219</v>
      </c>
      <c r="T1383" s="11">
        <f t="shared" si="89"/>
        <v>42733.214409722219</v>
      </c>
    </row>
    <row r="1384" spans="1:20" ht="43.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s="5">
        <f t="shared" si="86"/>
        <v>1.043625</v>
      </c>
      <c r="H1384" t="s">
        <v>8224</v>
      </c>
      <c r="I1384" t="s">
        <v>8246</v>
      </c>
      <c r="J1384">
        <v>1367867536</v>
      </c>
      <c r="K1384">
        <v>1365275536</v>
      </c>
      <c r="L1384" t="b">
        <v>0</v>
      </c>
      <c r="M1384">
        <v>148</v>
      </c>
      <c r="N1384" s="6">
        <f t="shared" si="87"/>
        <v>56.412162162162161</v>
      </c>
      <c r="O1384" t="b">
        <v>1</v>
      </c>
      <c r="P1384" t="s">
        <v>8276</v>
      </c>
      <c r="Q1384" t="s">
        <v>8325</v>
      </c>
      <c r="R1384" t="s">
        <v>8326</v>
      </c>
      <c r="S1384" s="11">
        <f t="shared" si="88"/>
        <v>41370.800185185188</v>
      </c>
      <c r="T1384" s="11">
        <f t="shared" si="89"/>
        <v>41400.800185185188</v>
      </c>
    </row>
    <row r="1385" spans="1:20" ht="43.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s="5">
        <f t="shared" si="86"/>
        <v>2.124090909090909</v>
      </c>
      <c r="H1385" t="s">
        <v>8229</v>
      </c>
      <c r="I1385" t="s">
        <v>8251</v>
      </c>
      <c r="J1385">
        <v>1482457678</v>
      </c>
      <c r="K1385">
        <v>1480729678</v>
      </c>
      <c r="L1385" t="b">
        <v>0</v>
      </c>
      <c r="M1385">
        <v>93</v>
      </c>
      <c r="N1385" s="6">
        <f t="shared" si="87"/>
        <v>50.247311827956992</v>
      </c>
      <c r="O1385" t="b">
        <v>1</v>
      </c>
      <c r="P1385" t="s">
        <v>8276</v>
      </c>
      <c r="Q1385" t="s">
        <v>8325</v>
      </c>
      <c r="R1385" t="s">
        <v>8326</v>
      </c>
      <c r="S1385" s="11">
        <f t="shared" si="88"/>
        <v>42707.074976851851</v>
      </c>
      <c r="T1385" s="11">
        <f t="shared" si="89"/>
        <v>42727.074976851851</v>
      </c>
    </row>
    <row r="1386" spans="1:20" ht="43.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s="5">
        <f t="shared" si="86"/>
        <v>1.2408571428571429</v>
      </c>
      <c r="H1386" t="s">
        <v>8224</v>
      </c>
      <c r="I1386" t="s">
        <v>8246</v>
      </c>
      <c r="J1386">
        <v>1436117922</v>
      </c>
      <c r="K1386">
        <v>1433525922</v>
      </c>
      <c r="L1386" t="b">
        <v>0</v>
      </c>
      <c r="M1386">
        <v>63</v>
      </c>
      <c r="N1386" s="6">
        <f t="shared" si="87"/>
        <v>68.936507936507937</v>
      </c>
      <c r="O1386" t="b">
        <v>1</v>
      </c>
      <c r="P1386" t="s">
        <v>8276</v>
      </c>
      <c r="Q1386" t="s">
        <v>8325</v>
      </c>
      <c r="R1386" t="s">
        <v>8326</v>
      </c>
      <c r="S1386" s="11">
        <f t="shared" si="88"/>
        <v>42160.735208333332</v>
      </c>
      <c r="T1386" s="11">
        <f t="shared" si="89"/>
        <v>42190.735208333332</v>
      </c>
    </row>
    <row r="1387" spans="1:20" ht="43.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s="5">
        <f t="shared" si="86"/>
        <v>1.10406125</v>
      </c>
      <c r="H1387" t="s">
        <v>8236</v>
      </c>
      <c r="I1387" t="s">
        <v>8249</v>
      </c>
      <c r="J1387">
        <v>1461931860</v>
      </c>
      <c r="K1387">
        <v>1457109121</v>
      </c>
      <c r="L1387" t="b">
        <v>0</v>
      </c>
      <c r="M1387">
        <v>134</v>
      </c>
      <c r="N1387" s="6">
        <f t="shared" si="87"/>
        <v>65.914104477611943</v>
      </c>
      <c r="O1387" t="b">
        <v>1</v>
      </c>
      <c r="P1387" t="s">
        <v>8276</v>
      </c>
      <c r="Q1387" t="s">
        <v>8325</v>
      </c>
      <c r="R1387" t="s">
        <v>8326</v>
      </c>
      <c r="S1387" s="11">
        <f t="shared" si="88"/>
        <v>42433.688900462963</v>
      </c>
      <c r="T1387" s="11">
        <f t="shared" si="89"/>
        <v>42489.507638888885</v>
      </c>
    </row>
    <row r="1388" spans="1:20" ht="29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s="5">
        <f t="shared" si="86"/>
        <v>2.1875</v>
      </c>
      <c r="H1388" t="s">
        <v>8224</v>
      </c>
      <c r="I1388" t="s">
        <v>8246</v>
      </c>
      <c r="J1388">
        <v>1438183889</v>
      </c>
      <c r="K1388">
        <v>1435591889</v>
      </c>
      <c r="L1388" t="b">
        <v>0</v>
      </c>
      <c r="M1388">
        <v>14</v>
      </c>
      <c r="N1388" s="6">
        <f t="shared" si="87"/>
        <v>62.5</v>
      </c>
      <c r="O1388" t="b">
        <v>1</v>
      </c>
      <c r="P1388" t="s">
        <v>8276</v>
      </c>
      <c r="Q1388" t="s">
        <v>8325</v>
      </c>
      <c r="R1388" t="s">
        <v>8326</v>
      </c>
      <c r="S1388" s="11">
        <f t="shared" si="88"/>
        <v>42184.646863425922</v>
      </c>
      <c r="T1388" s="11">
        <f t="shared" si="89"/>
        <v>42214.646863425922</v>
      </c>
    </row>
    <row r="1389" spans="1:20" ht="43.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s="5">
        <f t="shared" si="86"/>
        <v>1.36625</v>
      </c>
      <c r="H1389" t="s">
        <v>8224</v>
      </c>
      <c r="I1389" t="s">
        <v>8246</v>
      </c>
      <c r="J1389">
        <v>1433305800</v>
      </c>
      <c r="K1389">
        <v>1430604395</v>
      </c>
      <c r="L1389" t="b">
        <v>0</v>
      </c>
      <c r="M1389">
        <v>78</v>
      </c>
      <c r="N1389" s="6">
        <f t="shared" si="87"/>
        <v>70.064102564102569</v>
      </c>
      <c r="O1389" t="b">
        <v>1</v>
      </c>
      <c r="P1389" t="s">
        <v>8276</v>
      </c>
      <c r="Q1389" t="s">
        <v>8325</v>
      </c>
      <c r="R1389" t="s">
        <v>8326</v>
      </c>
      <c r="S1389" s="11">
        <f t="shared" si="88"/>
        <v>42126.92123842593</v>
      </c>
      <c r="T1389" s="11">
        <f t="shared" si="89"/>
        <v>42158.1875</v>
      </c>
    </row>
    <row r="1390" spans="1:20" ht="43.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s="5">
        <f t="shared" si="86"/>
        <v>1.348074</v>
      </c>
      <c r="H1390" t="s">
        <v>8224</v>
      </c>
      <c r="I1390" t="s">
        <v>8246</v>
      </c>
      <c r="J1390">
        <v>1476720840</v>
      </c>
      <c r="K1390">
        <v>1474469117</v>
      </c>
      <c r="L1390" t="b">
        <v>0</v>
      </c>
      <c r="M1390">
        <v>112</v>
      </c>
      <c r="N1390" s="6">
        <f t="shared" si="87"/>
        <v>60.181874999999998</v>
      </c>
      <c r="O1390" t="b">
        <v>1</v>
      </c>
      <c r="P1390" t="s">
        <v>8276</v>
      </c>
      <c r="Q1390" t="s">
        <v>8325</v>
      </c>
      <c r="R1390" t="s">
        <v>8326</v>
      </c>
      <c r="S1390" s="11">
        <f t="shared" si="88"/>
        <v>42634.614780092597</v>
      </c>
      <c r="T1390" s="11">
        <f t="shared" si="89"/>
        <v>42660.676388888889</v>
      </c>
    </row>
    <row r="1391" spans="1:20" ht="29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s="5">
        <f t="shared" si="86"/>
        <v>1.454</v>
      </c>
      <c r="H1391" t="s">
        <v>8225</v>
      </c>
      <c r="I1391" t="s">
        <v>8247</v>
      </c>
      <c r="J1391">
        <v>1471087957</v>
      </c>
      <c r="K1391">
        <v>1468495957</v>
      </c>
      <c r="L1391" t="b">
        <v>0</v>
      </c>
      <c r="M1391">
        <v>34</v>
      </c>
      <c r="N1391" s="6">
        <f t="shared" si="87"/>
        <v>21.382352941176471</v>
      </c>
      <c r="O1391" t="b">
        <v>1</v>
      </c>
      <c r="P1391" t="s">
        <v>8276</v>
      </c>
      <c r="Q1391" t="s">
        <v>8325</v>
      </c>
      <c r="R1391" t="s">
        <v>8326</v>
      </c>
      <c r="S1391" s="11">
        <f t="shared" si="88"/>
        <v>42565.480983796297</v>
      </c>
      <c r="T1391" s="11">
        <f t="shared" si="89"/>
        <v>42595.480983796297</v>
      </c>
    </row>
    <row r="1392" spans="1:20" ht="43.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s="5">
        <f t="shared" si="86"/>
        <v>1.0910714285714285</v>
      </c>
      <c r="H1392" t="s">
        <v>8224</v>
      </c>
      <c r="I1392" t="s">
        <v>8246</v>
      </c>
      <c r="J1392">
        <v>1430154720</v>
      </c>
      <c r="K1392">
        <v>1427224606</v>
      </c>
      <c r="L1392" t="b">
        <v>0</v>
      </c>
      <c r="M1392">
        <v>19</v>
      </c>
      <c r="N1392" s="6">
        <f t="shared" si="87"/>
        <v>160.78947368421052</v>
      </c>
      <c r="O1392" t="b">
        <v>1</v>
      </c>
      <c r="P1392" t="s">
        <v>8276</v>
      </c>
      <c r="Q1392" t="s">
        <v>8325</v>
      </c>
      <c r="R1392" t="s">
        <v>8326</v>
      </c>
      <c r="S1392" s="11">
        <f t="shared" si="88"/>
        <v>42087.803310185183</v>
      </c>
      <c r="T1392" s="11">
        <f t="shared" si="89"/>
        <v>42121.716666666667</v>
      </c>
    </row>
    <row r="1393" spans="1:20" ht="43.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s="5">
        <f t="shared" si="86"/>
        <v>1.1020000000000001</v>
      </c>
      <c r="H1393" t="s">
        <v>8224</v>
      </c>
      <c r="I1393" t="s">
        <v>8246</v>
      </c>
      <c r="J1393">
        <v>1440219540</v>
      </c>
      <c r="K1393">
        <v>1436369818</v>
      </c>
      <c r="L1393" t="b">
        <v>0</v>
      </c>
      <c r="M1393">
        <v>13</v>
      </c>
      <c r="N1393" s="6">
        <f t="shared" si="87"/>
        <v>42.384615384615387</v>
      </c>
      <c r="O1393" t="b">
        <v>1</v>
      </c>
      <c r="P1393" t="s">
        <v>8276</v>
      </c>
      <c r="Q1393" t="s">
        <v>8325</v>
      </c>
      <c r="R1393" t="s">
        <v>8326</v>
      </c>
      <c r="S1393" s="11">
        <f t="shared" si="88"/>
        <v>42193.650671296295</v>
      </c>
      <c r="T1393" s="11">
        <f t="shared" si="89"/>
        <v>42238.207638888889</v>
      </c>
    </row>
    <row r="1394" spans="1:20" ht="43.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s="5">
        <f t="shared" si="86"/>
        <v>1.1364000000000001</v>
      </c>
      <c r="H1394" t="s">
        <v>8224</v>
      </c>
      <c r="I1394" t="s">
        <v>8246</v>
      </c>
      <c r="J1394">
        <v>1456976586</v>
      </c>
      <c r="K1394">
        <v>1454298186</v>
      </c>
      <c r="L1394" t="b">
        <v>0</v>
      </c>
      <c r="M1394">
        <v>104</v>
      </c>
      <c r="N1394" s="6">
        <f t="shared" si="87"/>
        <v>27.317307692307693</v>
      </c>
      <c r="O1394" t="b">
        <v>1</v>
      </c>
      <c r="P1394" t="s">
        <v>8276</v>
      </c>
      <c r="Q1394" t="s">
        <v>8325</v>
      </c>
      <c r="R1394" t="s">
        <v>8326</v>
      </c>
      <c r="S1394" s="11">
        <f t="shared" si="88"/>
        <v>42401.154930555553</v>
      </c>
      <c r="T1394" s="11">
        <f t="shared" si="89"/>
        <v>42432.154930555553</v>
      </c>
    </row>
    <row r="1395" spans="1:2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s="5">
        <f t="shared" si="86"/>
        <v>1.0235000000000001</v>
      </c>
      <c r="H1395" t="s">
        <v>8224</v>
      </c>
      <c r="I1395" t="s">
        <v>8246</v>
      </c>
      <c r="J1395">
        <v>1470068523</v>
      </c>
      <c r="K1395">
        <v>1467476523</v>
      </c>
      <c r="L1395" t="b">
        <v>0</v>
      </c>
      <c r="M1395">
        <v>52</v>
      </c>
      <c r="N1395" s="6">
        <f t="shared" si="87"/>
        <v>196.82692307692307</v>
      </c>
      <c r="O1395" t="b">
        <v>1</v>
      </c>
      <c r="P1395" t="s">
        <v>8276</v>
      </c>
      <c r="Q1395" t="s">
        <v>8325</v>
      </c>
      <c r="R1395" t="s">
        <v>8326</v>
      </c>
      <c r="S1395" s="11">
        <f t="shared" si="88"/>
        <v>42553.681979166664</v>
      </c>
      <c r="T1395" s="11">
        <f t="shared" si="89"/>
        <v>42583.681979166664</v>
      </c>
    </row>
    <row r="1396" spans="1:20" ht="43.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s="5">
        <f t="shared" si="86"/>
        <v>1.2213333333333334</v>
      </c>
      <c r="H1396" t="s">
        <v>8224</v>
      </c>
      <c r="I1396" t="s">
        <v>8246</v>
      </c>
      <c r="J1396">
        <v>1488337200</v>
      </c>
      <c r="K1396">
        <v>1484623726</v>
      </c>
      <c r="L1396" t="b">
        <v>0</v>
      </c>
      <c r="M1396">
        <v>17</v>
      </c>
      <c r="N1396" s="6">
        <f t="shared" si="87"/>
        <v>53.882352941176471</v>
      </c>
      <c r="O1396" t="b">
        <v>1</v>
      </c>
      <c r="P1396" t="s">
        <v>8276</v>
      </c>
      <c r="Q1396" t="s">
        <v>8325</v>
      </c>
      <c r="R1396" t="s">
        <v>8326</v>
      </c>
      <c r="S1396" s="11">
        <f t="shared" si="88"/>
        <v>42752.144976851851</v>
      </c>
      <c r="T1396" s="11">
        <f t="shared" si="89"/>
        <v>42795.125</v>
      </c>
    </row>
    <row r="1397" spans="1:2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s="5">
        <f t="shared" si="86"/>
        <v>1.1188571428571428</v>
      </c>
      <c r="H1397" t="s">
        <v>8224</v>
      </c>
      <c r="I1397" t="s">
        <v>8246</v>
      </c>
      <c r="J1397">
        <v>1484430481</v>
      </c>
      <c r="K1397">
        <v>1481838481</v>
      </c>
      <c r="L1397" t="b">
        <v>0</v>
      </c>
      <c r="M1397">
        <v>82</v>
      </c>
      <c r="N1397" s="6">
        <f t="shared" si="87"/>
        <v>47.756097560975611</v>
      </c>
      <c r="O1397" t="b">
        <v>1</v>
      </c>
      <c r="P1397" t="s">
        <v>8276</v>
      </c>
      <c r="Q1397" t="s">
        <v>8325</v>
      </c>
      <c r="R1397" t="s">
        <v>8326</v>
      </c>
      <c r="S1397" s="11">
        <f t="shared" si="88"/>
        <v>42719.90834490741</v>
      </c>
      <c r="T1397" s="11">
        <f t="shared" si="89"/>
        <v>42749.90834490741</v>
      </c>
    </row>
    <row r="1398" spans="1:20" ht="43.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s="5">
        <f t="shared" si="86"/>
        <v>1.073</v>
      </c>
      <c r="H1398" t="s">
        <v>8224</v>
      </c>
      <c r="I1398" t="s">
        <v>8246</v>
      </c>
      <c r="J1398">
        <v>1423871882</v>
      </c>
      <c r="K1398">
        <v>1421279882</v>
      </c>
      <c r="L1398" t="b">
        <v>0</v>
      </c>
      <c r="M1398">
        <v>73</v>
      </c>
      <c r="N1398" s="6">
        <f t="shared" si="87"/>
        <v>88.191780821917803</v>
      </c>
      <c r="O1398" t="b">
        <v>1</v>
      </c>
      <c r="P1398" t="s">
        <v>8276</v>
      </c>
      <c r="Q1398" t="s">
        <v>8325</v>
      </c>
      <c r="R1398" t="s">
        <v>8326</v>
      </c>
      <c r="S1398" s="11">
        <f t="shared" si="88"/>
        <v>42018.99863425926</v>
      </c>
      <c r="T1398" s="11">
        <f t="shared" si="89"/>
        <v>42048.99863425926</v>
      </c>
    </row>
    <row r="1399" spans="1:20" ht="43.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s="5">
        <f t="shared" si="86"/>
        <v>1.1385000000000001</v>
      </c>
      <c r="H1399" t="s">
        <v>8224</v>
      </c>
      <c r="I1399" t="s">
        <v>8246</v>
      </c>
      <c r="J1399">
        <v>1477603140</v>
      </c>
      <c r="K1399">
        <v>1475013710</v>
      </c>
      <c r="L1399" t="b">
        <v>0</v>
      </c>
      <c r="M1399">
        <v>158</v>
      </c>
      <c r="N1399" s="6">
        <f t="shared" si="87"/>
        <v>72.056962025316452</v>
      </c>
      <c r="O1399" t="b">
        <v>1</v>
      </c>
      <c r="P1399" t="s">
        <v>8276</v>
      </c>
      <c r="Q1399" t="s">
        <v>8325</v>
      </c>
      <c r="R1399" t="s">
        <v>8326</v>
      </c>
      <c r="S1399" s="11">
        <f t="shared" si="88"/>
        <v>42640.917939814812</v>
      </c>
      <c r="T1399" s="11">
        <f t="shared" si="89"/>
        <v>42670.888194444444</v>
      </c>
    </row>
    <row r="1400" spans="1:20" ht="43.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s="5">
        <f t="shared" si="86"/>
        <v>1.0968181818181819</v>
      </c>
      <c r="H1400" t="s">
        <v>8224</v>
      </c>
      <c r="I1400" t="s">
        <v>8246</v>
      </c>
      <c r="J1400">
        <v>1467752334</v>
      </c>
      <c r="K1400">
        <v>1465160334</v>
      </c>
      <c r="L1400" t="b">
        <v>0</v>
      </c>
      <c r="M1400">
        <v>65</v>
      </c>
      <c r="N1400" s="6">
        <f t="shared" si="87"/>
        <v>74.246153846153845</v>
      </c>
      <c r="O1400" t="b">
        <v>1</v>
      </c>
      <c r="P1400" t="s">
        <v>8276</v>
      </c>
      <c r="Q1400" t="s">
        <v>8325</v>
      </c>
      <c r="R1400" t="s">
        <v>8326</v>
      </c>
      <c r="S1400" s="11">
        <f t="shared" si="88"/>
        <v>42526.874236111107</v>
      </c>
      <c r="T1400" s="11">
        <f t="shared" si="89"/>
        <v>42556.874236111107</v>
      </c>
    </row>
    <row r="1401" spans="1:20" ht="43.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s="5">
        <f t="shared" si="86"/>
        <v>1.2614444444444444</v>
      </c>
      <c r="H1401" t="s">
        <v>8224</v>
      </c>
      <c r="I1401" t="s">
        <v>8246</v>
      </c>
      <c r="J1401">
        <v>1412640373</v>
      </c>
      <c r="K1401">
        <v>1410048373</v>
      </c>
      <c r="L1401" t="b">
        <v>0</v>
      </c>
      <c r="M1401">
        <v>184</v>
      </c>
      <c r="N1401" s="6">
        <f t="shared" si="87"/>
        <v>61.701086956521742</v>
      </c>
      <c r="O1401" t="b">
        <v>1</v>
      </c>
      <c r="P1401" t="s">
        <v>8276</v>
      </c>
      <c r="Q1401" t="s">
        <v>8325</v>
      </c>
      <c r="R1401" t="s">
        <v>8326</v>
      </c>
      <c r="S1401" s="11">
        <f t="shared" si="88"/>
        <v>41889.004317129627</v>
      </c>
      <c r="T1401" s="11">
        <f t="shared" si="89"/>
        <v>41919.004317129627</v>
      </c>
    </row>
    <row r="1402" spans="1:20" ht="43.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s="5">
        <f t="shared" si="86"/>
        <v>1.6742857142857144</v>
      </c>
      <c r="H1402" t="s">
        <v>8225</v>
      </c>
      <c r="I1402" t="s">
        <v>8247</v>
      </c>
      <c r="J1402">
        <v>1465709400</v>
      </c>
      <c r="K1402">
        <v>1462695073</v>
      </c>
      <c r="L1402" t="b">
        <v>0</v>
      </c>
      <c r="M1402">
        <v>34</v>
      </c>
      <c r="N1402" s="6">
        <f t="shared" si="87"/>
        <v>17.235294117647058</v>
      </c>
      <c r="O1402" t="b">
        <v>1</v>
      </c>
      <c r="P1402" t="s">
        <v>8276</v>
      </c>
      <c r="Q1402" t="s">
        <v>8325</v>
      </c>
      <c r="R1402" t="s">
        <v>8326</v>
      </c>
      <c r="S1402" s="11">
        <f t="shared" si="88"/>
        <v>42498.341122685189</v>
      </c>
      <c r="T1402" s="11">
        <f t="shared" si="89"/>
        <v>42533.229166666672</v>
      </c>
    </row>
    <row r="1403" spans="1:20" ht="43.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s="5">
        <f t="shared" si="86"/>
        <v>4.9652000000000003</v>
      </c>
      <c r="H1403" t="s">
        <v>8224</v>
      </c>
      <c r="I1403" t="s">
        <v>8246</v>
      </c>
      <c r="J1403">
        <v>1369612474</v>
      </c>
      <c r="K1403">
        <v>1367798074</v>
      </c>
      <c r="L1403" t="b">
        <v>0</v>
      </c>
      <c r="M1403">
        <v>240</v>
      </c>
      <c r="N1403" s="6">
        <f t="shared" si="87"/>
        <v>51.720833333333331</v>
      </c>
      <c r="O1403" t="b">
        <v>1</v>
      </c>
      <c r="P1403" t="s">
        <v>8276</v>
      </c>
      <c r="Q1403" t="s">
        <v>8325</v>
      </c>
      <c r="R1403" t="s">
        <v>8326</v>
      </c>
      <c r="S1403" s="11">
        <f t="shared" si="88"/>
        <v>41399.99622685185</v>
      </c>
      <c r="T1403" s="11">
        <f t="shared" si="89"/>
        <v>41420.99622685185</v>
      </c>
    </row>
    <row r="1404" spans="1:20" ht="43.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s="5">
        <f t="shared" si="86"/>
        <v>1.0915999999999999</v>
      </c>
      <c r="H1404" t="s">
        <v>8225</v>
      </c>
      <c r="I1404" t="s">
        <v>8247</v>
      </c>
      <c r="J1404">
        <v>1430439411</v>
      </c>
      <c r="K1404">
        <v>1425259011</v>
      </c>
      <c r="L1404" t="b">
        <v>0</v>
      </c>
      <c r="M1404">
        <v>113</v>
      </c>
      <c r="N1404" s="6">
        <f t="shared" si="87"/>
        <v>24.150442477876105</v>
      </c>
      <c r="O1404" t="b">
        <v>1</v>
      </c>
      <c r="P1404" t="s">
        <v>8276</v>
      </c>
      <c r="Q1404" t="s">
        <v>8325</v>
      </c>
      <c r="R1404" t="s">
        <v>8326</v>
      </c>
      <c r="S1404" s="11">
        <f t="shared" si="88"/>
        <v>42065.053368055553</v>
      </c>
      <c r="T1404" s="11">
        <f t="shared" si="89"/>
        <v>42125.011701388896</v>
      </c>
    </row>
    <row r="1405" spans="1:20" ht="43.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s="5">
        <f t="shared" si="86"/>
        <v>1.0257499999999999</v>
      </c>
      <c r="H1405" t="s">
        <v>8224</v>
      </c>
      <c r="I1405" t="s">
        <v>8246</v>
      </c>
      <c r="J1405">
        <v>1374802235</v>
      </c>
      <c r="K1405">
        <v>1372210235</v>
      </c>
      <c r="L1405" t="b">
        <v>0</v>
      </c>
      <c r="M1405">
        <v>66</v>
      </c>
      <c r="N1405" s="6">
        <f t="shared" si="87"/>
        <v>62.166666666666664</v>
      </c>
      <c r="O1405" t="b">
        <v>1</v>
      </c>
      <c r="P1405" t="s">
        <v>8276</v>
      </c>
      <c r="Q1405" t="s">
        <v>8325</v>
      </c>
      <c r="R1405" t="s">
        <v>8326</v>
      </c>
      <c r="S1405" s="11">
        <f t="shared" si="88"/>
        <v>41451.062905092593</v>
      </c>
      <c r="T1405" s="11">
        <f t="shared" si="89"/>
        <v>41481.062905092593</v>
      </c>
    </row>
    <row r="1406" spans="1:20" ht="43.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s="5">
        <f t="shared" si="86"/>
        <v>1.6620689655172414E-2</v>
      </c>
      <c r="H1406" t="s">
        <v>8225</v>
      </c>
      <c r="I1406" t="s">
        <v>8247</v>
      </c>
      <c r="J1406">
        <v>1424607285</v>
      </c>
      <c r="K1406">
        <v>1422447285</v>
      </c>
      <c r="L1406" t="b">
        <v>1</v>
      </c>
      <c r="M1406">
        <v>5</v>
      </c>
      <c r="N1406" s="6">
        <f t="shared" si="87"/>
        <v>48.2</v>
      </c>
      <c r="O1406" t="b">
        <v>0</v>
      </c>
      <c r="P1406" t="s">
        <v>8287</v>
      </c>
      <c r="Q1406" t="s">
        <v>8322</v>
      </c>
      <c r="R1406" t="s">
        <v>8341</v>
      </c>
      <c r="S1406" s="11">
        <f t="shared" si="88"/>
        <v>42032.510243055556</v>
      </c>
      <c r="T1406" s="11">
        <f t="shared" si="89"/>
        <v>42057.510243055556</v>
      </c>
    </row>
    <row r="1407" spans="1:20" ht="29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s="5">
        <f t="shared" si="86"/>
        <v>4.1999999999999997E-3</v>
      </c>
      <c r="H1407" t="s">
        <v>8224</v>
      </c>
      <c r="I1407" t="s">
        <v>8246</v>
      </c>
      <c r="J1407">
        <v>1417195201</v>
      </c>
      <c r="K1407">
        <v>1414599601</v>
      </c>
      <c r="L1407" t="b">
        <v>1</v>
      </c>
      <c r="M1407">
        <v>17</v>
      </c>
      <c r="N1407" s="6">
        <f t="shared" si="87"/>
        <v>6.1764705882352944</v>
      </c>
      <c r="O1407" t="b">
        <v>0</v>
      </c>
      <c r="P1407" t="s">
        <v>8287</v>
      </c>
      <c r="Q1407" t="s">
        <v>8322</v>
      </c>
      <c r="R1407" t="s">
        <v>8341</v>
      </c>
      <c r="S1407" s="11">
        <f t="shared" si="88"/>
        <v>41941.680567129632</v>
      </c>
      <c r="T1407" s="11">
        <f t="shared" si="89"/>
        <v>41971.722233796296</v>
      </c>
    </row>
    <row r="1408" spans="1:2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s="5">
        <f t="shared" si="86"/>
        <v>1.25E-3</v>
      </c>
      <c r="H1408" t="s">
        <v>8237</v>
      </c>
      <c r="I1408" t="s">
        <v>8249</v>
      </c>
      <c r="J1408">
        <v>1449914400</v>
      </c>
      <c r="K1408">
        <v>1445336607</v>
      </c>
      <c r="L1408" t="b">
        <v>0</v>
      </c>
      <c r="M1408">
        <v>3</v>
      </c>
      <c r="N1408" s="6">
        <f t="shared" si="87"/>
        <v>5</v>
      </c>
      <c r="O1408" t="b">
        <v>0</v>
      </c>
      <c r="P1408" t="s">
        <v>8287</v>
      </c>
      <c r="Q1408" t="s">
        <v>8322</v>
      </c>
      <c r="R1408" t="s">
        <v>8341</v>
      </c>
      <c r="S1408" s="11">
        <f t="shared" si="88"/>
        <v>42297.432951388888</v>
      </c>
      <c r="T1408" s="11">
        <f t="shared" si="89"/>
        <v>42350.416666666672</v>
      </c>
    </row>
    <row r="1409" spans="1:20" ht="43.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s="5">
        <f t="shared" si="86"/>
        <v>5.0000000000000001E-3</v>
      </c>
      <c r="H1409" t="s">
        <v>8224</v>
      </c>
      <c r="I1409" t="s">
        <v>8246</v>
      </c>
      <c r="J1409">
        <v>1407847978</v>
      </c>
      <c r="K1409">
        <v>1405687978</v>
      </c>
      <c r="L1409" t="b">
        <v>0</v>
      </c>
      <c r="M1409">
        <v>2</v>
      </c>
      <c r="N1409" s="6">
        <f t="shared" si="87"/>
        <v>7.5</v>
      </c>
      <c r="O1409" t="b">
        <v>0</v>
      </c>
      <c r="P1409" t="s">
        <v>8287</v>
      </c>
      <c r="Q1409" t="s">
        <v>8322</v>
      </c>
      <c r="R1409" t="s">
        <v>8341</v>
      </c>
      <c r="S1409" s="11">
        <f t="shared" si="88"/>
        <v>41838.536782407406</v>
      </c>
      <c r="T1409" s="11">
        <f t="shared" si="89"/>
        <v>41863.536782407406</v>
      </c>
    </row>
    <row r="1410" spans="1:20" ht="43.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s="5">
        <f t="shared" ref="G1410:G1473" si="90">E1410/D1410</f>
        <v>7.1999999999999995E-2</v>
      </c>
      <c r="H1410" t="s">
        <v>8225</v>
      </c>
      <c r="I1410" t="s">
        <v>8247</v>
      </c>
      <c r="J1410">
        <v>1447451756</v>
      </c>
      <c r="K1410">
        <v>1444856156</v>
      </c>
      <c r="L1410" t="b">
        <v>0</v>
      </c>
      <c r="M1410">
        <v>6</v>
      </c>
      <c r="N1410" s="6">
        <f t="shared" si="87"/>
        <v>12</v>
      </c>
      <c r="O1410" t="b">
        <v>0</v>
      </c>
      <c r="P1410" t="s">
        <v>8287</v>
      </c>
      <c r="Q1410" t="s">
        <v>8322</v>
      </c>
      <c r="R1410" t="s">
        <v>8341</v>
      </c>
      <c r="S1410" s="11">
        <f t="shared" si="88"/>
        <v>42291.872175925921</v>
      </c>
      <c r="T1410" s="11">
        <f t="shared" si="89"/>
        <v>42321.913842592592</v>
      </c>
    </row>
    <row r="1411" spans="1:20" ht="43.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s="5">
        <f t="shared" si="90"/>
        <v>0</v>
      </c>
      <c r="H1411" t="s">
        <v>8224</v>
      </c>
      <c r="I1411" t="s">
        <v>8246</v>
      </c>
      <c r="J1411">
        <v>1420085535</v>
      </c>
      <c r="K1411">
        <v>1414897935</v>
      </c>
      <c r="L1411" t="b">
        <v>0</v>
      </c>
      <c r="M1411">
        <v>0</v>
      </c>
      <c r="N1411" s="6">
        <f t="shared" ref="N1411:N1474" si="91">IFERROR(E1411/M1411,0)</f>
        <v>0</v>
      </c>
      <c r="O1411" t="b">
        <v>0</v>
      </c>
      <c r="P1411" t="s">
        <v>8287</v>
      </c>
      <c r="Q1411" t="s">
        <v>8322</v>
      </c>
      <c r="R1411" t="s">
        <v>8341</v>
      </c>
      <c r="S1411" s="11">
        <f t="shared" ref="S1411:S1474" si="92">((($K1411/60)/60)/24)+DATE(1970,1,1)</f>
        <v>41945.133506944447</v>
      </c>
      <c r="T1411" s="11">
        <f t="shared" ref="T1411:T1474" si="93">((($J1411/60)/60)/24)+DATE(1970,1,1)</f>
        <v>42005.175173611111</v>
      </c>
    </row>
    <row r="1412" spans="1:20" ht="43.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s="5">
        <f t="shared" si="90"/>
        <v>1.6666666666666666E-4</v>
      </c>
      <c r="H1412" t="s">
        <v>8237</v>
      </c>
      <c r="I1412" t="s">
        <v>8249</v>
      </c>
      <c r="J1412">
        <v>1464939520</v>
      </c>
      <c r="K1412">
        <v>1461051520</v>
      </c>
      <c r="L1412" t="b">
        <v>0</v>
      </c>
      <c r="M1412">
        <v>1</v>
      </c>
      <c r="N1412" s="6">
        <f t="shared" si="91"/>
        <v>1</v>
      </c>
      <c r="O1412" t="b">
        <v>0</v>
      </c>
      <c r="P1412" t="s">
        <v>8287</v>
      </c>
      <c r="Q1412" t="s">
        <v>8322</v>
      </c>
      <c r="R1412" t="s">
        <v>8341</v>
      </c>
      <c r="S1412" s="11">
        <f t="shared" si="92"/>
        <v>42479.318518518514</v>
      </c>
      <c r="T1412" s="11">
        <f t="shared" si="93"/>
        <v>42524.318518518514</v>
      </c>
    </row>
    <row r="1413" spans="1:20" ht="43.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s="5">
        <f t="shared" si="90"/>
        <v>2.3333333333333335E-3</v>
      </c>
      <c r="H1413" t="s">
        <v>8225</v>
      </c>
      <c r="I1413" t="s">
        <v>8247</v>
      </c>
      <c r="J1413">
        <v>1423185900</v>
      </c>
      <c r="K1413">
        <v>1420766700</v>
      </c>
      <c r="L1413" t="b">
        <v>0</v>
      </c>
      <c r="M1413">
        <v>3</v>
      </c>
      <c r="N1413" s="6">
        <f t="shared" si="91"/>
        <v>2.3333333333333335</v>
      </c>
      <c r="O1413" t="b">
        <v>0</v>
      </c>
      <c r="P1413" t="s">
        <v>8287</v>
      </c>
      <c r="Q1413" t="s">
        <v>8322</v>
      </c>
      <c r="R1413" t="s">
        <v>8341</v>
      </c>
      <c r="S1413" s="11">
        <f t="shared" si="92"/>
        <v>42013.059027777781</v>
      </c>
      <c r="T1413" s="11">
        <f t="shared" si="93"/>
        <v>42041.059027777781</v>
      </c>
    </row>
    <row r="1414" spans="1:20" ht="29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s="5">
        <f t="shared" si="90"/>
        <v>4.5714285714285714E-2</v>
      </c>
      <c r="H1414" t="s">
        <v>8224</v>
      </c>
      <c r="I1414" t="s">
        <v>8246</v>
      </c>
      <c r="J1414">
        <v>1417656699</v>
      </c>
      <c r="K1414">
        <v>1415064699</v>
      </c>
      <c r="L1414" t="b">
        <v>0</v>
      </c>
      <c r="M1414">
        <v>13</v>
      </c>
      <c r="N1414" s="6">
        <f t="shared" si="91"/>
        <v>24.615384615384617</v>
      </c>
      <c r="O1414" t="b">
        <v>0</v>
      </c>
      <c r="P1414" t="s">
        <v>8287</v>
      </c>
      <c r="Q1414" t="s">
        <v>8322</v>
      </c>
      <c r="R1414" t="s">
        <v>8341</v>
      </c>
      <c r="S1414" s="11">
        <f t="shared" si="92"/>
        <v>41947.063645833332</v>
      </c>
      <c r="T1414" s="11">
        <f t="shared" si="93"/>
        <v>41977.063645833332</v>
      </c>
    </row>
    <row r="1415" spans="1:20" ht="43.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s="5">
        <f t="shared" si="90"/>
        <v>0.05</v>
      </c>
      <c r="H1415" t="s">
        <v>8237</v>
      </c>
      <c r="I1415" t="s">
        <v>8249</v>
      </c>
      <c r="J1415">
        <v>1455964170</v>
      </c>
      <c r="K1415">
        <v>1450780170</v>
      </c>
      <c r="L1415" t="b">
        <v>0</v>
      </c>
      <c r="M1415">
        <v>1</v>
      </c>
      <c r="N1415" s="6">
        <f t="shared" si="91"/>
        <v>100</v>
      </c>
      <c r="O1415" t="b">
        <v>0</v>
      </c>
      <c r="P1415" t="s">
        <v>8287</v>
      </c>
      <c r="Q1415" t="s">
        <v>8322</v>
      </c>
      <c r="R1415" t="s">
        <v>8341</v>
      </c>
      <c r="S1415" s="11">
        <f t="shared" si="92"/>
        <v>42360.437152777777</v>
      </c>
      <c r="T1415" s="11">
        <f t="shared" si="93"/>
        <v>42420.437152777777</v>
      </c>
    </row>
    <row r="1416" spans="1:20" ht="43.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s="5">
        <f t="shared" si="90"/>
        <v>2E-3</v>
      </c>
      <c r="H1416" t="s">
        <v>8224</v>
      </c>
      <c r="I1416" t="s">
        <v>8246</v>
      </c>
      <c r="J1416">
        <v>1483423467</v>
      </c>
      <c r="K1416">
        <v>1480831467</v>
      </c>
      <c r="L1416" t="b">
        <v>0</v>
      </c>
      <c r="M1416">
        <v>1</v>
      </c>
      <c r="N1416" s="6">
        <f t="shared" si="91"/>
        <v>1</v>
      </c>
      <c r="O1416" t="b">
        <v>0</v>
      </c>
      <c r="P1416" t="s">
        <v>8287</v>
      </c>
      <c r="Q1416" t="s">
        <v>8322</v>
      </c>
      <c r="R1416" t="s">
        <v>8341</v>
      </c>
      <c r="S1416" s="11">
        <f t="shared" si="92"/>
        <v>42708.25309027778</v>
      </c>
      <c r="T1416" s="11">
        <f t="shared" si="93"/>
        <v>42738.25309027778</v>
      </c>
    </row>
    <row r="1417" spans="1:20" ht="43.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s="5">
        <f t="shared" si="90"/>
        <v>0.18181818181818182</v>
      </c>
      <c r="H1417" t="s">
        <v>8224</v>
      </c>
      <c r="I1417" t="s">
        <v>8246</v>
      </c>
      <c r="J1417">
        <v>1439741591</v>
      </c>
      <c r="K1417">
        <v>1436285591</v>
      </c>
      <c r="L1417" t="b">
        <v>0</v>
      </c>
      <c r="M1417">
        <v>9</v>
      </c>
      <c r="N1417" s="6">
        <f t="shared" si="91"/>
        <v>88.888888888888886</v>
      </c>
      <c r="O1417" t="b">
        <v>0</v>
      </c>
      <c r="P1417" t="s">
        <v>8287</v>
      </c>
      <c r="Q1417" t="s">
        <v>8322</v>
      </c>
      <c r="R1417" t="s">
        <v>8341</v>
      </c>
      <c r="S1417" s="11">
        <f t="shared" si="92"/>
        <v>42192.675821759258</v>
      </c>
      <c r="T1417" s="11">
        <f t="shared" si="93"/>
        <v>42232.675821759258</v>
      </c>
    </row>
    <row r="1418" spans="1:20" ht="43.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s="5">
        <f t="shared" si="90"/>
        <v>0</v>
      </c>
      <c r="H1418" t="s">
        <v>8224</v>
      </c>
      <c r="I1418" t="s">
        <v>8246</v>
      </c>
      <c r="J1418">
        <v>1448147619</v>
      </c>
      <c r="K1418">
        <v>1445552019</v>
      </c>
      <c r="L1418" t="b">
        <v>0</v>
      </c>
      <c r="M1418">
        <v>0</v>
      </c>
      <c r="N1418" s="6">
        <f t="shared" si="91"/>
        <v>0</v>
      </c>
      <c r="O1418" t="b">
        <v>0</v>
      </c>
      <c r="P1418" t="s">
        <v>8287</v>
      </c>
      <c r="Q1418" t="s">
        <v>8322</v>
      </c>
      <c r="R1418" t="s">
        <v>8341</v>
      </c>
      <c r="S1418" s="11">
        <f t="shared" si="92"/>
        <v>42299.926145833335</v>
      </c>
      <c r="T1418" s="11">
        <f t="shared" si="93"/>
        <v>42329.967812499999</v>
      </c>
    </row>
    <row r="1419" spans="1:20" ht="43.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s="5">
        <f t="shared" si="90"/>
        <v>1.2222222222222223E-2</v>
      </c>
      <c r="H1419" t="s">
        <v>8224</v>
      </c>
      <c r="I1419" t="s">
        <v>8246</v>
      </c>
      <c r="J1419">
        <v>1442315460</v>
      </c>
      <c r="K1419">
        <v>1439696174</v>
      </c>
      <c r="L1419" t="b">
        <v>0</v>
      </c>
      <c r="M1419">
        <v>2</v>
      </c>
      <c r="N1419" s="6">
        <f t="shared" si="91"/>
        <v>27.5</v>
      </c>
      <c r="O1419" t="b">
        <v>0</v>
      </c>
      <c r="P1419" t="s">
        <v>8287</v>
      </c>
      <c r="Q1419" t="s">
        <v>8322</v>
      </c>
      <c r="R1419" t="s">
        <v>8341</v>
      </c>
      <c r="S1419" s="11">
        <f t="shared" si="92"/>
        <v>42232.15016203704</v>
      </c>
      <c r="T1419" s="11">
        <f t="shared" si="93"/>
        <v>42262.465972222228</v>
      </c>
    </row>
    <row r="1420" spans="1:20" ht="58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s="5">
        <f t="shared" si="90"/>
        <v>2E-3</v>
      </c>
      <c r="H1420" t="s">
        <v>8227</v>
      </c>
      <c r="I1420" t="s">
        <v>8249</v>
      </c>
      <c r="J1420">
        <v>1456397834</v>
      </c>
      <c r="K1420">
        <v>1453805834</v>
      </c>
      <c r="L1420" t="b">
        <v>0</v>
      </c>
      <c r="M1420">
        <v>1</v>
      </c>
      <c r="N1420" s="6">
        <f t="shared" si="91"/>
        <v>6</v>
      </c>
      <c r="O1420" t="b">
        <v>0</v>
      </c>
      <c r="P1420" t="s">
        <v>8287</v>
      </c>
      <c r="Q1420" t="s">
        <v>8322</v>
      </c>
      <c r="R1420" t="s">
        <v>8341</v>
      </c>
      <c r="S1420" s="11">
        <f t="shared" si="92"/>
        <v>42395.456412037034</v>
      </c>
      <c r="T1420" s="11">
        <f t="shared" si="93"/>
        <v>42425.456412037034</v>
      </c>
    </row>
    <row r="1421" spans="1:20" ht="43.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s="5">
        <f t="shared" si="90"/>
        <v>7.0634920634920634E-2</v>
      </c>
      <c r="H1421" t="s">
        <v>8224</v>
      </c>
      <c r="I1421" t="s">
        <v>8246</v>
      </c>
      <c r="J1421">
        <v>1476010619</v>
      </c>
      <c r="K1421">
        <v>1473418619</v>
      </c>
      <c r="L1421" t="b">
        <v>0</v>
      </c>
      <c r="M1421">
        <v>10</v>
      </c>
      <c r="N1421" s="6">
        <f t="shared" si="91"/>
        <v>44.5</v>
      </c>
      <c r="O1421" t="b">
        <v>0</v>
      </c>
      <c r="P1421" t="s">
        <v>8287</v>
      </c>
      <c r="Q1421" t="s">
        <v>8322</v>
      </c>
      <c r="R1421" t="s">
        <v>8341</v>
      </c>
      <c r="S1421" s="11">
        <f t="shared" si="92"/>
        <v>42622.456238425926</v>
      </c>
      <c r="T1421" s="11">
        <f t="shared" si="93"/>
        <v>42652.456238425926</v>
      </c>
    </row>
    <row r="1422" spans="1:20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s="5">
        <f t="shared" si="90"/>
        <v>2.7272727272727271E-2</v>
      </c>
      <c r="H1422" t="s">
        <v>8224</v>
      </c>
      <c r="I1422" t="s">
        <v>8246</v>
      </c>
      <c r="J1422">
        <v>1467129686</v>
      </c>
      <c r="K1422">
        <v>1464969686</v>
      </c>
      <c r="L1422" t="b">
        <v>0</v>
      </c>
      <c r="M1422">
        <v>3</v>
      </c>
      <c r="N1422" s="6">
        <f t="shared" si="91"/>
        <v>1</v>
      </c>
      <c r="O1422" t="b">
        <v>0</v>
      </c>
      <c r="P1422" t="s">
        <v>8287</v>
      </c>
      <c r="Q1422" t="s">
        <v>8322</v>
      </c>
      <c r="R1422" t="s">
        <v>8341</v>
      </c>
      <c r="S1422" s="11">
        <f t="shared" si="92"/>
        <v>42524.667662037042</v>
      </c>
      <c r="T1422" s="11">
        <f t="shared" si="93"/>
        <v>42549.667662037042</v>
      </c>
    </row>
    <row r="1423" spans="1:20" ht="43.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s="5">
        <f t="shared" si="90"/>
        <v>1E-3</v>
      </c>
      <c r="H1423" t="s">
        <v>8235</v>
      </c>
      <c r="I1423" t="s">
        <v>8255</v>
      </c>
      <c r="J1423">
        <v>1423432709</v>
      </c>
      <c r="K1423">
        <v>1420840709</v>
      </c>
      <c r="L1423" t="b">
        <v>0</v>
      </c>
      <c r="M1423">
        <v>2</v>
      </c>
      <c r="N1423" s="6">
        <f t="shared" si="91"/>
        <v>100</v>
      </c>
      <c r="O1423" t="b">
        <v>0</v>
      </c>
      <c r="P1423" t="s">
        <v>8287</v>
      </c>
      <c r="Q1423" t="s">
        <v>8322</v>
      </c>
      <c r="R1423" t="s">
        <v>8341</v>
      </c>
      <c r="S1423" s="11">
        <f t="shared" si="92"/>
        <v>42013.915613425925</v>
      </c>
      <c r="T1423" s="11">
        <f t="shared" si="93"/>
        <v>42043.915613425925</v>
      </c>
    </row>
    <row r="1424" spans="1:20" ht="43.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s="5">
        <f t="shared" si="90"/>
        <v>1.0399999999999999E-3</v>
      </c>
      <c r="H1424" t="s">
        <v>8228</v>
      </c>
      <c r="I1424" t="s">
        <v>8250</v>
      </c>
      <c r="J1424">
        <v>1474436704</v>
      </c>
      <c r="K1424">
        <v>1471844704</v>
      </c>
      <c r="L1424" t="b">
        <v>0</v>
      </c>
      <c r="M1424">
        <v>2</v>
      </c>
      <c r="N1424" s="6">
        <f t="shared" si="91"/>
        <v>13</v>
      </c>
      <c r="O1424" t="b">
        <v>0</v>
      </c>
      <c r="P1424" t="s">
        <v>8287</v>
      </c>
      <c r="Q1424" t="s">
        <v>8322</v>
      </c>
      <c r="R1424" t="s">
        <v>8341</v>
      </c>
      <c r="S1424" s="11">
        <f t="shared" si="92"/>
        <v>42604.239629629628</v>
      </c>
      <c r="T1424" s="11">
        <f t="shared" si="93"/>
        <v>42634.239629629628</v>
      </c>
    </row>
    <row r="1425" spans="1:20" ht="43.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s="5">
        <f t="shared" si="90"/>
        <v>3.3333333333333335E-3</v>
      </c>
      <c r="H1425" t="s">
        <v>8226</v>
      </c>
      <c r="I1425" t="s">
        <v>8248</v>
      </c>
      <c r="J1425">
        <v>1451637531</v>
      </c>
      <c r="K1425">
        <v>1449045531</v>
      </c>
      <c r="L1425" t="b">
        <v>0</v>
      </c>
      <c r="M1425">
        <v>1</v>
      </c>
      <c r="N1425" s="6">
        <f t="shared" si="91"/>
        <v>100</v>
      </c>
      <c r="O1425" t="b">
        <v>0</v>
      </c>
      <c r="P1425" t="s">
        <v>8287</v>
      </c>
      <c r="Q1425" t="s">
        <v>8322</v>
      </c>
      <c r="R1425" t="s">
        <v>8341</v>
      </c>
      <c r="S1425" s="11">
        <f t="shared" si="92"/>
        <v>42340.360312500001</v>
      </c>
      <c r="T1425" s="11">
        <f t="shared" si="93"/>
        <v>42370.360312500001</v>
      </c>
    </row>
    <row r="1426" spans="1:20" ht="43.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s="5">
        <f t="shared" si="90"/>
        <v>0.2036</v>
      </c>
      <c r="H1426" t="s">
        <v>8224</v>
      </c>
      <c r="I1426" t="s">
        <v>8246</v>
      </c>
      <c r="J1426">
        <v>1479233602</v>
      </c>
      <c r="K1426">
        <v>1478106802</v>
      </c>
      <c r="L1426" t="b">
        <v>0</v>
      </c>
      <c r="M1426">
        <v>14</v>
      </c>
      <c r="N1426" s="6">
        <f t="shared" si="91"/>
        <v>109.07142857142857</v>
      </c>
      <c r="O1426" t="b">
        <v>0</v>
      </c>
      <c r="P1426" t="s">
        <v>8287</v>
      </c>
      <c r="Q1426" t="s">
        <v>8322</v>
      </c>
      <c r="R1426" t="s">
        <v>8341</v>
      </c>
      <c r="S1426" s="11">
        <f t="shared" si="92"/>
        <v>42676.717615740738</v>
      </c>
      <c r="T1426" s="11">
        <f t="shared" si="93"/>
        <v>42689.759282407409</v>
      </c>
    </row>
    <row r="1427" spans="1:20" ht="43.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s="5">
        <f t="shared" si="90"/>
        <v>0</v>
      </c>
      <c r="H1427" t="s">
        <v>8224</v>
      </c>
      <c r="I1427" t="s">
        <v>8246</v>
      </c>
      <c r="J1427">
        <v>1430276959</v>
      </c>
      <c r="K1427">
        <v>1427684959</v>
      </c>
      <c r="L1427" t="b">
        <v>0</v>
      </c>
      <c r="M1427">
        <v>0</v>
      </c>
      <c r="N1427" s="6">
        <f t="shared" si="91"/>
        <v>0</v>
      </c>
      <c r="O1427" t="b">
        <v>0</v>
      </c>
      <c r="P1427" t="s">
        <v>8287</v>
      </c>
      <c r="Q1427" t="s">
        <v>8322</v>
      </c>
      <c r="R1427" t="s">
        <v>8341</v>
      </c>
      <c r="S1427" s="11">
        <f t="shared" si="92"/>
        <v>42093.131469907406</v>
      </c>
      <c r="T1427" s="11">
        <f t="shared" si="93"/>
        <v>42123.131469907406</v>
      </c>
    </row>
    <row r="1428" spans="1:20" ht="43.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s="5">
        <f t="shared" si="90"/>
        <v>0</v>
      </c>
      <c r="H1428" t="s">
        <v>8236</v>
      </c>
      <c r="I1428" t="s">
        <v>8249</v>
      </c>
      <c r="J1428">
        <v>1440408120</v>
      </c>
      <c r="K1428">
        <v>1435224120</v>
      </c>
      <c r="L1428" t="b">
        <v>0</v>
      </c>
      <c r="M1428">
        <v>0</v>
      </c>
      <c r="N1428" s="6">
        <f t="shared" si="91"/>
        <v>0</v>
      </c>
      <c r="O1428" t="b">
        <v>0</v>
      </c>
      <c r="P1428" t="s">
        <v>8287</v>
      </c>
      <c r="Q1428" t="s">
        <v>8322</v>
      </c>
      <c r="R1428" t="s">
        <v>8341</v>
      </c>
      <c r="S1428" s="11">
        <f t="shared" si="92"/>
        <v>42180.390277777777</v>
      </c>
      <c r="T1428" s="11">
        <f t="shared" si="93"/>
        <v>42240.390277777777</v>
      </c>
    </row>
    <row r="1429" spans="1:20" ht="43.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s="5">
        <f t="shared" si="90"/>
        <v>8.3799999999999999E-2</v>
      </c>
      <c r="H1429" t="s">
        <v>8236</v>
      </c>
      <c r="I1429" t="s">
        <v>8249</v>
      </c>
      <c r="J1429">
        <v>1474230385</v>
      </c>
      <c r="K1429">
        <v>1471638385</v>
      </c>
      <c r="L1429" t="b">
        <v>0</v>
      </c>
      <c r="M1429">
        <v>4</v>
      </c>
      <c r="N1429" s="6">
        <f t="shared" si="91"/>
        <v>104.75</v>
      </c>
      <c r="O1429" t="b">
        <v>0</v>
      </c>
      <c r="P1429" t="s">
        <v>8287</v>
      </c>
      <c r="Q1429" t="s">
        <v>8322</v>
      </c>
      <c r="R1429" t="s">
        <v>8341</v>
      </c>
      <c r="S1429" s="11">
        <f t="shared" si="92"/>
        <v>42601.851678240739</v>
      </c>
      <c r="T1429" s="11">
        <f t="shared" si="93"/>
        <v>42631.851678240739</v>
      </c>
    </row>
    <row r="1430" spans="1:20" ht="43.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s="5">
        <f t="shared" si="90"/>
        <v>4.4999999999999998E-2</v>
      </c>
      <c r="H1430" t="s">
        <v>8227</v>
      </c>
      <c r="I1430" t="s">
        <v>8249</v>
      </c>
      <c r="J1430">
        <v>1459584417</v>
      </c>
      <c r="K1430">
        <v>1456996017</v>
      </c>
      <c r="L1430" t="b">
        <v>0</v>
      </c>
      <c r="M1430">
        <v>3</v>
      </c>
      <c r="N1430" s="6">
        <f t="shared" si="91"/>
        <v>15</v>
      </c>
      <c r="O1430" t="b">
        <v>0</v>
      </c>
      <c r="P1430" t="s">
        <v>8287</v>
      </c>
      <c r="Q1430" t="s">
        <v>8322</v>
      </c>
      <c r="R1430" t="s">
        <v>8341</v>
      </c>
      <c r="S1430" s="11">
        <f t="shared" si="92"/>
        <v>42432.379826388889</v>
      </c>
      <c r="T1430" s="11">
        <f t="shared" si="93"/>
        <v>42462.338159722218</v>
      </c>
    </row>
    <row r="1431" spans="1:20" ht="29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s="5">
        <f t="shared" si="90"/>
        <v>0</v>
      </c>
      <c r="H1431" t="s">
        <v>8224</v>
      </c>
      <c r="I1431" t="s">
        <v>8246</v>
      </c>
      <c r="J1431">
        <v>1428629242</v>
      </c>
      <c r="K1431">
        <v>1426037242</v>
      </c>
      <c r="L1431" t="b">
        <v>0</v>
      </c>
      <c r="M1431">
        <v>0</v>
      </c>
      <c r="N1431" s="6">
        <f t="shared" si="91"/>
        <v>0</v>
      </c>
      <c r="O1431" t="b">
        <v>0</v>
      </c>
      <c r="P1431" t="s">
        <v>8287</v>
      </c>
      <c r="Q1431" t="s">
        <v>8322</v>
      </c>
      <c r="R1431" t="s">
        <v>8341</v>
      </c>
      <c r="S1431" s="11">
        <f t="shared" si="92"/>
        <v>42074.060671296291</v>
      </c>
      <c r="T1431" s="11">
        <f t="shared" si="93"/>
        <v>42104.060671296291</v>
      </c>
    </row>
    <row r="1432" spans="1:20" ht="43.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s="5">
        <f t="shared" si="90"/>
        <v>8.0600000000000005E-2</v>
      </c>
      <c r="H1432" t="s">
        <v>8224</v>
      </c>
      <c r="I1432" t="s">
        <v>8246</v>
      </c>
      <c r="J1432">
        <v>1419017488</v>
      </c>
      <c r="K1432">
        <v>1416339088</v>
      </c>
      <c r="L1432" t="b">
        <v>0</v>
      </c>
      <c r="M1432">
        <v>5</v>
      </c>
      <c r="N1432" s="6">
        <f t="shared" si="91"/>
        <v>80.599999999999994</v>
      </c>
      <c r="O1432" t="b">
        <v>0</v>
      </c>
      <c r="P1432" t="s">
        <v>8287</v>
      </c>
      <c r="Q1432" t="s">
        <v>8322</v>
      </c>
      <c r="R1432" t="s">
        <v>8341</v>
      </c>
      <c r="S1432" s="11">
        <f t="shared" si="92"/>
        <v>41961.813518518517</v>
      </c>
      <c r="T1432" s="11">
        <f t="shared" si="93"/>
        <v>41992.813518518517</v>
      </c>
    </row>
    <row r="1433" spans="1:20" ht="43.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s="5">
        <f t="shared" si="90"/>
        <v>0.31947058823529412</v>
      </c>
      <c r="H1433" t="s">
        <v>8224</v>
      </c>
      <c r="I1433" t="s">
        <v>8246</v>
      </c>
      <c r="J1433">
        <v>1448517816</v>
      </c>
      <c r="K1433">
        <v>1445922216</v>
      </c>
      <c r="L1433" t="b">
        <v>0</v>
      </c>
      <c r="M1433">
        <v>47</v>
      </c>
      <c r="N1433" s="6">
        <f t="shared" si="91"/>
        <v>115.55319148936171</v>
      </c>
      <c r="O1433" t="b">
        <v>0</v>
      </c>
      <c r="P1433" t="s">
        <v>8287</v>
      </c>
      <c r="Q1433" t="s">
        <v>8322</v>
      </c>
      <c r="R1433" t="s">
        <v>8341</v>
      </c>
      <c r="S1433" s="11">
        <f t="shared" si="92"/>
        <v>42304.210833333331</v>
      </c>
      <c r="T1433" s="11">
        <f t="shared" si="93"/>
        <v>42334.252500000002</v>
      </c>
    </row>
    <row r="1434" spans="1:20" ht="43.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s="5">
        <f t="shared" si="90"/>
        <v>0</v>
      </c>
      <c r="H1434" t="s">
        <v>8224</v>
      </c>
      <c r="I1434" t="s">
        <v>8246</v>
      </c>
      <c r="J1434">
        <v>1437417828</v>
      </c>
      <c r="K1434">
        <v>1434825828</v>
      </c>
      <c r="L1434" t="b">
        <v>0</v>
      </c>
      <c r="M1434">
        <v>0</v>
      </c>
      <c r="N1434" s="6">
        <f t="shared" si="91"/>
        <v>0</v>
      </c>
      <c r="O1434" t="b">
        <v>0</v>
      </c>
      <c r="P1434" t="s">
        <v>8287</v>
      </c>
      <c r="Q1434" t="s">
        <v>8322</v>
      </c>
      <c r="R1434" t="s">
        <v>8341</v>
      </c>
      <c r="S1434" s="11">
        <f t="shared" si="92"/>
        <v>42175.780416666668</v>
      </c>
      <c r="T1434" s="11">
        <f t="shared" si="93"/>
        <v>42205.780416666668</v>
      </c>
    </row>
    <row r="1435" spans="1:20" ht="43.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s="5">
        <f t="shared" si="90"/>
        <v>6.7083333333333328E-2</v>
      </c>
      <c r="H1435" t="s">
        <v>8237</v>
      </c>
      <c r="I1435" t="s">
        <v>8249</v>
      </c>
      <c r="J1435">
        <v>1481367600</v>
      </c>
      <c r="K1435">
        <v>1477839675</v>
      </c>
      <c r="L1435" t="b">
        <v>0</v>
      </c>
      <c r="M1435">
        <v>10</v>
      </c>
      <c r="N1435" s="6">
        <f t="shared" si="91"/>
        <v>80.5</v>
      </c>
      <c r="O1435" t="b">
        <v>0</v>
      </c>
      <c r="P1435" t="s">
        <v>8287</v>
      </c>
      <c r="Q1435" t="s">
        <v>8322</v>
      </c>
      <c r="R1435" t="s">
        <v>8341</v>
      </c>
      <c r="S1435" s="11">
        <f t="shared" si="92"/>
        <v>42673.625868055555</v>
      </c>
      <c r="T1435" s="11">
        <f t="shared" si="93"/>
        <v>42714.458333333328</v>
      </c>
    </row>
    <row r="1436" spans="1:20" ht="43.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s="5">
        <f t="shared" si="90"/>
        <v>9.987804878048781E-2</v>
      </c>
      <c r="H1436" t="s">
        <v>8232</v>
      </c>
      <c r="I1436" t="s">
        <v>8253</v>
      </c>
      <c r="J1436">
        <v>1433775600</v>
      </c>
      <c r="K1436">
        <v>1431973478</v>
      </c>
      <c r="L1436" t="b">
        <v>0</v>
      </c>
      <c r="M1436">
        <v>11</v>
      </c>
      <c r="N1436" s="6">
        <f t="shared" si="91"/>
        <v>744.5454545454545</v>
      </c>
      <c r="O1436" t="b">
        <v>0</v>
      </c>
      <c r="P1436" t="s">
        <v>8287</v>
      </c>
      <c r="Q1436" t="s">
        <v>8322</v>
      </c>
      <c r="R1436" t="s">
        <v>8341</v>
      </c>
      <c r="S1436" s="11">
        <f t="shared" si="92"/>
        <v>42142.767106481479</v>
      </c>
      <c r="T1436" s="11">
        <f t="shared" si="93"/>
        <v>42163.625</v>
      </c>
    </row>
    <row r="1437" spans="1:20" ht="29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s="5">
        <f t="shared" si="90"/>
        <v>1E-3</v>
      </c>
      <c r="H1437" t="s">
        <v>8237</v>
      </c>
      <c r="I1437" t="s">
        <v>8249</v>
      </c>
      <c r="J1437">
        <v>1444589020</v>
      </c>
      <c r="K1437">
        <v>1441997020</v>
      </c>
      <c r="L1437" t="b">
        <v>0</v>
      </c>
      <c r="M1437">
        <v>2</v>
      </c>
      <c r="N1437" s="6">
        <f t="shared" si="91"/>
        <v>7.5</v>
      </c>
      <c r="O1437" t="b">
        <v>0</v>
      </c>
      <c r="P1437" t="s">
        <v>8287</v>
      </c>
      <c r="Q1437" t="s">
        <v>8322</v>
      </c>
      <c r="R1437" t="s">
        <v>8341</v>
      </c>
      <c r="S1437" s="11">
        <f t="shared" si="92"/>
        <v>42258.780324074076</v>
      </c>
      <c r="T1437" s="11">
        <f t="shared" si="93"/>
        <v>42288.780324074076</v>
      </c>
    </row>
    <row r="1438" spans="1:20" ht="43.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s="5">
        <f t="shared" si="90"/>
        <v>7.7000000000000002E-3</v>
      </c>
      <c r="H1438" t="s">
        <v>8236</v>
      </c>
      <c r="I1438" t="s">
        <v>8249</v>
      </c>
      <c r="J1438">
        <v>1456043057</v>
      </c>
      <c r="K1438">
        <v>1453451057</v>
      </c>
      <c r="L1438" t="b">
        <v>0</v>
      </c>
      <c r="M1438">
        <v>2</v>
      </c>
      <c r="N1438" s="6">
        <f t="shared" si="91"/>
        <v>38.5</v>
      </c>
      <c r="O1438" t="b">
        <v>0</v>
      </c>
      <c r="P1438" t="s">
        <v>8287</v>
      </c>
      <c r="Q1438" t="s">
        <v>8322</v>
      </c>
      <c r="R1438" t="s">
        <v>8341</v>
      </c>
      <c r="S1438" s="11">
        <f t="shared" si="92"/>
        <v>42391.35019675926</v>
      </c>
      <c r="T1438" s="11">
        <f t="shared" si="93"/>
        <v>42421.35019675926</v>
      </c>
    </row>
    <row r="1439" spans="1:20" ht="43.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s="5">
        <f t="shared" si="90"/>
        <v>0.26900000000000002</v>
      </c>
      <c r="H1439" t="s">
        <v>8224</v>
      </c>
      <c r="I1439" t="s">
        <v>8246</v>
      </c>
      <c r="J1439">
        <v>1405227540</v>
      </c>
      <c r="K1439">
        <v>1402058739</v>
      </c>
      <c r="L1439" t="b">
        <v>0</v>
      </c>
      <c r="M1439">
        <v>22</v>
      </c>
      <c r="N1439" s="6">
        <f t="shared" si="91"/>
        <v>36.68181818181818</v>
      </c>
      <c r="O1439" t="b">
        <v>0</v>
      </c>
      <c r="P1439" t="s">
        <v>8287</v>
      </c>
      <c r="Q1439" t="s">
        <v>8322</v>
      </c>
      <c r="R1439" t="s">
        <v>8341</v>
      </c>
      <c r="S1439" s="11">
        <f t="shared" si="92"/>
        <v>41796.531701388885</v>
      </c>
      <c r="T1439" s="11">
        <f t="shared" si="93"/>
        <v>41833.207638888889</v>
      </c>
    </row>
    <row r="1440" spans="1:20" ht="43.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s="5">
        <f t="shared" si="90"/>
        <v>0.03</v>
      </c>
      <c r="H1440" t="s">
        <v>8232</v>
      </c>
      <c r="I1440" t="s">
        <v>8253</v>
      </c>
      <c r="J1440">
        <v>1461765300</v>
      </c>
      <c r="K1440">
        <v>1459198499</v>
      </c>
      <c r="L1440" t="b">
        <v>0</v>
      </c>
      <c r="M1440">
        <v>8</v>
      </c>
      <c r="N1440" s="6">
        <f t="shared" si="91"/>
        <v>75</v>
      </c>
      <c r="O1440" t="b">
        <v>0</v>
      </c>
      <c r="P1440" t="s">
        <v>8287</v>
      </c>
      <c r="Q1440" t="s">
        <v>8322</v>
      </c>
      <c r="R1440" t="s">
        <v>8341</v>
      </c>
      <c r="S1440" s="11">
        <f t="shared" si="92"/>
        <v>42457.871516203704</v>
      </c>
      <c r="T1440" s="11">
        <f t="shared" si="93"/>
        <v>42487.579861111109</v>
      </c>
    </row>
    <row r="1441" spans="1:20" ht="43.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s="5">
        <f t="shared" si="90"/>
        <v>6.6055045871559637E-2</v>
      </c>
      <c r="H1441" t="s">
        <v>8229</v>
      </c>
      <c r="I1441" t="s">
        <v>8251</v>
      </c>
      <c r="J1441">
        <v>1425758101</v>
      </c>
      <c r="K1441">
        <v>1423166101</v>
      </c>
      <c r="L1441" t="b">
        <v>0</v>
      </c>
      <c r="M1441">
        <v>6</v>
      </c>
      <c r="N1441" s="6">
        <f t="shared" si="91"/>
        <v>30</v>
      </c>
      <c r="O1441" t="b">
        <v>0</v>
      </c>
      <c r="P1441" t="s">
        <v>8287</v>
      </c>
      <c r="Q1441" t="s">
        <v>8322</v>
      </c>
      <c r="R1441" t="s">
        <v>8341</v>
      </c>
      <c r="S1441" s="11">
        <f t="shared" si="92"/>
        <v>42040.829872685179</v>
      </c>
      <c r="T1441" s="11">
        <f t="shared" si="93"/>
        <v>42070.829872685179</v>
      </c>
    </row>
    <row r="1442" spans="1:20" ht="43.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s="5">
        <f t="shared" si="90"/>
        <v>7.6923076923076926E-5</v>
      </c>
      <c r="H1442" t="s">
        <v>8237</v>
      </c>
      <c r="I1442" t="s">
        <v>8249</v>
      </c>
      <c r="J1442">
        <v>1464285463</v>
      </c>
      <c r="K1442">
        <v>1461693463</v>
      </c>
      <c r="L1442" t="b">
        <v>0</v>
      </c>
      <c r="M1442">
        <v>1</v>
      </c>
      <c r="N1442" s="6">
        <f t="shared" si="91"/>
        <v>1</v>
      </c>
      <c r="O1442" t="b">
        <v>0</v>
      </c>
      <c r="P1442" t="s">
        <v>8287</v>
      </c>
      <c r="Q1442" t="s">
        <v>8322</v>
      </c>
      <c r="R1442" t="s">
        <v>8341</v>
      </c>
      <c r="S1442" s="11">
        <f t="shared" si="92"/>
        <v>42486.748414351852</v>
      </c>
      <c r="T1442" s="11">
        <f t="shared" si="93"/>
        <v>42516.748414351852</v>
      </c>
    </row>
    <row r="1443" spans="1:20" ht="43.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s="5">
        <f t="shared" si="90"/>
        <v>1.1222222222222222E-2</v>
      </c>
      <c r="H1443" t="s">
        <v>8225</v>
      </c>
      <c r="I1443" t="s">
        <v>8247</v>
      </c>
      <c r="J1443">
        <v>1441995769</v>
      </c>
      <c r="K1443">
        <v>1436811769</v>
      </c>
      <c r="L1443" t="b">
        <v>0</v>
      </c>
      <c r="M1443">
        <v>3</v>
      </c>
      <c r="N1443" s="6">
        <f t="shared" si="91"/>
        <v>673.33333333333337</v>
      </c>
      <c r="O1443" t="b">
        <v>0</v>
      </c>
      <c r="P1443" t="s">
        <v>8287</v>
      </c>
      <c r="Q1443" t="s">
        <v>8322</v>
      </c>
      <c r="R1443" t="s">
        <v>8341</v>
      </c>
      <c r="S1443" s="11">
        <f t="shared" si="92"/>
        <v>42198.765844907408</v>
      </c>
      <c r="T1443" s="11">
        <f t="shared" si="93"/>
        <v>42258.765844907408</v>
      </c>
    </row>
    <row r="1444" spans="1:20" ht="43.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s="5">
        <f t="shared" si="90"/>
        <v>0</v>
      </c>
      <c r="H1444" t="s">
        <v>8224</v>
      </c>
      <c r="I1444" t="s">
        <v>8246</v>
      </c>
      <c r="J1444">
        <v>1464190158</v>
      </c>
      <c r="K1444">
        <v>1461598158</v>
      </c>
      <c r="L1444" t="b">
        <v>0</v>
      </c>
      <c r="M1444">
        <v>0</v>
      </c>
      <c r="N1444" s="6">
        <f t="shared" si="91"/>
        <v>0</v>
      </c>
      <c r="O1444" t="b">
        <v>0</v>
      </c>
      <c r="P1444" t="s">
        <v>8287</v>
      </c>
      <c r="Q1444" t="s">
        <v>8322</v>
      </c>
      <c r="R1444" t="s">
        <v>8341</v>
      </c>
      <c r="S1444" s="11">
        <f t="shared" si="92"/>
        <v>42485.64534722222</v>
      </c>
      <c r="T1444" s="11">
        <f t="shared" si="93"/>
        <v>42515.64534722222</v>
      </c>
    </row>
    <row r="1445" spans="1:20" ht="43.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s="5">
        <f t="shared" si="90"/>
        <v>0</v>
      </c>
      <c r="H1445" t="s">
        <v>8230</v>
      </c>
      <c r="I1445" t="s">
        <v>8249</v>
      </c>
      <c r="J1445">
        <v>1483395209</v>
      </c>
      <c r="K1445">
        <v>1480803209</v>
      </c>
      <c r="L1445" t="b">
        <v>0</v>
      </c>
      <c r="M1445">
        <v>0</v>
      </c>
      <c r="N1445" s="6">
        <f t="shared" si="91"/>
        <v>0</v>
      </c>
      <c r="O1445" t="b">
        <v>0</v>
      </c>
      <c r="P1445" t="s">
        <v>8287</v>
      </c>
      <c r="Q1445" t="s">
        <v>8322</v>
      </c>
      <c r="R1445" t="s">
        <v>8341</v>
      </c>
      <c r="S1445" s="11">
        <f t="shared" si="92"/>
        <v>42707.926030092596</v>
      </c>
      <c r="T1445" s="11">
        <f t="shared" si="93"/>
        <v>42737.926030092596</v>
      </c>
    </row>
    <row r="1446" spans="1:20" ht="43.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s="5">
        <f t="shared" si="90"/>
        <v>0</v>
      </c>
      <c r="H1446" t="s">
        <v>8236</v>
      </c>
      <c r="I1446" t="s">
        <v>8249</v>
      </c>
      <c r="J1446">
        <v>1442091462</v>
      </c>
      <c r="K1446">
        <v>1436907462</v>
      </c>
      <c r="L1446" t="b">
        <v>0</v>
      </c>
      <c r="M1446">
        <v>0</v>
      </c>
      <c r="N1446" s="6">
        <f t="shared" si="91"/>
        <v>0</v>
      </c>
      <c r="O1446" t="b">
        <v>0</v>
      </c>
      <c r="P1446" t="s">
        <v>8287</v>
      </c>
      <c r="Q1446" t="s">
        <v>8322</v>
      </c>
      <c r="R1446" t="s">
        <v>8341</v>
      </c>
      <c r="S1446" s="11">
        <f t="shared" si="92"/>
        <v>42199.873402777783</v>
      </c>
      <c r="T1446" s="11">
        <f t="shared" si="93"/>
        <v>42259.873402777783</v>
      </c>
    </row>
    <row r="1447" spans="1:20" ht="43.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s="5">
        <f t="shared" si="90"/>
        <v>0</v>
      </c>
      <c r="H1447" t="s">
        <v>8236</v>
      </c>
      <c r="I1447" t="s">
        <v>8249</v>
      </c>
      <c r="J1447">
        <v>1434286855</v>
      </c>
      <c r="K1447">
        <v>1431694855</v>
      </c>
      <c r="L1447" t="b">
        <v>0</v>
      </c>
      <c r="M1447">
        <v>0</v>
      </c>
      <c r="N1447" s="6">
        <f t="shared" si="91"/>
        <v>0</v>
      </c>
      <c r="O1447" t="b">
        <v>0</v>
      </c>
      <c r="P1447" t="s">
        <v>8287</v>
      </c>
      <c r="Q1447" t="s">
        <v>8322</v>
      </c>
      <c r="R1447" t="s">
        <v>8341</v>
      </c>
      <c r="S1447" s="11">
        <f t="shared" si="92"/>
        <v>42139.542303240742</v>
      </c>
      <c r="T1447" s="11">
        <f t="shared" si="93"/>
        <v>42169.542303240742</v>
      </c>
    </row>
    <row r="1448" spans="1:20" ht="43.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s="5">
        <f t="shared" si="90"/>
        <v>0</v>
      </c>
      <c r="H1448" t="s">
        <v>8237</v>
      </c>
      <c r="I1448" t="s">
        <v>8249</v>
      </c>
      <c r="J1448">
        <v>1461235478</v>
      </c>
      <c r="K1448">
        <v>1459507478</v>
      </c>
      <c r="L1448" t="b">
        <v>0</v>
      </c>
      <c r="M1448">
        <v>0</v>
      </c>
      <c r="N1448" s="6">
        <f t="shared" si="91"/>
        <v>0</v>
      </c>
      <c r="O1448" t="b">
        <v>0</v>
      </c>
      <c r="P1448" t="s">
        <v>8287</v>
      </c>
      <c r="Q1448" t="s">
        <v>8322</v>
      </c>
      <c r="R1448" t="s">
        <v>8341</v>
      </c>
      <c r="S1448" s="11">
        <f t="shared" si="92"/>
        <v>42461.447662037041</v>
      </c>
      <c r="T1448" s="11">
        <f t="shared" si="93"/>
        <v>42481.447662037041</v>
      </c>
    </row>
    <row r="1449" spans="1:20" ht="29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s="5">
        <f t="shared" si="90"/>
        <v>1.4999999999999999E-4</v>
      </c>
      <c r="H1449" t="s">
        <v>8224</v>
      </c>
      <c r="I1449" t="s">
        <v>8246</v>
      </c>
      <c r="J1449">
        <v>1467999134</v>
      </c>
      <c r="K1449">
        <v>1465407134</v>
      </c>
      <c r="L1449" t="b">
        <v>0</v>
      </c>
      <c r="M1449">
        <v>3</v>
      </c>
      <c r="N1449" s="6">
        <f t="shared" si="91"/>
        <v>25</v>
      </c>
      <c r="O1449" t="b">
        <v>0</v>
      </c>
      <c r="P1449" t="s">
        <v>8287</v>
      </c>
      <c r="Q1449" t="s">
        <v>8322</v>
      </c>
      <c r="R1449" t="s">
        <v>8341</v>
      </c>
      <c r="S1449" s="11">
        <f t="shared" si="92"/>
        <v>42529.730717592596</v>
      </c>
      <c r="T1449" s="11">
        <f t="shared" si="93"/>
        <v>42559.730717592596</v>
      </c>
    </row>
    <row r="1450" spans="1:20" ht="43.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s="5">
        <f t="shared" si="90"/>
        <v>0</v>
      </c>
      <c r="H1450" t="s">
        <v>8226</v>
      </c>
      <c r="I1450" t="s">
        <v>8248</v>
      </c>
      <c r="J1450">
        <v>1432272300</v>
      </c>
      <c r="K1450">
        <v>1429655318</v>
      </c>
      <c r="L1450" t="b">
        <v>0</v>
      </c>
      <c r="M1450">
        <v>0</v>
      </c>
      <c r="N1450" s="6">
        <f t="shared" si="91"/>
        <v>0</v>
      </c>
      <c r="O1450" t="b">
        <v>0</v>
      </c>
      <c r="P1450" t="s">
        <v>8287</v>
      </c>
      <c r="Q1450" t="s">
        <v>8322</v>
      </c>
      <c r="R1450" t="s">
        <v>8341</v>
      </c>
      <c r="S1450" s="11">
        <f t="shared" si="92"/>
        <v>42115.936550925922</v>
      </c>
      <c r="T1450" s="11">
        <f t="shared" si="93"/>
        <v>42146.225694444445</v>
      </c>
    </row>
    <row r="1451" spans="1:20" ht="43.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s="5">
        <f t="shared" si="90"/>
        <v>0</v>
      </c>
      <c r="H1451" t="s">
        <v>8224</v>
      </c>
      <c r="I1451" t="s">
        <v>8246</v>
      </c>
      <c r="J1451">
        <v>1431286105</v>
      </c>
      <c r="K1451">
        <v>1427138905</v>
      </c>
      <c r="L1451" t="b">
        <v>0</v>
      </c>
      <c r="M1451">
        <v>0</v>
      </c>
      <c r="N1451" s="6">
        <f t="shared" si="91"/>
        <v>0</v>
      </c>
      <c r="O1451" t="b">
        <v>0</v>
      </c>
      <c r="P1451" t="s">
        <v>8287</v>
      </c>
      <c r="Q1451" t="s">
        <v>8322</v>
      </c>
      <c r="R1451" t="s">
        <v>8341</v>
      </c>
      <c r="S1451" s="11">
        <f t="shared" si="92"/>
        <v>42086.811400462961</v>
      </c>
      <c r="T1451" s="11">
        <f t="shared" si="93"/>
        <v>42134.811400462961</v>
      </c>
    </row>
    <row r="1452" spans="1:20" ht="43.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s="5">
        <f t="shared" si="90"/>
        <v>1.0000000000000001E-5</v>
      </c>
      <c r="H1452" t="s">
        <v>8224</v>
      </c>
      <c r="I1452" t="s">
        <v>8246</v>
      </c>
      <c r="J1452">
        <v>1455941197</v>
      </c>
      <c r="K1452">
        <v>1453349197</v>
      </c>
      <c r="L1452" t="b">
        <v>0</v>
      </c>
      <c r="M1452">
        <v>1</v>
      </c>
      <c r="N1452" s="6">
        <f t="shared" si="91"/>
        <v>1</v>
      </c>
      <c r="O1452" t="b">
        <v>0</v>
      </c>
      <c r="P1452" t="s">
        <v>8287</v>
      </c>
      <c r="Q1452" t="s">
        <v>8322</v>
      </c>
      <c r="R1452" t="s">
        <v>8341</v>
      </c>
      <c r="S1452" s="11">
        <f t="shared" si="92"/>
        <v>42390.171261574069</v>
      </c>
      <c r="T1452" s="11">
        <f t="shared" si="93"/>
        <v>42420.171261574069</v>
      </c>
    </row>
    <row r="1453" spans="1:20" ht="29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s="5">
        <f t="shared" si="90"/>
        <v>1.0554089709762533E-4</v>
      </c>
      <c r="H1453" t="s">
        <v>8224</v>
      </c>
      <c r="I1453" t="s">
        <v>8246</v>
      </c>
      <c r="J1453">
        <v>1416355259</v>
      </c>
      <c r="K1453">
        <v>1413759659</v>
      </c>
      <c r="L1453" t="b">
        <v>0</v>
      </c>
      <c r="M1453">
        <v>2</v>
      </c>
      <c r="N1453" s="6">
        <f t="shared" si="91"/>
        <v>1</v>
      </c>
      <c r="O1453" t="b">
        <v>0</v>
      </c>
      <c r="P1453" t="s">
        <v>8287</v>
      </c>
      <c r="Q1453" t="s">
        <v>8322</v>
      </c>
      <c r="R1453" t="s">
        <v>8341</v>
      </c>
      <c r="S1453" s="11">
        <f t="shared" si="92"/>
        <v>41931.959016203706</v>
      </c>
      <c r="T1453" s="11">
        <f t="shared" si="93"/>
        <v>41962.00068287037</v>
      </c>
    </row>
    <row r="1454" spans="1:20" ht="29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s="5">
        <f t="shared" si="90"/>
        <v>0</v>
      </c>
      <c r="H1454" t="s">
        <v>8224</v>
      </c>
      <c r="I1454" t="s">
        <v>8246</v>
      </c>
      <c r="J1454">
        <v>1406566363</v>
      </c>
      <c r="K1454">
        <v>1403974363</v>
      </c>
      <c r="L1454" t="b">
        <v>0</v>
      </c>
      <c r="M1454">
        <v>0</v>
      </c>
      <c r="N1454" s="6">
        <f t="shared" si="91"/>
        <v>0</v>
      </c>
      <c r="O1454" t="b">
        <v>0</v>
      </c>
      <c r="P1454" t="s">
        <v>8287</v>
      </c>
      <c r="Q1454" t="s">
        <v>8322</v>
      </c>
      <c r="R1454" t="s">
        <v>8341</v>
      </c>
      <c r="S1454" s="11">
        <f t="shared" si="92"/>
        <v>41818.703275462962</v>
      </c>
      <c r="T1454" s="11">
        <f t="shared" si="93"/>
        <v>41848.703275462962</v>
      </c>
    </row>
    <row r="1455" spans="1:20" ht="43.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s="5">
        <f t="shared" si="90"/>
        <v>0</v>
      </c>
      <c r="H1455" t="s">
        <v>8230</v>
      </c>
      <c r="I1455" t="s">
        <v>8249</v>
      </c>
      <c r="J1455">
        <v>1492270947</v>
      </c>
      <c r="K1455">
        <v>1488386547</v>
      </c>
      <c r="L1455" t="b">
        <v>0</v>
      </c>
      <c r="M1455">
        <v>0</v>
      </c>
      <c r="N1455" s="6">
        <f t="shared" si="91"/>
        <v>0</v>
      </c>
      <c r="O1455" t="b">
        <v>0</v>
      </c>
      <c r="P1455" t="s">
        <v>8287</v>
      </c>
      <c r="Q1455" t="s">
        <v>8322</v>
      </c>
      <c r="R1455" t="s">
        <v>8341</v>
      </c>
      <c r="S1455" s="11">
        <f t="shared" si="92"/>
        <v>42795.696145833332</v>
      </c>
      <c r="T1455" s="11">
        <f t="shared" si="93"/>
        <v>42840.654479166667</v>
      </c>
    </row>
    <row r="1456" spans="1:20" ht="43.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s="5">
        <f t="shared" si="90"/>
        <v>8.5714285714285719E-3</v>
      </c>
      <c r="H1456" t="s">
        <v>8227</v>
      </c>
      <c r="I1456" t="s">
        <v>8249</v>
      </c>
      <c r="J1456">
        <v>1461535140</v>
      </c>
      <c r="K1456">
        <v>1459716480</v>
      </c>
      <c r="L1456" t="b">
        <v>0</v>
      </c>
      <c r="M1456">
        <v>1</v>
      </c>
      <c r="N1456" s="6">
        <f t="shared" si="91"/>
        <v>15</v>
      </c>
      <c r="O1456" t="b">
        <v>0</v>
      </c>
      <c r="P1456" t="s">
        <v>8287</v>
      </c>
      <c r="Q1456" t="s">
        <v>8322</v>
      </c>
      <c r="R1456" t="s">
        <v>8341</v>
      </c>
      <c r="S1456" s="11">
        <f t="shared" si="92"/>
        <v>42463.866666666669</v>
      </c>
      <c r="T1456" s="11">
        <f t="shared" si="93"/>
        <v>42484.915972222225</v>
      </c>
    </row>
    <row r="1457" spans="1:20" ht="43.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s="5">
        <f t="shared" si="90"/>
        <v>0.105</v>
      </c>
      <c r="H1457" t="s">
        <v>8224</v>
      </c>
      <c r="I1457" t="s">
        <v>8246</v>
      </c>
      <c r="J1457">
        <v>1409924340</v>
      </c>
      <c r="K1457">
        <v>1405181320</v>
      </c>
      <c r="L1457" t="b">
        <v>0</v>
      </c>
      <c r="M1457">
        <v>7</v>
      </c>
      <c r="N1457" s="6">
        <f t="shared" si="91"/>
        <v>225</v>
      </c>
      <c r="O1457" t="b">
        <v>0</v>
      </c>
      <c r="P1457" t="s">
        <v>8287</v>
      </c>
      <c r="Q1457" t="s">
        <v>8322</v>
      </c>
      <c r="R1457" t="s">
        <v>8341</v>
      </c>
      <c r="S1457" s="11">
        <f t="shared" si="92"/>
        <v>41832.672685185185</v>
      </c>
      <c r="T1457" s="11">
        <f t="shared" si="93"/>
        <v>41887.568749999999</v>
      </c>
    </row>
    <row r="1458" spans="1:20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s="5">
        <f t="shared" si="90"/>
        <v>2.9000000000000001E-2</v>
      </c>
      <c r="H1458" t="s">
        <v>8237</v>
      </c>
      <c r="I1458" t="s">
        <v>8249</v>
      </c>
      <c r="J1458">
        <v>1483459365</v>
      </c>
      <c r="K1458">
        <v>1480867365</v>
      </c>
      <c r="L1458" t="b">
        <v>0</v>
      </c>
      <c r="M1458">
        <v>3</v>
      </c>
      <c r="N1458" s="6">
        <f t="shared" si="91"/>
        <v>48.333333333333336</v>
      </c>
      <c r="O1458" t="b">
        <v>0</v>
      </c>
      <c r="P1458" t="s">
        <v>8287</v>
      </c>
      <c r="Q1458" t="s">
        <v>8322</v>
      </c>
      <c r="R1458" t="s">
        <v>8341</v>
      </c>
      <c r="S1458" s="11">
        <f t="shared" si="92"/>
        <v>42708.668576388889</v>
      </c>
      <c r="T1458" s="11">
        <f t="shared" si="93"/>
        <v>42738.668576388889</v>
      </c>
    </row>
    <row r="1459" spans="1:20" ht="29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s="5">
        <f t="shared" si="90"/>
        <v>0</v>
      </c>
      <c r="H1459" t="s">
        <v>8224</v>
      </c>
      <c r="I1459" t="s">
        <v>8246</v>
      </c>
      <c r="J1459">
        <v>1447281044</v>
      </c>
      <c r="K1459">
        <v>1444685444</v>
      </c>
      <c r="L1459" t="b">
        <v>0</v>
      </c>
      <c r="M1459">
        <v>0</v>
      </c>
      <c r="N1459" s="6">
        <f t="shared" si="91"/>
        <v>0</v>
      </c>
      <c r="O1459" t="b">
        <v>0</v>
      </c>
      <c r="P1459" t="s">
        <v>8287</v>
      </c>
      <c r="Q1459" t="s">
        <v>8322</v>
      </c>
      <c r="R1459" t="s">
        <v>8341</v>
      </c>
      <c r="S1459" s="11">
        <f t="shared" si="92"/>
        <v>42289.89634259259</v>
      </c>
      <c r="T1459" s="11">
        <f t="shared" si="93"/>
        <v>42319.938009259262</v>
      </c>
    </row>
    <row r="1460" spans="1:20" ht="43.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s="5">
        <f t="shared" si="90"/>
        <v>0</v>
      </c>
      <c r="H1460" t="s">
        <v>8224</v>
      </c>
      <c r="I1460" t="s">
        <v>8246</v>
      </c>
      <c r="J1460">
        <v>1407729600</v>
      </c>
      <c r="K1460">
        <v>1405097760</v>
      </c>
      <c r="L1460" t="b">
        <v>0</v>
      </c>
      <c r="M1460">
        <v>0</v>
      </c>
      <c r="N1460" s="6">
        <f t="shared" si="91"/>
        <v>0</v>
      </c>
      <c r="O1460" t="b">
        <v>0</v>
      </c>
      <c r="P1460" t="s">
        <v>8287</v>
      </c>
      <c r="Q1460" t="s">
        <v>8322</v>
      </c>
      <c r="R1460" t="s">
        <v>8341</v>
      </c>
      <c r="S1460" s="11">
        <f t="shared" si="92"/>
        <v>41831.705555555556</v>
      </c>
      <c r="T1460" s="11">
        <f t="shared" si="93"/>
        <v>41862.166666666664</v>
      </c>
    </row>
    <row r="1461" spans="1:20" ht="43.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s="5">
        <f t="shared" si="90"/>
        <v>0</v>
      </c>
      <c r="H1461" t="s">
        <v>8232</v>
      </c>
      <c r="I1461" t="s">
        <v>8253</v>
      </c>
      <c r="J1461">
        <v>1449077100</v>
      </c>
      <c r="K1461">
        <v>1446612896</v>
      </c>
      <c r="L1461" t="b">
        <v>0</v>
      </c>
      <c r="M1461">
        <v>0</v>
      </c>
      <c r="N1461" s="6">
        <f t="shared" si="91"/>
        <v>0</v>
      </c>
      <c r="O1461" t="b">
        <v>0</v>
      </c>
      <c r="P1461" t="s">
        <v>8287</v>
      </c>
      <c r="Q1461" t="s">
        <v>8322</v>
      </c>
      <c r="R1461" t="s">
        <v>8341</v>
      </c>
      <c r="S1461" s="11">
        <f t="shared" si="92"/>
        <v>42312.204814814817</v>
      </c>
      <c r="T1461" s="11">
        <f t="shared" si="93"/>
        <v>42340.725694444445</v>
      </c>
    </row>
    <row r="1462" spans="1:20" ht="43.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s="5">
        <f t="shared" si="90"/>
        <v>0</v>
      </c>
      <c r="H1462" t="s">
        <v>8224</v>
      </c>
      <c r="I1462" t="s">
        <v>8246</v>
      </c>
      <c r="J1462">
        <v>1417391100</v>
      </c>
      <c r="K1462">
        <v>1412371898</v>
      </c>
      <c r="L1462" t="b">
        <v>0</v>
      </c>
      <c r="M1462">
        <v>0</v>
      </c>
      <c r="N1462" s="6">
        <f t="shared" si="91"/>
        <v>0</v>
      </c>
      <c r="O1462" t="b">
        <v>0</v>
      </c>
      <c r="P1462" t="s">
        <v>8287</v>
      </c>
      <c r="Q1462" t="s">
        <v>8322</v>
      </c>
      <c r="R1462" t="s">
        <v>8341</v>
      </c>
      <c r="S1462" s="11">
        <f t="shared" si="92"/>
        <v>41915.896967592591</v>
      </c>
      <c r="T1462" s="11">
        <f t="shared" si="93"/>
        <v>41973.989583333328</v>
      </c>
    </row>
    <row r="1463" spans="1:20" ht="29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s="5">
        <f t="shared" si="90"/>
        <v>1.012446</v>
      </c>
      <c r="H1463" t="s">
        <v>8224</v>
      </c>
      <c r="I1463" t="s">
        <v>8246</v>
      </c>
      <c r="J1463">
        <v>1413849600</v>
      </c>
      <c r="K1463">
        <v>1410967754</v>
      </c>
      <c r="L1463" t="b">
        <v>1</v>
      </c>
      <c r="M1463">
        <v>340</v>
      </c>
      <c r="N1463" s="6">
        <f t="shared" si="91"/>
        <v>44.66673529411765</v>
      </c>
      <c r="O1463" t="b">
        <v>1</v>
      </c>
      <c r="P1463" t="s">
        <v>8288</v>
      </c>
      <c r="Q1463" t="s">
        <v>8322</v>
      </c>
      <c r="R1463" t="s">
        <v>8342</v>
      </c>
      <c r="S1463" s="11">
        <f t="shared" si="92"/>
        <v>41899.645300925928</v>
      </c>
      <c r="T1463" s="11">
        <f t="shared" si="93"/>
        <v>41933</v>
      </c>
    </row>
    <row r="1464" spans="1:20" ht="29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s="5">
        <f t="shared" si="90"/>
        <v>1.085175</v>
      </c>
      <c r="H1464" t="s">
        <v>8224</v>
      </c>
      <c r="I1464" t="s">
        <v>8246</v>
      </c>
      <c r="J1464">
        <v>1365609271</v>
      </c>
      <c r="K1464">
        <v>1363017271</v>
      </c>
      <c r="L1464" t="b">
        <v>1</v>
      </c>
      <c r="M1464">
        <v>150</v>
      </c>
      <c r="N1464" s="6">
        <f t="shared" si="91"/>
        <v>28.937999999999999</v>
      </c>
      <c r="O1464" t="b">
        <v>1</v>
      </c>
      <c r="P1464" t="s">
        <v>8288</v>
      </c>
      <c r="Q1464" t="s">
        <v>8322</v>
      </c>
      <c r="R1464" t="s">
        <v>8342</v>
      </c>
      <c r="S1464" s="11">
        <f t="shared" si="92"/>
        <v>41344.662858796299</v>
      </c>
      <c r="T1464" s="11">
        <f t="shared" si="93"/>
        <v>41374.662858796299</v>
      </c>
    </row>
    <row r="1465" spans="1:20" ht="43.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s="5">
        <f t="shared" si="90"/>
        <v>1.4766666666666666</v>
      </c>
      <c r="H1465" t="s">
        <v>8224</v>
      </c>
      <c r="I1465" t="s">
        <v>8246</v>
      </c>
      <c r="J1465">
        <v>1365367938</v>
      </c>
      <c r="K1465">
        <v>1361483538</v>
      </c>
      <c r="L1465" t="b">
        <v>1</v>
      </c>
      <c r="M1465">
        <v>25</v>
      </c>
      <c r="N1465" s="6">
        <f t="shared" si="91"/>
        <v>35.44</v>
      </c>
      <c r="O1465" t="b">
        <v>1</v>
      </c>
      <c r="P1465" t="s">
        <v>8288</v>
      </c>
      <c r="Q1465" t="s">
        <v>8322</v>
      </c>
      <c r="R1465" t="s">
        <v>8342</v>
      </c>
      <c r="S1465" s="11">
        <f t="shared" si="92"/>
        <v>41326.911319444444</v>
      </c>
      <c r="T1465" s="11">
        <f t="shared" si="93"/>
        <v>41371.869652777779</v>
      </c>
    </row>
    <row r="1466" spans="1:20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s="5">
        <f t="shared" si="90"/>
        <v>1.6319999999999999</v>
      </c>
      <c r="H1466" t="s">
        <v>8224</v>
      </c>
      <c r="I1466" t="s">
        <v>8246</v>
      </c>
      <c r="J1466">
        <v>1361029958</v>
      </c>
      <c r="K1466">
        <v>1358437958</v>
      </c>
      <c r="L1466" t="b">
        <v>1</v>
      </c>
      <c r="M1466">
        <v>234</v>
      </c>
      <c r="N1466" s="6">
        <f t="shared" si="91"/>
        <v>34.871794871794869</v>
      </c>
      <c r="O1466" t="b">
        <v>1</v>
      </c>
      <c r="P1466" t="s">
        <v>8288</v>
      </c>
      <c r="Q1466" t="s">
        <v>8322</v>
      </c>
      <c r="R1466" t="s">
        <v>8342</v>
      </c>
      <c r="S1466" s="11">
        <f t="shared" si="92"/>
        <v>41291.661550925928</v>
      </c>
      <c r="T1466" s="11">
        <f t="shared" si="93"/>
        <v>41321.661550925928</v>
      </c>
    </row>
    <row r="1467" spans="1:20" ht="43.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s="5">
        <f t="shared" si="90"/>
        <v>4.5641449999999999</v>
      </c>
      <c r="H1467" t="s">
        <v>8224</v>
      </c>
      <c r="I1467" t="s">
        <v>8246</v>
      </c>
      <c r="J1467">
        <v>1332385200</v>
      </c>
      <c r="K1467">
        <v>1329759452</v>
      </c>
      <c r="L1467" t="b">
        <v>1</v>
      </c>
      <c r="M1467">
        <v>2602</v>
      </c>
      <c r="N1467" s="6">
        <f t="shared" si="91"/>
        <v>52.622732513451197</v>
      </c>
      <c r="O1467" t="b">
        <v>1</v>
      </c>
      <c r="P1467" t="s">
        <v>8288</v>
      </c>
      <c r="Q1467" t="s">
        <v>8322</v>
      </c>
      <c r="R1467" t="s">
        <v>8342</v>
      </c>
      <c r="S1467" s="11">
        <f t="shared" si="92"/>
        <v>40959.734398148146</v>
      </c>
      <c r="T1467" s="11">
        <f t="shared" si="93"/>
        <v>40990.125</v>
      </c>
    </row>
    <row r="1468" spans="1:20" ht="43.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s="5">
        <f t="shared" si="90"/>
        <v>1.0787731249999999</v>
      </c>
      <c r="H1468" t="s">
        <v>8224</v>
      </c>
      <c r="I1468" t="s">
        <v>8246</v>
      </c>
      <c r="J1468">
        <v>1452574800</v>
      </c>
      <c r="K1468">
        <v>1449029266</v>
      </c>
      <c r="L1468" t="b">
        <v>1</v>
      </c>
      <c r="M1468">
        <v>248</v>
      </c>
      <c r="N1468" s="6">
        <f t="shared" si="91"/>
        <v>69.598266129032254</v>
      </c>
      <c r="O1468" t="b">
        <v>1</v>
      </c>
      <c r="P1468" t="s">
        <v>8288</v>
      </c>
      <c r="Q1468" t="s">
        <v>8322</v>
      </c>
      <c r="R1468" t="s">
        <v>8342</v>
      </c>
      <c r="S1468" s="11">
        <f t="shared" si="92"/>
        <v>42340.172060185185</v>
      </c>
      <c r="T1468" s="11">
        <f t="shared" si="93"/>
        <v>42381.208333333328</v>
      </c>
    </row>
    <row r="1469" spans="1:20" ht="29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s="5">
        <f t="shared" si="90"/>
        <v>1.1508</v>
      </c>
      <c r="H1469" t="s">
        <v>8224</v>
      </c>
      <c r="I1469" t="s">
        <v>8246</v>
      </c>
      <c r="J1469">
        <v>1332699285</v>
      </c>
      <c r="K1469">
        <v>1327518885</v>
      </c>
      <c r="L1469" t="b">
        <v>1</v>
      </c>
      <c r="M1469">
        <v>600</v>
      </c>
      <c r="N1469" s="6">
        <f t="shared" si="91"/>
        <v>76.72</v>
      </c>
      <c r="O1469" t="b">
        <v>1</v>
      </c>
      <c r="P1469" t="s">
        <v>8288</v>
      </c>
      <c r="Q1469" t="s">
        <v>8322</v>
      </c>
      <c r="R1469" t="s">
        <v>8342</v>
      </c>
      <c r="S1469" s="11">
        <f t="shared" si="92"/>
        <v>40933.80190972222</v>
      </c>
      <c r="T1469" s="11">
        <f t="shared" si="93"/>
        <v>40993.760243055556</v>
      </c>
    </row>
    <row r="1470" spans="1:20" ht="43.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s="5">
        <f t="shared" si="90"/>
        <v>1.0236842105263158</v>
      </c>
      <c r="H1470" t="s">
        <v>8224</v>
      </c>
      <c r="I1470" t="s">
        <v>8246</v>
      </c>
      <c r="J1470">
        <v>1307838049</v>
      </c>
      <c r="K1470">
        <v>1302654049</v>
      </c>
      <c r="L1470" t="b">
        <v>1</v>
      </c>
      <c r="M1470">
        <v>293</v>
      </c>
      <c r="N1470" s="6">
        <f t="shared" si="91"/>
        <v>33.191126279863482</v>
      </c>
      <c r="O1470" t="b">
        <v>1</v>
      </c>
      <c r="P1470" t="s">
        <v>8288</v>
      </c>
      <c r="Q1470" t="s">
        <v>8322</v>
      </c>
      <c r="R1470" t="s">
        <v>8342</v>
      </c>
      <c r="S1470" s="11">
        <f t="shared" si="92"/>
        <v>40646.014456018522</v>
      </c>
      <c r="T1470" s="11">
        <f t="shared" si="93"/>
        <v>40706.014456018522</v>
      </c>
    </row>
    <row r="1471" spans="1:20" ht="29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s="5">
        <f t="shared" si="90"/>
        <v>1.0842485875706214</v>
      </c>
      <c r="H1471" t="s">
        <v>8224</v>
      </c>
      <c r="I1471" t="s">
        <v>8246</v>
      </c>
      <c r="J1471">
        <v>1360938109</v>
      </c>
      <c r="K1471">
        <v>1358346109</v>
      </c>
      <c r="L1471" t="b">
        <v>1</v>
      </c>
      <c r="M1471">
        <v>321</v>
      </c>
      <c r="N1471" s="6">
        <f t="shared" si="91"/>
        <v>149.46417445482865</v>
      </c>
      <c r="O1471" t="b">
        <v>1</v>
      </c>
      <c r="P1471" t="s">
        <v>8288</v>
      </c>
      <c r="Q1471" t="s">
        <v>8322</v>
      </c>
      <c r="R1471" t="s">
        <v>8342</v>
      </c>
      <c r="S1471" s="11">
        <f t="shared" si="92"/>
        <v>41290.598483796297</v>
      </c>
      <c r="T1471" s="11">
        <f t="shared" si="93"/>
        <v>41320.598483796297</v>
      </c>
    </row>
    <row r="1472" spans="1:20" ht="43.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s="5">
        <f t="shared" si="90"/>
        <v>1.2513333333333334</v>
      </c>
      <c r="H1472" t="s">
        <v>8224</v>
      </c>
      <c r="I1472" t="s">
        <v>8246</v>
      </c>
      <c r="J1472">
        <v>1356724263</v>
      </c>
      <c r="K1472">
        <v>1354909863</v>
      </c>
      <c r="L1472" t="b">
        <v>1</v>
      </c>
      <c r="M1472">
        <v>81</v>
      </c>
      <c r="N1472" s="6">
        <f t="shared" si="91"/>
        <v>23.172839506172838</v>
      </c>
      <c r="O1472" t="b">
        <v>1</v>
      </c>
      <c r="P1472" t="s">
        <v>8288</v>
      </c>
      <c r="Q1472" t="s">
        <v>8322</v>
      </c>
      <c r="R1472" t="s">
        <v>8342</v>
      </c>
      <c r="S1472" s="11">
        <f t="shared" si="92"/>
        <v>41250.827118055553</v>
      </c>
      <c r="T1472" s="11">
        <f t="shared" si="93"/>
        <v>41271.827118055553</v>
      </c>
    </row>
    <row r="1473" spans="1:20" ht="43.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s="5">
        <f t="shared" si="90"/>
        <v>1.03840625</v>
      </c>
      <c r="H1473" t="s">
        <v>8224</v>
      </c>
      <c r="I1473" t="s">
        <v>8246</v>
      </c>
      <c r="J1473">
        <v>1428620334</v>
      </c>
      <c r="K1473">
        <v>1426028334</v>
      </c>
      <c r="L1473" t="b">
        <v>1</v>
      </c>
      <c r="M1473">
        <v>343</v>
      </c>
      <c r="N1473" s="6">
        <f t="shared" si="91"/>
        <v>96.877551020408163</v>
      </c>
      <c r="O1473" t="b">
        <v>1</v>
      </c>
      <c r="P1473" t="s">
        <v>8288</v>
      </c>
      <c r="Q1473" t="s">
        <v>8322</v>
      </c>
      <c r="R1473" t="s">
        <v>8342</v>
      </c>
      <c r="S1473" s="11">
        <f t="shared" si="92"/>
        <v>42073.957569444443</v>
      </c>
      <c r="T1473" s="11">
        <f t="shared" si="93"/>
        <v>42103.957569444443</v>
      </c>
    </row>
    <row r="1474" spans="1:20" ht="43.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s="5">
        <f t="shared" ref="G1474:G1537" si="94">E1474/D1474</f>
        <v>1.3870400000000001</v>
      </c>
      <c r="H1474" t="s">
        <v>8224</v>
      </c>
      <c r="I1474" t="s">
        <v>8246</v>
      </c>
      <c r="J1474">
        <v>1381928503</v>
      </c>
      <c r="K1474">
        <v>1379336503</v>
      </c>
      <c r="L1474" t="b">
        <v>1</v>
      </c>
      <c r="M1474">
        <v>336</v>
      </c>
      <c r="N1474" s="6">
        <f t="shared" si="91"/>
        <v>103.20238095238095</v>
      </c>
      <c r="O1474" t="b">
        <v>1</v>
      </c>
      <c r="P1474" t="s">
        <v>8288</v>
      </c>
      <c r="Q1474" t="s">
        <v>8322</v>
      </c>
      <c r="R1474" t="s">
        <v>8342</v>
      </c>
      <c r="S1474" s="11">
        <f t="shared" si="92"/>
        <v>41533.542858796296</v>
      </c>
      <c r="T1474" s="11">
        <f t="shared" si="93"/>
        <v>41563.542858796296</v>
      </c>
    </row>
    <row r="1475" spans="1:20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s="5">
        <f t="shared" si="94"/>
        <v>1.20516</v>
      </c>
      <c r="H1475" t="s">
        <v>8224</v>
      </c>
      <c r="I1475" t="s">
        <v>8246</v>
      </c>
      <c r="J1475">
        <v>1330644639</v>
      </c>
      <c r="K1475">
        <v>1328052639</v>
      </c>
      <c r="L1475" t="b">
        <v>1</v>
      </c>
      <c r="M1475">
        <v>47</v>
      </c>
      <c r="N1475" s="6">
        <f t="shared" ref="N1475:N1538" si="95">IFERROR(E1475/M1475,0)</f>
        <v>38.462553191489363</v>
      </c>
      <c r="O1475" t="b">
        <v>1</v>
      </c>
      <c r="P1475" t="s">
        <v>8288</v>
      </c>
      <c r="Q1475" t="s">
        <v>8322</v>
      </c>
      <c r="R1475" t="s">
        <v>8342</v>
      </c>
      <c r="S1475" s="11">
        <f t="shared" ref="S1475:S1538" si="96">((($K1475/60)/60)/24)+DATE(1970,1,1)</f>
        <v>40939.979618055557</v>
      </c>
      <c r="T1475" s="11">
        <f t="shared" ref="T1475:T1538" si="97">((($J1475/60)/60)/24)+DATE(1970,1,1)</f>
        <v>40969.979618055557</v>
      </c>
    </row>
    <row r="1476" spans="1:20" ht="43.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s="5">
        <f t="shared" si="94"/>
        <v>1.1226666666666667</v>
      </c>
      <c r="H1476" t="s">
        <v>8224</v>
      </c>
      <c r="I1476" t="s">
        <v>8246</v>
      </c>
      <c r="J1476">
        <v>1379093292</v>
      </c>
      <c r="K1476">
        <v>1376501292</v>
      </c>
      <c r="L1476" t="b">
        <v>1</v>
      </c>
      <c r="M1476">
        <v>76</v>
      </c>
      <c r="N1476" s="6">
        <f t="shared" si="95"/>
        <v>44.315789473684212</v>
      </c>
      <c r="O1476" t="b">
        <v>1</v>
      </c>
      <c r="P1476" t="s">
        <v>8288</v>
      </c>
      <c r="Q1476" t="s">
        <v>8322</v>
      </c>
      <c r="R1476" t="s">
        <v>8342</v>
      </c>
      <c r="S1476" s="11">
        <f t="shared" si="96"/>
        <v>41500.727916666663</v>
      </c>
      <c r="T1476" s="11">
        <f t="shared" si="97"/>
        <v>41530.727916666663</v>
      </c>
    </row>
    <row r="1477" spans="1:20" ht="43.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s="5">
        <f t="shared" si="94"/>
        <v>1.8866966666666667</v>
      </c>
      <c r="H1477" t="s">
        <v>8224</v>
      </c>
      <c r="I1477" t="s">
        <v>8246</v>
      </c>
      <c r="J1477">
        <v>1419051540</v>
      </c>
      <c r="K1477">
        <v>1416244863</v>
      </c>
      <c r="L1477" t="b">
        <v>1</v>
      </c>
      <c r="M1477">
        <v>441</v>
      </c>
      <c r="N1477" s="6">
        <f t="shared" si="95"/>
        <v>64.173356009070289</v>
      </c>
      <c r="O1477" t="b">
        <v>1</v>
      </c>
      <c r="P1477" t="s">
        <v>8288</v>
      </c>
      <c r="Q1477" t="s">
        <v>8322</v>
      </c>
      <c r="R1477" t="s">
        <v>8342</v>
      </c>
      <c r="S1477" s="11">
        <f t="shared" si="96"/>
        <v>41960.722951388889</v>
      </c>
      <c r="T1477" s="11">
        <f t="shared" si="97"/>
        <v>41993.207638888889</v>
      </c>
    </row>
    <row r="1478" spans="1:20" ht="29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s="5">
        <f t="shared" si="94"/>
        <v>6.6155466666666669</v>
      </c>
      <c r="H1478" t="s">
        <v>8224</v>
      </c>
      <c r="I1478" t="s">
        <v>8246</v>
      </c>
      <c r="J1478">
        <v>1315616422</v>
      </c>
      <c r="K1478">
        <v>1313024422</v>
      </c>
      <c r="L1478" t="b">
        <v>1</v>
      </c>
      <c r="M1478">
        <v>916</v>
      </c>
      <c r="N1478" s="6">
        <f t="shared" si="95"/>
        <v>43.333275109170302</v>
      </c>
      <c r="O1478" t="b">
        <v>1</v>
      </c>
      <c r="P1478" t="s">
        <v>8288</v>
      </c>
      <c r="Q1478" t="s">
        <v>8322</v>
      </c>
      <c r="R1478" t="s">
        <v>8342</v>
      </c>
      <c r="S1478" s="11">
        <f t="shared" si="96"/>
        <v>40766.041921296295</v>
      </c>
      <c r="T1478" s="11">
        <f t="shared" si="97"/>
        <v>40796.041921296295</v>
      </c>
    </row>
    <row r="1479" spans="1:20" ht="43.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s="5">
        <f t="shared" si="94"/>
        <v>1.1131</v>
      </c>
      <c r="H1479" t="s">
        <v>8224</v>
      </c>
      <c r="I1479" t="s">
        <v>8246</v>
      </c>
      <c r="J1479">
        <v>1324609200</v>
      </c>
      <c r="K1479">
        <v>1319467604</v>
      </c>
      <c r="L1479" t="b">
        <v>1</v>
      </c>
      <c r="M1479">
        <v>369</v>
      </c>
      <c r="N1479" s="6">
        <f t="shared" si="95"/>
        <v>90.495934959349597</v>
      </c>
      <c r="O1479" t="b">
        <v>1</v>
      </c>
      <c r="P1479" t="s">
        <v>8288</v>
      </c>
      <c r="Q1479" t="s">
        <v>8322</v>
      </c>
      <c r="R1479" t="s">
        <v>8342</v>
      </c>
      <c r="S1479" s="11">
        <f t="shared" si="96"/>
        <v>40840.615787037037</v>
      </c>
      <c r="T1479" s="11">
        <f t="shared" si="97"/>
        <v>40900.125</v>
      </c>
    </row>
    <row r="1480" spans="1:20" ht="43.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s="5">
        <f t="shared" si="94"/>
        <v>11.8161422</v>
      </c>
      <c r="H1480" t="s">
        <v>8224</v>
      </c>
      <c r="I1480" t="s">
        <v>8246</v>
      </c>
      <c r="J1480">
        <v>1368564913</v>
      </c>
      <c r="K1480">
        <v>1367355313</v>
      </c>
      <c r="L1480" t="b">
        <v>1</v>
      </c>
      <c r="M1480">
        <v>20242</v>
      </c>
      <c r="N1480" s="6">
        <f t="shared" si="95"/>
        <v>29.187190495010373</v>
      </c>
      <c r="O1480" t="b">
        <v>1</v>
      </c>
      <c r="P1480" t="s">
        <v>8288</v>
      </c>
      <c r="Q1480" t="s">
        <v>8322</v>
      </c>
      <c r="R1480" t="s">
        <v>8342</v>
      </c>
      <c r="S1480" s="11">
        <f t="shared" si="96"/>
        <v>41394.871678240743</v>
      </c>
      <c r="T1480" s="11">
        <f t="shared" si="97"/>
        <v>41408.871678240743</v>
      </c>
    </row>
    <row r="1481" spans="1:20" ht="43.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s="5">
        <f t="shared" si="94"/>
        <v>1.37375</v>
      </c>
      <c r="H1481" t="s">
        <v>8224</v>
      </c>
      <c r="I1481" t="s">
        <v>8246</v>
      </c>
      <c r="J1481">
        <v>1399694340</v>
      </c>
      <c r="K1481">
        <v>1398448389</v>
      </c>
      <c r="L1481" t="b">
        <v>1</v>
      </c>
      <c r="M1481">
        <v>71</v>
      </c>
      <c r="N1481" s="6">
        <f t="shared" si="95"/>
        <v>30.95774647887324</v>
      </c>
      <c r="O1481" t="b">
        <v>1</v>
      </c>
      <c r="P1481" t="s">
        <v>8288</v>
      </c>
      <c r="Q1481" t="s">
        <v>8322</v>
      </c>
      <c r="R1481" t="s">
        <v>8342</v>
      </c>
      <c r="S1481" s="11">
        <f t="shared" si="96"/>
        <v>41754.745243055557</v>
      </c>
      <c r="T1481" s="11">
        <f t="shared" si="97"/>
        <v>41769.165972222225</v>
      </c>
    </row>
    <row r="1482" spans="1:20" ht="43.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s="5">
        <f t="shared" si="94"/>
        <v>1.170404</v>
      </c>
      <c r="H1482" t="s">
        <v>8224</v>
      </c>
      <c r="I1482" t="s">
        <v>8246</v>
      </c>
      <c r="J1482">
        <v>1374858000</v>
      </c>
      <c r="K1482">
        <v>1373408699</v>
      </c>
      <c r="L1482" t="b">
        <v>1</v>
      </c>
      <c r="M1482">
        <v>635</v>
      </c>
      <c r="N1482" s="6">
        <f t="shared" si="95"/>
        <v>92.157795275590544</v>
      </c>
      <c r="O1482" t="b">
        <v>1</v>
      </c>
      <c r="P1482" t="s">
        <v>8288</v>
      </c>
      <c r="Q1482" t="s">
        <v>8322</v>
      </c>
      <c r="R1482" t="s">
        <v>8342</v>
      </c>
      <c r="S1482" s="11">
        <f t="shared" si="96"/>
        <v>41464.934016203704</v>
      </c>
      <c r="T1482" s="11">
        <f t="shared" si="97"/>
        <v>41481.708333333336</v>
      </c>
    </row>
    <row r="1483" spans="1:20" ht="43.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s="5">
        <f t="shared" si="94"/>
        <v>2.1000000000000001E-2</v>
      </c>
      <c r="H1483" t="s">
        <v>8229</v>
      </c>
      <c r="I1483" t="s">
        <v>8251</v>
      </c>
      <c r="J1483">
        <v>1383430145</v>
      </c>
      <c r="K1483">
        <v>1380838145</v>
      </c>
      <c r="L1483" t="b">
        <v>0</v>
      </c>
      <c r="M1483">
        <v>6</v>
      </c>
      <c r="N1483" s="6">
        <f t="shared" si="95"/>
        <v>17.5</v>
      </c>
      <c r="O1483" t="b">
        <v>0</v>
      </c>
      <c r="P1483" t="s">
        <v>8275</v>
      </c>
      <c r="Q1483" t="s">
        <v>8322</v>
      </c>
      <c r="R1483" t="s">
        <v>8324</v>
      </c>
      <c r="S1483" s="11">
        <f t="shared" si="96"/>
        <v>41550.922974537039</v>
      </c>
      <c r="T1483" s="11">
        <f t="shared" si="97"/>
        <v>41580.922974537039</v>
      </c>
    </row>
    <row r="1484" spans="1:20" ht="43.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s="5">
        <f t="shared" si="94"/>
        <v>1E-3</v>
      </c>
      <c r="H1484" t="s">
        <v>8224</v>
      </c>
      <c r="I1484" t="s">
        <v>8246</v>
      </c>
      <c r="J1484">
        <v>1347004260</v>
      </c>
      <c r="K1484">
        <v>1345062936</v>
      </c>
      <c r="L1484" t="b">
        <v>0</v>
      </c>
      <c r="M1484">
        <v>1</v>
      </c>
      <c r="N1484" s="6">
        <f t="shared" si="95"/>
        <v>5</v>
      </c>
      <c r="O1484" t="b">
        <v>0</v>
      </c>
      <c r="P1484" t="s">
        <v>8275</v>
      </c>
      <c r="Q1484" t="s">
        <v>8322</v>
      </c>
      <c r="R1484" t="s">
        <v>8324</v>
      </c>
      <c r="S1484" s="11">
        <f t="shared" si="96"/>
        <v>41136.85805555556</v>
      </c>
      <c r="T1484" s="11">
        <f t="shared" si="97"/>
        <v>41159.32708333333</v>
      </c>
    </row>
    <row r="1485" spans="1:20" ht="43.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s="5">
        <f t="shared" si="94"/>
        <v>7.1428571428571426E-3</v>
      </c>
      <c r="H1485" t="s">
        <v>8224</v>
      </c>
      <c r="I1485" t="s">
        <v>8246</v>
      </c>
      <c r="J1485">
        <v>1469162275</v>
      </c>
      <c r="K1485">
        <v>1467002275</v>
      </c>
      <c r="L1485" t="b">
        <v>0</v>
      </c>
      <c r="M1485">
        <v>2</v>
      </c>
      <c r="N1485" s="6">
        <f t="shared" si="95"/>
        <v>25</v>
      </c>
      <c r="O1485" t="b">
        <v>0</v>
      </c>
      <c r="P1485" t="s">
        <v>8275</v>
      </c>
      <c r="Q1485" t="s">
        <v>8322</v>
      </c>
      <c r="R1485" t="s">
        <v>8324</v>
      </c>
      <c r="S1485" s="11">
        <f t="shared" si="96"/>
        <v>42548.192997685182</v>
      </c>
      <c r="T1485" s="11">
        <f t="shared" si="97"/>
        <v>42573.192997685182</v>
      </c>
    </row>
    <row r="1486" spans="1:20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s="5">
        <f t="shared" si="94"/>
        <v>0</v>
      </c>
      <c r="H1486" t="s">
        <v>8224</v>
      </c>
      <c r="I1486" t="s">
        <v>8246</v>
      </c>
      <c r="J1486">
        <v>1342882260</v>
      </c>
      <c r="K1486">
        <v>1337834963</v>
      </c>
      <c r="L1486" t="b">
        <v>0</v>
      </c>
      <c r="M1486">
        <v>0</v>
      </c>
      <c r="N1486" s="6">
        <f t="shared" si="95"/>
        <v>0</v>
      </c>
      <c r="O1486" t="b">
        <v>0</v>
      </c>
      <c r="P1486" t="s">
        <v>8275</v>
      </c>
      <c r="Q1486" t="s">
        <v>8322</v>
      </c>
      <c r="R1486" t="s">
        <v>8324</v>
      </c>
      <c r="S1486" s="11">
        <f t="shared" si="96"/>
        <v>41053.200960648144</v>
      </c>
      <c r="T1486" s="11">
        <f t="shared" si="97"/>
        <v>41111.618750000001</v>
      </c>
    </row>
    <row r="1487" spans="1:20" ht="43.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s="5">
        <f t="shared" si="94"/>
        <v>2.2388059701492536E-2</v>
      </c>
      <c r="H1487" t="s">
        <v>8224</v>
      </c>
      <c r="I1487" t="s">
        <v>8246</v>
      </c>
      <c r="J1487">
        <v>1434827173</v>
      </c>
      <c r="K1487">
        <v>1430939173</v>
      </c>
      <c r="L1487" t="b">
        <v>0</v>
      </c>
      <c r="M1487">
        <v>3</v>
      </c>
      <c r="N1487" s="6">
        <f t="shared" si="95"/>
        <v>50</v>
      </c>
      <c r="O1487" t="b">
        <v>0</v>
      </c>
      <c r="P1487" t="s">
        <v>8275</v>
      </c>
      <c r="Q1487" t="s">
        <v>8322</v>
      </c>
      <c r="R1487" t="s">
        <v>8324</v>
      </c>
      <c r="S1487" s="11">
        <f t="shared" si="96"/>
        <v>42130.795983796299</v>
      </c>
      <c r="T1487" s="11">
        <f t="shared" si="97"/>
        <v>42175.795983796299</v>
      </c>
    </row>
    <row r="1488" spans="1:20" ht="43.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s="5">
        <f t="shared" si="94"/>
        <v>2.3999999999999998E-3</v>
      </c>
      <c r="H1488" t="s">
        <v>8224</v>
      </c>
      <c r="I1488" t="s">
        <v>8246</v>
      </c>
      <c r="J1488">
        <v>1425009761</v>
      </c>
      <c r="K1488">
        <v>1422417761</v>
      </c>
      <c r="L1488" t="b">
        <v>0</v>
      </c>
      <c r="M1488">
        <v>3</v>
      </c>
      <c r="N1488" s="6">
        <f t="shared" si="95"/>
        <v>16</v>
      </c>
      <c r="O1488" t="b">
        <v>0</v>
      </c>
      <c r="P1488" t="s">
        <v>8275</v>
      </c>
      <c r="Q1488" t="s">
        <v>8322</v>
      </c>
      <c r="R1488" t="s">
        <v>8324</v>
      </c>
      <c r="S1488" s="11">
        <f t="shared" si="96"/>
        <v>42032.168530092589</v>
      </c>
      <c r="T1488" s="11">
        <f t="shared" si="97"/>
        <v>42062.168530092589</v>
      </c>
    </row>
    <row r="1489" spans="1:20" ht="43.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s="5">
        <f t="shared" si="94"/>
        <v>0</v>
      </c>
      <c r="H1489" t="s">
        <v>8224</v>
      </c>
      <c r="I1489" t="s">
        <v>8246</v>
      </c>
      <c r="J1489">
        <v>1470175271</v>
      </c>
      <c r="K1489">
        <v>1467583271</v>
      </c>
      <c r="L1489" t="b">
        <v>0</v>
      </c>
      <c r="M1489">
        <v>0</v>
      </c>
      <c r="N1489" s="6">
        <f t="shared" si="95"/>
        <v>0</v>
      </c>
      <c r="O1489" t="b">
        <v>0</v>
      </c>
      <c r="P1489" t="s">
        <v>8275</v>
      </c>
      <c r="Q1489" t="s">
        <v>8322</v>
      </c>
      <c r="R1489" t="s">
        <v>8324</v>
      </c>
      <c r="S1489" s="11">
        <f t="shared" si="96"/>
        <v>42554.917488425926</v>
      </c>
      <c r="T1489" s="11">
        <f t="shared" si="97"/>
        <v>42584.917488425926</v>
      </c>
    </row>
    <row r="1490" spans="1:20" ht="43.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s="5">
        <f t="shared" si="94"/>
        <v>2.4E-2</v>
      </c>
      <c r="H1490" t="s">
        <v>8226</v>
      </c>
      <c r="I1490" t="s">
        <v>8248</v>
      </c>
      <c r="J1490">
        <v>1388928660</v>
      </c>
      <c r="K1490">
        <v>1386336660</v>
      </c>
      <c r="L1490" t="b">
        <v>0</v>
      </c>
      <c r="M1490">
        <v>6</v>
      </c>
      <c r="N1490" s="6">
        <f t="shared" si="95"/>
        <v>60</v>
      </c>
      <c r="O1490" t="b">
        <v>0</v>
      </c>
      <c r="P1490" t="s">
        <v>8275</v>
      </c>
      <c r="Q1490" t="s">
        <v>8322</v>
      </c>
      <c r="R1490" t="s">
        <v>8324</v>
      </c>
      <c r="S1490" s="11">
        <f t="shared" si="96"/>
        <v>41614.563194444447</v>
      </c>
      <c r="T1490" s="11">
        <f t="shared" si="97"/>
        <v>41644.563194444447</v>
      </c>
    </row>
    <row r="1491" spans="1:20" ht="43.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s="5">
        <f t="shared" si="94"/>
        <v>0</v>
      </c>
      <c r="H1491" t="s">
        <v>8224</v>
      </c>
      <c r="I1491" t="s">
        <v>8246</v>
      </c>
      <c r="J1491">
        <v>1352994052</v>
      </c>
      <c r="K1491">
        <v>1350398452</v>
      </c>
      <c r="L1491" t="b">
        <v>0</v>
      </c>
      <c r="M1491">
        <v>0</v>
      </c>
      <c r="N1491" s="6">
        <f t="shared" si="95"/>
        <v>0</v>
      </c>
      <c r="O1491" t="b">
        <v>0</v>
      </c>
      <c r="P1491" t="s">
        <v>8275</v>
      </c>
      <c r="Q1491" t="s">
        <v>8322</v>
      </c>
      <c r="R1491" t="s">
        <v>8324</v>
      </c>
      <c r="S1491" s="11">
        <f t="shared" si="96"/>
        <v>41198.611712962964</v>
      </c>
      <c r="T1491" s="11">
        <f t="shared" si="97"/>
        <v>41228.653379629628</v>
      </c>
    </row>
    <row r="1492" spans="1:20" ht="43.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s="5">
        <f t="shared" si="94"/>
        <v>0.30862068965517242</v>
      </c>
      <c r="H1492" t="s">
        <v>8224</v>
      </c>
      <c r="I1492" t="s">
        <v>8246</v>
      </c>
      <c r="J1492">
        <v>1380720474</v>
      </c>
      <c r="K1492">
        <v>1378214874</v>
      </c>
      <c r="L1492" t="b">
        <v>0</v>
      </c>
      <c r="M1492">
        <v>19</v>
      </c>
      <c r="N1492" s="6">
        <f t="shared" si="95"/>
        <v>47.10526315789474</v>
      </c>
      <c r="O1492" t="b">
        <v>0</v>
      </c>
      <c r="P1492" t="s">
        <v>8275</v>
      </c>
      <c r="Q1492" t="s">
        <v>8322</v>
      </c>
      <c r="R1492" t="s">
        <v>8324</v>
      </c>
      <c r="S1492" s="11">
        <f t="shared" si="96"/>
        <v>41520.561041666668</v>
      </c>
      <c r="T1492" s="11">
        <f t="shared" si="97"/>
        <v>41549.561041666668</v>
      </c>
    </row>
    <row r="1493" spans="1:20" ht="43.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s="5">
        <f t="shared" si="94"/>
        <v>8.3333333333333329E-2</v>
      </c>
      <c r="H1493" t="s">
        <v>8224</v>
      </c>
      <c r="I1493" t="s">
        <v>8246</v>
      </c>
      <c r="J1493">
        <v>1424014680</v>
      </c>
      <c r="K1493">
        <v>1418922443</v>
      </c>
      <c r="L1493" t="b">
        <v>0</v>
      </c>
      <c r="M1493">
        <v>1</v>
      </c>
      <c r="N1493" s="6">
        <f t="shared" si="95"/>
        <v>100</v>
      </c>
      <c r="O1493" t="b">
        <v>0</v>
      </c>
      <c r="P1493" t="s">
        <v>8275</v>
      </c>
      <c r="Q1493" t="s">
        <v>8322</v>
      </c>
      <c r="R1493" t="s">
        <v>8324</v>
      </c>
      <c r="S1493" s="11">
        <f t="shared" si="96"/>
        <v>41991.713460648149</v>
      </c>
      <c r="T1493" s="11">
        <f t="shared" si="97"/>
        <v>42050.651388888888</v>
      </c>
    </row>
    <row r="1494" spans="1:20" ht="43.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s="5">
        <f t="shared" si="94"/>
        <v>7.4999999999999997E-3</v>
      </c>
      <c r="H1494" t="s">
        <v>8224</v>
      </c>
      <c r="I1494" t="s">
        <v>8246</v>
      </c>
      <c r="J1494">
        <v>1308431646</v>
      </c>
      <c r="K1494">
        <v>1305839646</v>
      </c>
      <c r="L1494" t="b">
        <v>0</v>
      </c>
      <c r="M1494">
        <v>2</v>
      </c>
      <c r="N1494" s="6">
        <f t="shared" si="95"/>
        <v>15</v>
      </c>
      <c r="O1494" t="b">
        <v>0</v>
      </c>
      <c r="P1494" t="s">
        <v>8275</v>
      </c>
      <c r="Q1494" t="s">
        <v>8322</v>
      </c>
      <c r="R1494" t="s">
        <v>8324</v>
      </c>
      <c r="S1494" s="11">
        <f t="shared" si="96"/>
        <v>40682.884791666671</v>
      </c>
      <c r="T1494" s="11">
        <f t="shared" si="97"/>
        <v>40712.884791666671</v>
      </c>
    </row>
    <row r="1495" spans="1:20" ht="29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s="5">
        <f t="shared" si="94"/>
        <v>0</v>
      </c>
      <c r="H1495" t="s">
        <v>8224</v>
      </c>
      <c r="I1495" t="s">
        <v>8246</v>
      </c>
      <c r="J1495">
        <v>1371415675</v>
      </c>
      <c r="K1495">
        <v>1368823675</v>
      </c>
      <c r="L1495" t="b">
        <v>0</v>
      </c>
      <c r="M1495">
        <v>0</v>
      </c>
      <c r="N1495" s="6">
        <f t="shared" si="95"/>
        <v>0</v>
      </c>
      <c r="O1495" t="b">
        <v>0</v>
      </c>
      <c r="P1495" t="s">
        <v>8275</v>
      </c>
      <c r="Q1495" t="s">
        <v>8322</v>
      </c>
      <c r="R1495" t="s">
        <v>8324</v>
      </c>
      <c r="S1495" s="11">
        <f t="shared" si="96"/>
        <v>41411.866608796299</v>
      </c>
      <c r="T1495" s="11">
        <f t="shared" si="97"/>
        <v>41441.866608796299</v>
      </c>
    </row>
    <row r="1496" spans="1:20" ht="43.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s="5">
        <f t="shared" si="94"/>
        <v>8.8999999999999996E-2</v>
      </c>
      <c r="H1496" t="s">
        <v>8224</v>
      </c>
      <c r="I1496" t="s">
        <v>8246</v>
      </c>
      <c r="J1496">
        <v>1428075480</v>
      </c>
      <c r="K1496">
        <v>1425489613</v>
      </c>
      <c r="L1496" t="b">
        <v>0</v>
      </c>
      <c r="M1496">
        <v>11</v>
      </c>
      <c r="N1496" s="6">
        <f t="shared" si="95"/>
        <v>40.454545454545453</v>
      </c>
      <c r="O1496" t="b">
        <v>0</v>
      </c>
      <c r="P1496" t="s">
        <v>8275</v>
      </c>
      <c r="Q1496" t="s">
        <v>8322</v>
      </c>
      <c r="R1496" t="s">
        <v>8324</v>
      </c>
      <c r="S1496" s="11">
        <f t="shared" si="96"/>
        <v>42067.722372685181</v>
      </c>
      <c r="T1496" s="11">
        <f t="shared" si="97"/>
        <v>42097.651388888888</v>
      </c>
    </row>
    <row r="1497" spans="1:20" ht="29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s="5">
        <f t="shared" si="94"/>
        <v>0</v>
      </c>
      <c r="H1497" t="s">
        <v>8224</v>
      </c>
      <c r="I1497" t="s">
        <v>8246</v>
      </c>
      <c r="J1497">
        <v>1314471431</v>
      </c>
      <c r="K1497">
        <v>1311879431</v>
      </c>
      <c r="L1497" t="b">
        <v>0</v>
      </c>
      <c r="M1497">
        <v>0</v>
      </c>
      <c r="N1497" s="6">
        <f t="shared" si="95"/>
        <v>0</v>
      </c>
      <c r="O1497" t="b">
        <v>0</v>
      </c>
      <c r="P1497" t="s">
        <v>8275</v>
      </c>
      <c r="Q1497" t="s">
        <v>8322</v>
      </c>
      <c r="R1497" t="s">
        <v>8324</v>
      </c>
      <c r="S1497" s="11">
        <f t="shared" si="96"/>
        <v>40752.789710648147</v>
      </c>
      <c r="T1497" s="11">
        <f t="shared" si="97"/>
        <v>40782.789710648147</v>
      </c>
    </row>
    <row r="1498" spans="1:20" ht="43.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s="5">
        <f t="shared" si="94"/>
        <v>0</v>
      </c>
      <c r="H1498" t="s">
        <v>8224</v>
      </c>
      <c r="I1498" t="s">
        <v>8246</v>
      </c>
      <c r="J1498">
        <v>1410866659</v>
      </c>
      <c r="K1498">
        <v>1405682659</v>
      </c>
      <c r="L1498" t="b">
        <v>0</v>
      </c>
      <c r="M1498">
        <v>0</v>
      </c>
      <c r="N1498" s="6">
        <f t="shared" si="95"/>
        <v>0</v>
      </c>
      <c r="O1498" t="b">
        <v>0</v>
      </c>
      <c r="P1498" t="s">
        <v>8275</v>
      </c>
      <c r="Q1498" t="s">
        <v>8322</v>
      </c>
      <c r="R1498" t="s">
        <v>8324</v>
      </c>
      <c r="S1498" s="11">
        <f t="shared" si="96"/>
        <v>41838.475219907406</v>
      </c>
      <c r="T1498" s="11">
        <f t="shared" si="97"/>
        <v>41898.475219907406</v>
      </c>
    </row>
    <row r="1499" spans="1:20" ht="43.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s="5">
        <f t="shared" si="94"/>
        <v>6.666666666666667E-5</v>
      </c>
      <c r="H1499" t="s">
        <v>8224</v>
      </c>
      <c r="I1499" t="s">
        <v>8246</v>
      </c>
      <c r="J1499">
        <v>1375299780</v>
      </c>
      <c r="K1499">
        <v>1371655522</v>
      </c>
      <c r="L1499" t="b">
        <v>0</v>
      </c>
      <c r="M1499">
        <v>1</v>
      </c>
      <c r="N1499" s="6">
        <f t="shared" si="95"/>
        <v>1</v>
      </c>
      <c r="O1499" t="b">
        <v>0</v>
      </c>
      <c r="P1499" t="s">
        <v>8275</v>
      </c>
      <c r="Q1499" t="s">
        <v>8322</v>
      </c>
      <c r="R1499" t="s">
        <v>8324</v>
      </c>
      <c r="S1499" s="11">
        <f t="shared" si="96"/>
        <v>41444.64261574074</v>
      </c>
      <c r="T1499" s="11">
        <f t="shared" si="97"/>
        <v>41486.821527777778</v>
      </c>
    </row>
    <row r="1500" spans="1:20" ht="43.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s="5">
        <f t="shared" si="94"/>
        <v>1.9E-2</v>
      </c>
      <c r="H1500" t="s">
        <v>8224</v>
      </c>
      <c r="I1500" t="s">
        <v>8246</v>
      </c>
      <c r="J1500">
        <v>1409787378</v>
      </c>
      <c r="K1500">
        <v>1405899378</v>
      </c>
      <c r="L1500" t="b">
        <v>0</v>
      </c>
      <c r="M1500">
        <v>3</v>
      </c>
      <c r="N1500" s="6">
        <f t="shared" si="95"/>
        <v>19</v>
      </c>
      <c r="O1500" t="b">
        <v>0</v>
      </c>
      <c r="P1500" t="s">
        <v>8275</v>
      </c>
      <c r="Q1500" t="s">
        <v>8322</v>
      </c>
      <c r="R1500" t="s">
        <v>8324</v>
      </c>
      <c r="S1500" s="11">
        <f t="shared" si="96"/>
        <v>41840.983541666668</v>
      </c>
      <c r="T1500" s="11">
        <f t="shared" si="97"/>
        <v>41885.983541666668</v>
      </c>
    </row>
    <row r="1501" spans="1:20" ht="43.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s="5">
        <f t="shared" si="94"/>
        <v>2.5000000000000001E-3</v>
      </c>
      <c r="H1501" t="s">
        <v>8224</v>
      </c>
      <c r="I1501" t="s">
        <v>8246</v>
      </c>
      <c r="J1501">
        <v>1470355833</v>
      </c>
      <c r="K1501">
        <v>1465171833</v>
      </c>
      <c r="L1501" t="b">
        <v>0</v>
      </c>
      <c r="M1501">
        <v>1</v>
      </c>
      <c r="N1501" s="6">
        <f t="shared" si="95"/>
        <v>5</v>
      </c>
      <c r="O1501" t="b">
        <v>0</v>
      </c>
      <c r="P1501" t="s">
        <v>8275</v>
      </c>
      <c r="Q1501" t="s">
        <v>8322</v>
      </c>
      <c r="R1501" t="s">
        <v>8324</v>
      </c>
      <c r="S1501" s="11">
        <f t="shared" si="96"/>
        <v>42527.007326388892</v>
      </c>
      <c r="T1501" s="11">
        <f t="shared" si="97"/>
        <v>42587.007326388892</v>
      </c>
    </row>
    <row r="1502" spans="1:20" ht="43.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s="5">
        <f t="shared" si="94"/>
        <v>0.25035714285714283</v>
      </c>
      <c r="H1502" t="s">
        <v>8224</v>
      </c>
      <c r="I1502" t="s">
        <v>8246</v>
      </c>
      <c r="J1502">
        <v>1367444557</v>
      </c>
      <c r="K1502">
        <v>1364852557</v>
      </c>
      <c r="L1502" t="b">
        <v>0</v>
      </c>
      <c r="M1502">
        <v>15</v>
      </c>
      <c r="N1502" s="6">
        <f t="shared" si="95"/>
        <v>46.733333333333334</v>
      </c>
      <c r="O1502" t="b">
        <v>0</v>
      </c>
      <c r="P1502" t="s">
        <v>8275</v>
      </c>
      <c r="Q1502" t="s">
        <v>8322</v>
      </c>
      <c r="R1502" t="s">
        <v>8324</v>
      </c>
      <c r="S1502" s="11">
        <f t="shared" si="96"/>
        <v>41365.904594907406</v>
      </c>
      <c r="T1502" s="11">
        <f t="shared" si="97"/>
        <v>41395.904594907406</v>
      </c>
    </row>
    <row r="1503" spans="1:20" ht="29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s="5">
        <f t="shared" si="94"/>
        <v>1.6633076923076924</v>
      </c>
      <c r="H1503" t="s">
        <v>8229</v>
      </c>
      <c r="I1503" t="s">
        <v>8251</v>
      </c>
      <c r="J1503">
        <v>1436364023</v>
      </c>
      <c r="K1503">
        <v>1433772023</v>
      </c>
      <c r="L1503" t="b">
        <v>1</v>
      </c>
      <c r="M1503">
        <v>885</v>
      </c>
      <c r="N1503" s="6">
        <f t="shared" si="95"/>
        <v>97.731073446327684</v>
      </c>
      <c r="O1503" t="b">
        <v>1</v>
      </c>
      <c r="P1503" t="s">
        <v>8285</v>
      </c>
      <c r="Q1503" t="s">
        <v>8338</v>
      </c>
      <c r="R1503" t="s">
        <v>8339</v>
      </c>
      <c r="S1503" s="11">
        <f t="shared" si="96"/>
        <v>42163.583599537036</v>
      </c>
      <c r="T1503" s="11">
        <f t="shared" si="97"/>
        <v>42193.583599537036</v>
      </c>
    </row>
    <row r="1504" spans="1:20" ht="43.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s="5">
        <f t="shared" si="94"/>
        <v>1.0144545454545455</v>
      </c>
      <c r="H1504" t="s">
        <v>8225</v>
      </c>
      <c r="I1504" t="s">
        <v>8247</v>
      </c>
      <c r="J1504">
        <v>1458943200</v>
      </c>
      <c r="K1504">
        <v>1456491680</v>
      </c>
      <c r="L1504" t="b">
        <v>1</v>
      </c>
      <c r="M1504">
        <v>329</v>
      </c>
      <c r="N1504" s="6">
        <f t="shared" si="95"/>
        <v>67.835866261398181</v>
      </c>
      <c r="O1504" t="b">
        <v>1</v>
      </c>
      <c r="P1504" t="s">
        <v>8285</v>
      </c>
      <c r="Q1504" t="s">
        <v>8338</v>
      </c>
      <c r="R1504" t="s">
        <v>8339</v>
      </c>
      <c r="S1504" s="11">
        <f t="shared" si="96"/>
        <v>42426.542592592596</v>
      </c>
      <c r="T1504" s="11">
        <f t="shared" si="97"/>
        <v>42454.916666666672</v>
      </c>
    </row>
    <row r="1505" spans="1:20" ht="43.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s="5">
        <f t="shared" si="94"/>
        <v>1.0789146666666667</v>
      </c>
      <c r="H1505" t="s">
        <v>8242</v>
      </c>
      <c r="I1505" t="s">
        <v>8249</v>
      </c>
      <c r="J1505">
        <v>1477210801</v>
      </c>
      <c r="K1505">
        <v>1472026801</v>
      </c>
      <c r="L1505" t="b">
        <v>1</v>
      </c>
      <c r="M1505">
        <v>71</v>
      </c>
      <c r="N1505" s="6">
        <f t="shared" si="95"/>
        <v>56.98492957746479</v>
      </c>
      <c r="O1505" t="b">
        <v>1</v>
      </c>
      <c r="P1505" t="s">
        <v>8285</v>
      </c>
      <c r="Q1505" t="s">
        <v>8338</v>
      </c>
      <c r="R1505" t="s">
        <v>8339</v>
      </c>
      <c r="S1505" s="11">
        <f t="shared" si="96"/>
        <v>42606.347233796296</v>
      </c>
      <c r="T1505" s="11">
        <f t="shared" si="97"/>
        <v>42666.347233796296</v>
      </c>
    </row>
    <row r="1506" spans="1:20" ht="29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s="5">
        <f t="shared" si="94"/>
        <v>2.7793846153846156</v>
      </c>
      <c r="H1506" t="s">
        <v>8225</v>
      </c>
      <c r="I1506" t="s">
        <v>8247</v>
      </c>
      <c r="J1506">
        <v>1402389180</v>
      </c>
      <c r="K1506">
        <v>1399996024</v>
      </c>
      <c r="L1506" t="b">
        <v>1</v>
      </c>
      <c r="M1506">
        <v>269</v>
      </c>
      <c r="N1506" s="6">
        <f t="shared" si="95"/>
        <v>67.159851301115239</v>
      </c>
      <c r="O1506" t="b">
        <v>1</v>
      </c>
      <c r="P1506" t="s">
        <v>8285</v>
      </c>
      <c r="Q1506" t="s">
        <v>8338</v>
      </c>
      <c r="R1506" t="s">
        <v>8339</v>
      </c>
      <c r="S1506" s="11">
        <f t="shared" si="96"/>
        <v>41772.657685185186</v>
      </c>
      <c r="T1506" s="11">
        <f t="shared" si="97"/>
        <v>41800.356249999997</v>
      </c>
    </row>
    <row r="1507" spans="1:20" ht="43.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s="5">
        <f t="shared" si="94"/>
        <v>1.0358125</v>
      </c>
      <c r="H1507" t="s">
        <v>8236</v>
      </c>
      <c r="I1507" t="s">
        <v>8249</v>
      </c>
      <c r="J1507">
        <v>1458676860</v>
      </c>
      <c r="K1507">
        <v>1455446303</v>
      </c>
      <c r="L1507" t="b">
        <v>1</v>
      </c>
      <c r="M1507">
        <v>345</v>
      </c>
      <c r="N1507" s="6">
        <f t="shared" si="95"/>
        <v>48.037681159420288</v>
      </c>
      <c r="O1507" t="b">
        <v>1</v>
      </c>
      <c r="P1507" t="s">
        <v>8285</v>
      </c>
      <c r="Q1507" t="s">
        <v>8338</v>
      </c>
      <c r="R1507" t="s">
        <v>8339</v>
      </c>
      <c r="S1507" s="11">
        <f t="shared" si="96"/>
        <v>42414.44332175926</v>
      </c>
      <c r="T1507" s="11">
        <f t="shared" si="97"/>
        <v>42451.834027777775</v>
      </c>
    </row>
    <row r="1508" spans="1:20" ht="43.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s="5">
        <f t="shared" si="94"/>
        <v>1.1140000000000001</v>
      </c>
      <c r="H1508" t="s">
        <v>8225</v>
      </c>
      <c r="I1508" t="s">
        <v>8247</v>
      </c>
      <c r="J1508">
        <v>1406227904</v>
      </c>
      <c r="K1508">
        <v>1403635904</v>
      </c>
      <c r="L1508" t="b">
        <v>1</v>
      </c>
      <c r="M1508">
        <v>43</v>
      </c>
      <c r="N1508" s="6">
        <f t="shared" si="95"/>
        <v>38.860465116279073</v>
      </c>
      <c r="O1508" t="b">
        <v>1</v>
      </c>
      <c r="P1508" t="s">
        <v>8285</v>
      </c>
      <c r="Q1508" t="s">
        <v>8338</v>
      </c>
      <c r="R1508" t="s">
        <v>8339</v>
      </c>
      <c r="S1508" s="11">
        <f t="shared" si="96"/>
        <v>41814.785925925928</v>
      </c>
      <c r="T1508" s="11">
        <f t="shared" si="97"/>
        <v>41844.785925925928</v>
      </c>
    </row>
    <row r="1509" spans="1:20" ht="43.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s="5">
        <f t="shared" si="94"/>
        <v>2.15</v>
      </c>
      <c r="H1509" t="s">
        <v>8224</v>
      </c>
      <c r="I1509" t="s">
        <v>8246</v>
      </c>
      <c r="J1509">
        <v>1273911000</v>
      </c>
      <c r="K1509">
        <v>1268822909</v>
      </c>
      <c r="L1509" t="b">
        <v>1</v>
      </c>
      <c r="M1509">
        <v>33</v>
      </c>
      <c r="N1509" s="6">
        <f t="shared" si="95"/>
        <v>78.181818181818187</v>
      </c>
      <c r="O1509" t="b">
        <v>1</v>
      </c>
      <c r="P1509" t="s">
        <v>8285</v>
      </c>
      <c r="Q1509" t="s">
        <v>8338</v>
      </c>
      <c r="R1509" t="s">
        <v>8339</v>
      </c>
      <c r="S1509" s="11">
        <f t="shared" si="96"/>
        <v>40254.450335648151</v>
      </c>
      <c r="T1509" s="11">
        <f t="shared" si="97"/>
        <v>40313.340277777781</v>
      </c>
    </row>
    <row r="1510" spans="1:20" ht="43.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s="5">
        <f t="shared" si="94"/>
        <v>1.1076216216216217</v>
      </c>
      <c r="H1510" t="s">
        <v>8224</v>
      </c>
      <c r="I1510" t="s">
        <v>8246</v>
      </c>
      <c r="J1510">
        <v>1403880281</v>
      </c>
      <c r="K1510">
        <v>1401201881</v>
      </c>
      <c r="L1510" t="b">
        <v>1</v>
      </c>
      <c r="M1510">
        <v>211</v>
      </c>
      <c r="N1510" s="6">
        <f t="shared" si="95"/>
        <v>97.113744075829388</v>
      </c>
      <c r="O1510" t="b">
        <v>1</v>
      </c>
      <c r="P1510" t="s">
        <v>8285</v>
      </c>
      <c r="Q1510" t="s">
        <v>8338</v>
      </c>
      <c r="R1510" t="s">
        <v>8339</v>
      </c>
      <c r="S1510" s="11">
        <f t="shared" si="96"/>
        <v>41786.614363425928</v>
      </c>
      <c r="T1510" s="11">
        <f t="shared" si="97"/>
        <v>41817.614363425928</v>
      </c>
    </row>
    <row r="1511" spans="1:20" ht="43.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s="5">
        <f t="shared" si="94"/>
        <v>1.2364125714285714</v>
      </c>
      <c r="H1511" t="s">
        <v>8236</v>
      </c>
      <c r="I1511" t="s">
        <v>8249</v>
      </c>
      <c r="J1511">
        <v>1487113140</v>
      </c>
      <c r="K1511">
        <v>1484570885</v>
      </c>
      <c r="L1511" t="b">
        <v>1</v>
      </c>
      <c r="M1511">
        <v>196</v>
      </c>
      <c r="N1511" s="6">
        <f t="shared" si="95"/>
        <v>110.39397959183674</v>
      </c>
      <c r="O1511" t="b">
        <v>1</v>
      </c>
      <c r="P1511" t="s">
        <v>8285</v>
      </c>
      <c r="Q1511" t="s">
        <v>8338</v>
      </c>
      <c r="R1511" t="s">
        <v>8339</v>
      </c>
      <c r="S1511" s="11">
        <f t="shared" si="96"/>
        <v>42751.533391203702</v>
      </c>
      <c r="T1511" s="11">
        <f t="shared" si="97"/>
        <v>42780.957638888889</v>
      </c>
    </row>
    <row r="1512" spans="1:20" ht="43.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s="5">
        <f t="shared" si="94"/>
        <v>1.0103500000000001</v>
      </c>
      <c r="H1512" t="s">
        <v>8225</v>
      </c>
      <c r="I1512" t="s">
        <v>8247</v>
      </c>
      <c r="J1512">
        <v>1405761278</v>
      </c>
      <c r="K1512">
        <v>1403169278</v>
      </c>
      <c r="L1512" t="b">
        <v>1</v>
      </c>
      <c r="M1512">
        <v>405</v>
      </c>
      <c r="N1512" s="6">
        <f t="shared" si="95"/>
        <v>39.91506172839506</v>
      </c>
      <c r="O1512" t="b">
        <v>1</v>
      </c>
      <c r="P1512" t="s">
        <v>8285</v>
      </c>
      <c r="Q1512" t="s">
        <v>8338</v>
      </c>
      <c r="R1512" t="s">
        <v>8339</v>
      </c>
      <c r="S1512" s="11">
        <f t="shared" si="96"/>
        <v>41809.385162037033</v>
      </c>
      <c r="T1512" s="11">
        <f t="shared" si="97"/>
        <v>41839.385162037033</v>
      </c>
    </row>
    <row r="1513" spans="1:20" ht="43.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s="5">
        <f t="shared" si="94"/>
        <v>1.1179285714285714</v>
      </c>
      <c r="H1513" t="s">
        <v>8224</v>
      </c>
      <c r="I1513" t="s">
        <v>8246</v>
      </c>
      <c r="J1513">
        <v>1447858804</v>
      </c>
      <c r="K1513">
        <v>1445263204</v>
      </c>
      <c r="L1513" t="b">
        <v>1</v>
      </c>
      <c r="M1513">
        <v>206</v>
      </c>
      <c r="N1513" s="6">
        <f t="shared" si="95"/>
        <v>75.975728155339809</v>
      </c>
      <c r="O1513" t="b">
        <v>1</v>
      </c>
      <c r="P1513" t="s">
        <v>8285</v>
      </c>
      <c r="Q1513" t="s">
        <v>8338</v>
      </c>
      <c r="R1513" t="s">
        <v>8339</v>
      </c>
      <c r="S1513" s="11">
        <f t="shared" si="96"/>
        <v>42296.583379629628</v>
      </c>
      <c r="T1513" s="11">
        <f t="shared" si="97"/>
        <v>42326.625046296293</v>
      </c>
    </row>
    <row r="1514" spans="1:20" ht="43.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s="5">
        <f t="shared" si="94"/>
        <v>5.5877142857142861</v>
      </c>
      <c r="H1514" t="s">
        <v>8224</v>
      </c>
      <c r="I1514" t="s">
        <v>8246</v>
      </c>
      <c r="J1514">
        <v>1486311939</v>
      </c>
      <c r="K1514">
        <v>1483719939</v>
      </c>
      <c r="L1514" t="b">
        <v>1</v>
      </c>
      <c r="M1514">
        <v>335</v>
      </c>
      <c r="N1514" s="6">
        <f t="shared" si="95"/>
        <v>58.379104477611939</v>
      </c>
      <c r="O1514" t="b">
        <v>1</v>
      </c>
      <c r="P1514" t="s">
        <v>8285</v>
      </c>
      <c r="Q1514" t="s">
        <v>8338</v>
      </c>
      <c r="R1514" t="s">
        <v>8339</v>
      </c>
      <c r="S1514" s="11">
        <f t="shared" si="96"/>
        <v>42741.684479166666</v>
      </c>
      <c r="T1514" s="11">
        <f t="shared" si="97"/>
        <v>42771.684479166666</v>
      </c>
    </row>
    <row r="1515" spans="1:20" ht="43.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s="5">
        <f t="shared" si="94"/>
        <v>1.5001875</v>
      </c>
      <c r="H1515" t="s">
        <v>8225</v>
      </c>
      <c r="I1515" t="s">
        <v>8247</v>
      </c>
      <c r="J1515">
        <v>1405523866</v>
      </c>
      <c r="K1515">
        <v>1402931866</v>
      </c>
      <c r="L1515" t="b">
        <v>1</v>
      </c>
      <c r="M1515">
        <v>215</v>
      </c>
      <c r="N1515" s="6">
        <f t="shared" si="95"/>
        <v>55.82093023255814</v>
      </c>
      <c r="O1515" t="b">
        <v>1</v>
      </c>
      <c r="P1515" t="s">
        <v>8285</v>
      </c>
      <c r="Q1515" t="s">
        <v>8338</v>
      </c>
      <c r="R1515" t="s">
        <v>8339</v>
      </c>
      <c r="S1515" s="11">
        <f t="shared" si="96"/>
        <v>41806.637337962966</v>
      </c>
      <c r="T1515" s="11">
        <f t="shared" si="97"/>
        <v>41836.637337962966</v>
      </c>
    </row>
    <row r="1516" spans="1:20" ht="43.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s="5">
        <f t="shared" si="94"/>
        <v>1.0647599999999999</v>
      </c>
      <c r="H1516" t="s">
        <v>8224</v>
      </c>
      <c r="I1516" t="s">
        <v>8246</v>
      </c>
      <c r="J1516">
        <v>1443363640</v>
      </c>
      <c r="K1516">
        <v>1439907640</v>
      </c>
      <c r="L1516" t="b">
        <v>1</v>
      </c>
      <c r="M1516">
        <v>176</v>
      </c>
      <c r="N1516" s="6">
        <f t="shared" si="95"/>
        <v>151.24431818181819</v>
      </c>
      <c r="O1516" t="b">
        <v>1</v>
      </c>
      <c r="P1516" t="s">
        <v>8285</v>
      </c>
      <c r="Q1516" t="s">
        <v>8338</v>
      </c>
      <c r="R1516" t="s">
        <v>8339</v>
      </c>
      <c r="S1516" s="11">
        <f t="shared" si="96"/>
        <v>42234.597685185188</v>
      </c>
      <c r="T1516" s="11">
        <f t="shared" si="97"/>
        <v>42274.597685185188</v>
      </c>
    </row>
    <row r="1517" spans="1:20" ht="43.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s="5">
        <f t="shared" si="94"/>
        <v>1.57189</v>
      </c>
      <c r="H1517" t="s">
        <v>8234</v>
      </c>
      <c r="I1517" t="s">
        <v>8254</v>
      </c>
      <c r="J1517">
        <v>1458104697</v>
      </c>
      <c r="K1517">
        <v>1455516297</v>
      </c>
      <c r="L1517" t="b">
        <v>1</v>
      </c>
      <c r="M1517">
        <v>555</v>
      </c>
      <c r="N1517" s="6">
        <f t="shared" si="95"/>
        <v>849.67027027027029</v>
      </c>
      <c r="O1517" t="b">
        <v>1</v>
      </c>
      <c r="P1517" t="s">
        <v>8285</v>
      </c>
      <c r="Q1517" t="s">
        <v>8338</v>
      </c>
      <c r="R1517" t="s">
        <v>8339</v>
      </c>
      <c r="S1517" s="11">
        <f t="shared" si="96"/>
        <v>42415.253437499996</v>
      </c>
      <c r="T1517" s="11">
        <f t="shared" si="97"/>
        <v>42445.211770833332</v>
      </c>
    </row>
    <row r="1518" spans="1:20" ht="43.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s="5">
        <f t="shared" si="94"/>
        <v>1.0865882352941176</v>
      </c>
      <c r="H1518" t="s">
        <v>8224</v>
      </c>
      <c r="I1518" t="s">
        <v>8246</v>
      </c>
      <c r="J1518">
        <v>1475762400</v>
      </c>
      <c r="K1518">
        <v>1473160292</v>
      </c>
      <c r="L1518" t="b">
        <v>1</v>
      </c>
      <c r="M1518">
        <v>116</v>
      </c>
      <c r="N1518" s="6">
        <f t="shared" si="95"/>
        <v>159.24137931034483</v>
      </c>
      <c r="O1518" t="b">
        <v>1</v>
      </c>
      <c r="P1518" t="s">
        <v>8285</v>
      </c>
      <c r="Q1518" t="s">
        <v>8338</v>
      </c>
      <c r="R1518" t="s">
        <v>8339</v>
      </c>
      <c r="S1518" s="11">
        <f t="shared" si="96"/>
        <v>42619.466342592597</v>
      </c>
      <c r="T1518" s="11">
        <f t="shared" si="97"/>
        <v>42649.583333333328</v>
      </c>
    </row>
    <row r="1519" spans="1:20" ht="43.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s="5">
        <f t="shared" si="94"/>
        <v>1.6197999999999999</v>
      </c>
      <c r="H1519" t="s">
        <v>8224</v>
      </c>
      <c r="I1519" t="s">
        <v>8246</v>
      </c>
      <c r="J1519">
        <v>1417845600</v>
      </c>
      <c r="K1519">
        <v>1415194553</v>
      </c>
      <c r="L1519" t="b">
        <v>1</v>
      </c>
      <c r="M1519">
        <v>615</v>
      </c>
      <c r="N1519" s="6">
        <f t="shared" si="95"/>
        <v>39.507317073170732</v>
      </c>
      <c r="O1519" t="b">
        <v>1</v>
      </c>
      <c r="P1519" t="s">
        <v>8285</v>
      </c>
      <c r="Q1519" t="s">
        <v>8338</v>
      </c>
      <c r="R1519" t="s">
        <v>8339</v>
      </c>
      <c r="S1519" s="11">
        <f t="shared" si="96"/>
        <v>41948.56658564815</v>
      </c>
      <c r="T1519" s="11">
        <f t="shared" si="97"/>
        <v>41979.25</v>
      </c>
    </row>
    <row r="1520" spans="1:20" ht="29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s="5">
        <f t="shared" si="94"/>
        <v>2.0536666666666665</v>
      </c>
      <c r="H1520" t="s">
        <v>8224</v>
      </c>
      <c r="I1520" t="s">
        <v>8246</v>
      </c>
      <c r="J1520">
        <v>1401565252</v>
      </c>
      <c r="K1520">
        <v>1398973252</v>
      </c>
      <c r="L1520" t="b">
        <v>1</v>
      </c>
      <c r="M1520">
        <v>236</v>
      </c>
      <c r="N1520" s="6">
        <f t="shared" si="95"/>
        <v>130.52966101694915</v>
      </c>
      <c r="O1520" t="b">
        <v>1</v>
      </c>
      <c r="P1520" t="s">
        <v>8285</v>
      </c>
      <c r="Q1520" t="s">
        <v>8338</v>
      </c>
      <c r="R1520" t="s">
        <v>8339</v>
      </c>
      <c r="S1520" s="11">
        <f t="shared" si="96"/>
        <v>41760.8200462963</v>
      </c>
      <c r="T1520" s="11">
        <f t="shared" si="97"/>
        <v>41790.8200462963</v>
      </c>
    </row>
    <row r="1521" spans="1:20" ht="43.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s="5">
        <f t="shared" si="94"/>
        <v>1.033638888888889</v>
      </c>
      <c r="H1521" t="s">
        <v>8224</v>
      </c>
      <c r="I1521" t="s">
        <v>8246</v>
      </c>
      <c r="J1521">
        <v>1403301540</v>
      </c>
      <c r="K1521">
        <v>1400867283</v>
      </c>
      <c r="L1521" t="b">
        <v>1</v>
      </c>
      <c r="M1521">
        <v>145</v>
      </c>
      <c r="N1521" s="6">
        <f t="shared" si="95"/>
        <v>64.156896551724131</v>
      </c>
      <c r="O1521" t="b">
        <v>1</v>
      </c>
      <c r="P1521" t="s">
        <v>8285</v>
      </c>
      <c r="Q1521" t="s">
        <v>8338</v>
      </c>
      <c r="R1521" t="s">
        <v>8339</v>
      </c>
      <c r="S1521" s="11">
        <f t="shared" si="96"/>
        <v>41782.741701388892</v>
      </c>
      <c r="T1521" s="11">
        <f t="shared" si="97"/>
        <v>41810.915972222225</v>
      </c>
    </row>
    <row r="1522" spans="1:20" ht="29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s="5">
        <f t="shared" si="94"/>
        <v>1.0347222222222223</v>
      </c>
      <c r="H1522" t="s">
        <v>8224</v>
      </c>
      <c r="I1522" t="s">
        <v>8246</v>
      </c>
      <c r="J1522">
        <v>1418961600</v>
      </c>
      <c r="K1522">
        <v>1415824513</v>
      </c>
      <c r="L1522" t="b">
        <v>1</v>
      </c>
      <c r="M1522">
        <v>167</v>
      </c>
      <c r="N1522" s="6">
        <f t="shared" si="95"/>
        <v>111.52694610778443</v>
      </c>
      <c r="O1522" t="b">
        <v>1</v>
      </c>
      <c r="P1522" t="s">
        <v>8285</v>
      </c>
      <c r="Q1522" t="s">
        <v>8338</v>
      </c>
      <c r="R1522" t="s">
        <v>8339</v>
      </c>
      <c r="S1522" s="11">
        <f t="shared" si="96"/>
        <v>41955.857789351852</v>
      </c>
      <c r="T1522" s="11">
        <f t="shared" si="97"/>
        <v>41992.166666666672</v>
      </c>
    </row>
    <row r="1523" spans="1:20" ht="43.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s="5">
        <f t="shared" si="94"/>
        <v>1.0681333333333334</v>
      </c>
      <c r="H1523" t="s">
        <v>8224</v>
      </c>
      <c r="I1523" t="s">
        <v>8246</v>
      </c>
      <c r="J1523">
        <v>1465272091</v>
      </c>
      <c r="K1523">
        <v>1462248091</v>
      </c>
      <c r="L1523" t="b">
        <v>1</v>
      </c>
      <c r="M1523">
        <v>235</v>
      </c>
      <c r="N1523" s="6">
        <f t="shared" si="95"/>
        <v>170.44680851063831</v>
      </c>
      <c r="O1523" t="b">
        <v>1</v>
      </c>
      <c r="P1523" t="s">
        <v>8285</v>
      </c>
      <c r="Q1523" t="s">
        <v>8338</v>
      </c>
      <c r="R1523" t="s">
        <v>8339</v>
      </c>
      <c r="S1523" s="11">
        <f t="shared" si="96"/>
        <v>42493.167719907404</v>
      </c>
      <c r="T1523" s="11">
        <f t="shared" si="97"/>
        <v>42528.167719907404</v>
      </c>
    </row>
    <row r="1524" spans="1:20" ht="43.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s="5">
        <f t="shared" si="94"/>
        <v>1.3896574712643677</v>
      </c>
      <c r="H1524" t="s">
        <v>8224</v>
      </c>
      <c r="I1524" t="s">
        <v>8246</v>
      </c>
      <c r="J1524">
        <v>1413575739</v>
      </c>
      <c r="K1524">
        <v>1410983739</v>
      </c>
      <c r="L1524" t="b">
        <v>1</v>
      </c>
      <c r="M1524">
        <v>452</v>
      </c>
      <c r="N1524" s="6">
        <f t="shared" si="95"/>
        <v>133.7391592920354</v>
      </c>
      <c r="O1524" t="b">
        <v>1</v>
      </c>
      <c r="P1524" t="s">
        <v>8285</v>
      </c>
      <c r="Q1524" t="s">
        <v>8338</v>
      </c>
      <c r="R1524" t="s">
        <v>8339</v>
      </c>
      <c r="S1524" s="11">
        <f t="shared" si="96"/>
        <v>41899.830312500002</v>
      </c>
      <c r="T1524" s="11">
        <f t="shared" si="97"/>
        <v>41929.830312500002</v>
      </c>
    </row>
    <row r="1525" spans="1:20" ht="43.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s="5">
        <f t="shared" si="94"/>
        <v>1.2484324324324325</v>
      </c>
      <c r="H1525" t="s">
        <v>8224</v>
      </c>
      <c r="I1525" t="s">
        <v>8246</v>
      </c>
      <c r="J1525">
        <v>1419292800</v>
      </c>
      <c r="K1525">
        <v>1416592916</v>
      </c>
      <c r="L1525" t="b">
        <v>1</v>
      </c>
      <c r="M1525">
        <v>241</v>
      </c>
      <c r="N1525" s="6">
        <f t="shared" si="95"/>
        <v>95.834024896265561</v>
      </c>
      <c r="O1525" t="b">
        <v>1</v>
      </c>
      <c r="P1525" t="s">
        <v>8285</v>
      </c>
      <c r="Q1525" t="s">
        <v>8338</v>
      </c>
      <c r="R1525" t="s">
        <v>8339</v>
      </c>
      <c r="S1525" s="11">
        <f t="shared" si="96"/>
        <v>41964.751342592594</v>
      </c>
      <c r="T1525" s="11">
        <f t="shared" si="97"/>
        <v>41996</v>
      </c>
    </row>
    <row r="1526" spans="1:20" ht="43.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s="5">
        <f t="shared" si="94"/>
        <v>2.0699999999999998</v>
      </c>
      <c r="H1526" t="s">
        <v>8235</v>
      </c>
      <c r="I1526" t="s">
        <v>8255</v>
      </c>
      <c r="J1526">
        <v>1487592090</v>
      </c>
      <c r="K1526">
        <v>1485000090</v>
      </c>
      <c r="L1526" t="b">
        <v>1</v>
      </c>
      <c r="M1526">
        <v>28</v>
      </c>
      <c r="N1526" s="6">
        <f t="shared" si="95"/>
        <v>221.78571428571428</v>
      </c>
      <c r="O1526" t="b">
        <v>1</v>
      </c>
      <c r="P1526" t="s">
        <v>8285</v>
      </c>
      <c r="Q1526" t="s">
        <v>8338</v>
      </c>
      <c r="R1526" t="s">
        <v>8339</v>
      </c>
      <c r="S1526" s="11">
        <f t="shared" si="96"/>
        <v>42756.501041666663</v>
      </c>
      <c r="T1526" s="11">
        <f t="shared" si="97"/>
        <v>42786.501041666663</v>
      </c>
    </row>
    <row r="1527" spans="1:20" ht="43.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s="5">
        <f t="shared" si="94"/>
        <v>1.7400576923076922</v>
      </c>
      <c r="H1527" t="s">
        <v>8224</v>
      </c>
      <c r="I1527" t="s">
        <v>8246</v>
      </c>
      <c r="J1527">
        <v>1471539138</v>
      </c>
      <c r="K1527">
        <v>1468947138</v>
      </c>
      <c r="L1527" t="b">
        <v>1</v>
      </c>
      <c r="M1527">
        <v>140</v>
      </c>
      <c r="N1527" s="6">
        <f t="shared" si="95"/>
        <v>32.315357142857138</v>
      </c>
      <c r="O1527" t="b">
        <v>1</v>
      </c>
      <c r="P1527" t="s">
        <v>8285</v>
      </c>
      <c r="Q1527" t="s">
        <v>8338</v>
      </c>
      <c r="R1527" t="s">
        <v>8339</v>
      </c>
      <c r="S1527" s="11">
        <f t="shared" si="96"/>
        <v>42570.702986111108</v>
      </c>
      <c r="T1527" s="11">
        <f t="shared" si="97"/>
        <v>42600.702986111108</v>
      </c>
    </row>
    <row r="1528" spans="1:20" ht="43.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s="5">
        <f t="shared" si="94"/>
        <v>1.2032608695652174</v>
      </c>
      <c r="H1528" t="s">
        <v>8224</v>
      </c>
      <c r="I1528" t="s">
        <v>8246</v>
      </c>
      <c r="J1528">
        <v>1453185447</v>
      </c>
      <c r="K1528">
        <v>1448951847</v>
      </c>
      <c r="L1528" t="b">
        <v>1</v>
      </c>
      <c r="M1528">
        <v>280</v>
      </c>
      <c r="N1528" s="6">
        <f t="shared" si="95"/>
        <v>98.839285714285708</v>
      </c>
      <c r="O1528" t="b">
        <v>1</v>
      </c>
      <c r="P1528" t="s">
        <v>8285</v>
      </c>
      <c r="Q1528" t="s">
        <v>8338</v>
      </c>
      <c r="R1528" t="s">
        <v>8339</v>
      </c>
      <c r="S1528" s="11">
        <f t="shared" si="96"/>
        <v>42339.276006944448</v>
      </c>
      <c r="T1528" s="11">
        <f t="shared" si="97"/>
        <v>42388.276006944448</v>
      </c>
    </row>
    <row r="1529" spans="1:20" ht="29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s="5">
        <f t="shared" si="94"/>
        <v>1.1044428571428573</v>
      </c>
      <c r="H1529" t="s">
        <v>8224</v>
      </c>
      <c r="I1529" t="s">
        <v>8246</v>
      </c>
      <c r="J1529">
        <v>1489497886</v>
      </c>
      <c r="K1529">
        <v>1487082286</v>
      </c>
      <c r="L1529" t="b">
        <v>1</v>
      </c>
      <c r="M1529">
        <v>70</v>
      </c>
      <c r="N1529" s="6">
        <f t="shared" si="95"/>
        <v>55.222142857142863</v>
      </c>
      <c r="O1529" t="b">
        <v>1</v>
      </c>
      <c r="P1529" t="s">
        <v>8285</v>
      </c>
      <c r="Q1529" t="s">
        <v>8338</v>
      </c>
      <c r="R1529" t="s">
        <v>8339</v>
      </c>
      <c r="S1529" s="11">
        <f t="shared" si="96"/>
        <v>42780.600532407407</v>
      </c>
      <c r="T1529" s="11">
        <f t="shared" si="97"/>
        <v>42808.558865740735</v>
      </c>
    </row>
    <row r="1530" spans="1:20" ht="29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s="5">
        <f t="shared" si="94"/>
        <v>2.8156666666666665</v>
      </c>
      <c r="H1530" t="s">
        <v>8224</v>
      </c>
      <c r="I1530" t="s">
        <v>8246</v>
      </c>
      <c r="J1530">
        <v>1485907200</v>
      </c>
      <c r="K1530">
        <v>1483292122</v>
      </c>
      <c r="L1530" t="b">
        <v>1</v>
      </c>
      <c r="M1530">
        <v>160</v>
      </c>
      <c r="N1530" s="6">
        <f t="shared" si="95"/>
        <v>52.793750000000003</v>
      </c>
      <c r="O1530" t="b">
        <v>1</v>
      </c>
      <c r="P1530" t="s">
        <v>8285</v>
      </c>
      <c r="Q1530" t="s">
        <v>8338</v>
      </c>
      <c r="R1530" t="s">
        <v>8339</v>
      </c>
      <c r="S1530" s="11">
        <f t="shared" si="96"/>
        <v>42736.732893518521</v>
      </c>
      <c r="T1530" s="11">
        <f t="shared" si="97"/>
        <v>42767</v>
      </c>
    </row>
    <row r="1531" spans="1:20" ht="29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s="5">
        <f t="shared" si="94"/>
        <v>1.0067894736842105</v>
      </c>
      <c r="H1531" t="s">
        <v>8224</v>
      </c>
      <c r="I1531" t="s">
        <v>8246</v>
      </c>
      <c r="J1531">
        <v>1426773920</v>
      </c>
      <c r="K1531">
        <v>1424185520</v>
      </c>
      <c r="L1531" t="b">
        <v>1</v>
      </c>
      <c r="M1531">
        <v>141</v>
      </c>
      <c r="N1531" s="6">
        <f t="shared" si="95"/>
        <v>135.66666666666666</v>
      </c>
      <c r="O1531" t="b">
        <v>1</v>
      </c>
      <c r="P1531" t="s">
        <v>8285</v>
      </c>
      <c r="Q1531" t="s">
        <v>8338</v>
      </c>
      <c r="R1531" t="s">
        <v>8339</v>
      </c>
      <c r="S1531" s="11">
        <f t="shared" si="96"/>
        <v>42052.628703703704</v>
      </c>
      <c r="T1531" s="11">
        <f t="shared" si="97"/>
        <v>42082.587037037039</v>
      </c>
    </row>
    <row r="1532" spans="1:20" ht="43.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s="5">
        <f t="shared" si="94"/>
        <v>1.3482571428571428</v>
      </c>
      <c r="H1532" t="s">
        <v>8224</v>
      </c>
      <c r="I1532" t="s">
        <v>8246</v>
      </c>
      <c r="J1532">
        <v>1445624695</v>
      </c>
      <c r="K1532">
        <v>1443464695</v>
      </c>
      <c r="L1532" t="b">
        <v>1</v>
      </c>
      <c r="M1532">
        <v>874</v>
      </c>
      <c r="N1532" s="6">
        <f t="shared" si="95"/>
        <v>53.991990846681922</v>
      </c>
      <c r="O1532" t="b">
        <v>1</v>
      </c>
      <c r="P1532" t="s">
        <v>8285</v>
      </c>
      <c r="Q1532" t="s">
        <v>8338</v>
      </c>
      <c r="R1532" t="s">
        <v>8339</v>
      </c>
      <c r="S1532" s="11">
        <f t="shared" si="96"/>
        <v>42275.767303240747</v>
      </c>
      <c r="T1532" s="11">
        <f t="shared" si="97"/>
        <v>42300.767303240747</v>
      </c>
    </row>
    <row r="1533" spans="1:20" ht="43.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s="5">
        <f t="shared" si="94"/>
        <v>1.7595744680851064</v>
      </c>
      <c r="H1533" t="s">
        <v>8224</v>
      </c>
      <c r="I1533" t="s">
        <v>8246</v>
      </c>
      <c r="J1533">
        <v>1417402800</v>
      </c>
      <c r="K1533">
        <v>1414610126</v>
      </c>
      <c r="L1533" t="b">
        <v>1</v>
      </c>
      <c r="M1533">
        <v>73</v>
      </c>
      <c r="N1533" s="6">
        <f t="shared" si="95"/>
        <v>56.643835616438359</v>
      </c>
      <c r="O1533" t="b">
        <v>1</v>
      </c>
      <c r="P1533" t="s">
        <v>8285</v>
      </c>
      <c r="Q1533" t="s">
        <v>8338</v>
      </c>
      <c r="R1533" t="s">
        <v>8339</v>
      </c>
      <c r="S1533" s="11">
        <f t="shared" si="96"/>
        <v>41941.802384259259</v>
      </c>
      <c r="T1533" s="11">
        <f t="shared" si="97"/>
        <v>41974.125</v>
      </c>
    </row>
    <row r="1534" spans="1:20" ht="43.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s="5">
        <f t="shared" si="94"/>
        <v>4.8402000000000003</v>
      </c>
      <c r="H1534" t="s">
        <v>8226</v>
      </c>
      <c r="I1534" t="s">
        <v>8248</v>
      </c>
      <c r="J1534">
        <v>1455548400</v>
      </c>
      <c r="K1534">
        <v>1453461865</v>
      </c>
      <c r="L1534" t="b">
        <v>1</v>
      </c>
      <c r="M1534">
        <v>294</v>
      </c>
      <c r="N1534" s="6">
        <f t="shared" si="95"/>
        <v>82.316326530612244</v>
      </c>
      <c r="O1534" t="b">
        <v>1</v>
      </c>
      <c r="P1534" t="s">
        <v>8285</v>
      </c>
      <c r="Q1534" t="s">
        <v>8338</v>
      </c>
      <c r="R1534" t="s">
        <v>8339</v>
      </c>
      <c r="S1534" s="11">
        <f t="shared" si="96"/>
        <v>42391.475289351853</v>
      </c>
      <c r="T1534" s="11">
        <f t="shared" si="97"/>
        <v>42415.625</v>
      </c>
    </row>
    <row r="1535" spans="1:20" ht="29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s="5">
        <f t="shared" si="94"/>
        <v>1.4514</v>
      </c>
      <c r="H1535" t="s">
        <v>8224</v>
      </c>
      <c r="I1535" t="s">
        <v>8246</v>
      </c>
      <c r="J1535">
        <v>1462161540</v>
      </c>
      <c r="K1535">
        <v>1457913777</v>
      </c>
      <c r="L1535" t="b">
        <v>1</v>
      </c>
      <c r="M1535">
        <v>740</v>
      </c>
      <c r="N1535" s="6">
        <f t="shared" si="95"/>
        <v>88.26081081081081</v>
      </c>
      <c r="O1535" t="b">
        <v>1</v>
      </c>
      <c r="P1535" t="s">
        <v>8285</v>
      </c>
      <c r="Q1535" t="s">
        <v>8338</v>
      </c>
      <c r="R1535" t="s">
        <v>8339</v>
      </c>
      <c r="S1535" s="11">
        <f t="shared" si="96"/>
        <v>42443.00204861111</v>
      </c>
      <c r="T1535" s="11">
        <f t="shared" si="97"/>
        <v>42492.165972222225</v>
      </c>
    </row>
    <row r="1536" spans="1:20" ht="43.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s="5">
        <f t="shared" si="94"/>
        <v>4.1773333333333333</v>
      </c>
      <c r="H1536" t="s">
        <v>8224</v>
      </c>
      <c r="I1536" t="s">
        <v>8246</v>
      </c>
      <c r="J1536">
        <v>1441383062</v>
      </c>
      <c r="K1536">
        <v>1438791062</v>
      </c>
      <c r="L1536" t="b">
        <v>1</v>
      </c>
      <c r="M1536">
        <v>369</v>
      </c>
      <c r="N1536" s="6">
        <f t="shared" si="95"/>
        <v>84.905149051490511</v>
      </c>
      <c r="O1536" t="b">
        <v>1</v>
      </c>
      <c r="P1536" t="s">
        <v>8285</v>
      </c>
      <c r="Q1536" t="s">
        <v>8338</v>
      </c>
      <c r="R1536" t="s">
        <v>8339</v>
      </c>
      <c r="S1536" s="11">
        <f t="shared" si="96"/>
        <v>42221.67432870371</v>
      </c>
      <c r="T1536" s="11">
        <f t="shared" si="97"/>
        <v>42251.67432870371</v>
      </c>
    </row>
    <row r="1537" spans="1:20" ht="43.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s="5">
        <f t="shared" si="94"/>
        <v>1.3242499999999999</v>
      </c>
      <c r="H1537" t="s">
        <v>8224</v>
      </c>
      <c r="I1537" t="s">
        <v>8246</v>
      </c>
      <c r="J1537">
        <v>1464040800</v>
      </c>
      <c r="K1537">
        <v>1461527631</v>
      </c>
      <c r="L1537" t="b">
        <v>1</v>
      </c>
      <c r="M1537">
        <v>110</v>
      </c>
      <c r="N1537" s="6">
        <f t="shared" si="95"/>
        <v>48.154545454545456</v>
      </c>
      <c r="O1537" t="b">
        <v>1</v>
      </c>
      <c r="P1537" t="s">
        <v>8285</v>
      </c>
      <c r="Q1537" t="s">
        <v>8338</v>
      </c>
      <c r="R1537" t="s">
        <v>8339</v>
      </c>
      <c r="S1537" s="11">
        <f t="shared" si="96"/>
        <v>42484.829062500001</v>
      </c>
      <c r="T1537" s="11">
        <f t="shared" si="97"/>
        <v>42513.916666666672</v>
      </c>
    </row>
    <row r="1538" spans="1:20" ht="43.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s="5">
        <f t="shared" ref="G1538:G1601" si="98">E1538/D1538</f>
        <v>2.5030841666666666</v>
      </c>
      <c r="H1538" t="s">
        <v>8224</v>
      </c>
      <c r="I1538" t="s">
        <v>8246</v>
      </c>
      <c r="J1538">
        <v>1440702910</v>
      </c>
      <c r="K1538">
        <v>1438110910</v>
      </c>
      <c r="L1538" t="b">
        <v>1</v>
      </c>
      <c r="M1538">
        <v>455</v>
      </c>
      <c r="N1538" s="6">
        <f t="shared" si="95"/>
        <v>66.015406593406595</v>
      </c>
      <c r="O1538" t="b">
        <v>1</v>
      </c>
      <c r="P1538" t="s">
        <v>8285</v>
      </c>
      <c r="Q1538" t="s">
        <v>8338</v>
      </c>
      <c r="R1538" t="s">
        <v>8339</v>
      </c>
      <c r="S1538" s="11">
        <f t="shared" si="96"/>
        <v>42213.802199074074</v>
      </c>
      <c r="T1538" s="11">
        <f t="shared" si="97"/>
        <v>42243.802199074074</v>
      </c>
    </row>
    <row r="1539" spans="1:20" ht="43.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s="5">
        <f t="shared" si="98"/>
        <v>1.7989999999999999</v>
      </c>
      <c r="H1539" t="s">
        <v>8236</v>
      </c>
      <c r="I1539" t="s">
        <v>8249</v>
      </c>
      <c r="J1539">
        <v>1470506400</v>
      </c>
      <c r="K1539">
        <v>1467358427</v>
      </c>
      <c r="L1539" t="b">
        <v>1</v>
      </c>
      <c r="M1539">
        <v>224</v>
      </c>
      <c r="N1539" s="6">
        <f t="shared" ref="N1539:N1602" si="99">IFERROR(E1539/M1539,0)</f>
        <v>96.375</v>
      </c>
      <c r="O1539" t="b">
        <v>1</v>
      </c>
      <c r="P1539" t="s">
        <v>8285</v>
      </c>
      <c r="Q1539" t="s">
        <v>8338</v>
      </c>
      <c r="R1539" t="s">
        <v>8339</v>
      </c>
      <c r="S1539" s="11">
        <f t="shared" ref="S1539:S1602" si="100">((($K1539/60)/60)/24)+DATE(1970,1,1)</f>
        <v>42552.315127314811</v>
      </c>
      <c r="T1539" s="11">
        <f t="shared" ref="T1539:T1602" si="101">((($J1539/60)/60)/24)+DATE(1970,1,1)</f>
        <v>42588.75</v>
      </c>
    </row>
    <row r="1540" spans="1:20" ht="43.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s="5">
        <f t="shared" si="98"/>
        <v>1.0262857142857142</v>
      </c>
      <c r="H1540" t="s">
        <v>8224</v>
      </c>
      <c r="I1540" t="s">
        <v>8246</v>
      </c>
      <c r="J1540">
        <v>1421952370</v>
      </c>
      <c r="K1540">
        <v>1418064370</v>
      </c>
      <c r="L1540" t="b">
        <v>1</v>
      </c>
      <c r="M1540">
        <v>46</v>
      </c>
      <c r="N1540" s="6">
        <f t="shared" si="99"/>
        <v>156.17391304347825</v>
      </c>
      <c r="O1540" t="b">
        <v>1</v>
      </c>
      <c r="P1540" t="s">
        <v>8285</v>
      </c>
      <c r="Q1540" t="s">
        <v>8338</v>
      </c>
      <c r="R1540" t="s">
        <v>8339</v>
      </c>
      <c r="S1540" s="11">
        <f t="shared" si="100"/>
        <v>41981.782060185185</v>
      </c>
      <c r="T1540" s="11">
        <f t="shared" si="101"/>
        <v>42026.782060185185</v>
      </c>
    </row>
    <row r="1541" spans="1:20" ht="43.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s="5">
        <f t="shared" si="98"/>
        <v>1.359861</v>
      </c>
      <c r="H1541" t="s">
        <v>8224</v>
      </c>
      <c r="I1541" t="s">
        <v>8246</v>
      </c>
      <c r="J1541">
        <v>1483481019</v>
      </c>
      <c r="K1541">
        <v>1480629819</v>
      </c>
      <c r="L1541" t="b">
        <v>0</v>
      </c>
      <c r="M1541">
        <v>284</v>
      </c>
      <c r="N1541" s="6">
        <f t="shared" si="99"/>
        <v>95.764859154929582</v>
      </c>
      <c r="O1541" t="b">
        <v>1</v>
      </c>
      <c r="P1541" t="s">
        <v>8285</v>
      </c>
      <c r="Q1541" t="s">
        <v>8338</v>
      </c>
      <c r="R1541" t="s">
        <v>8339</v>
      </c>
      <c r="S1541" s="11">
        <f t="shared" si="100"/>
        <v>42705.919201388882</v>
      </c>
      <c r="T1541" s="11">
        <f t="shared" si="101"/>
        <v>42738.919201388882</v>
      </c>
    </row>
    <row r="1542" spans="1:20" ht="43.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s="5">
        <f t="shared" si="98"/>
        <v>1.1786666666666668</v>
      </c>
      <c r="H1542" t="s">
        <v>8224</v>
      </c>
      <c r="I1542" t="s">
        <v>8246</v>
      </c>
      <c r="J1542">
        <v>1416964500</v>
      </c>
      <c r="K1542">
        <v>1414368616</v>
      </c>
      <c r="L1542" t="b">
        <v>1</v>
      </c>
      <c r="M1542">
        <v>98</v>
      </c>
      <c r="N1542" s="6">
        <f t="shared" si="99"/>
        <v>180.40816326530611</v>
      </c>
      <c r="O1542" t="b">
        <v>1</v>
      </c>
      <c r="P1542" t="s">
        <v>8285</v>
      </c>
      <c r="Q1542" t="s">
        <v>8338</v>
      </c>
      <c r="R1542" t="s">
        <v>8339</v>
      </c>
      <c r="S1542" s="11">
        <f t="shared" si="100"/>
        <v>41939.00712962963</v>
      </c>
      <c r="T1542" s="11">
        <f t="shared" si="101"/>
        <v>41969.052083333328</v>
      </c>
    </row>
    <row r="1543" spans="1:20" ht="43.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s="5">
        <f t="shared" si="98"/>
        <v>3.3333333333333332E-4</v>
      </c>
      <c r="H1543" t="s">
        <v>8224</v>
      </c>
      <c r="I1543" t="s">
        <v>8246</v>
      </c>
      <c r="J1543">
        <v>1420045538</v>
      </c>
      <c r="K1543">
        <v>1417453538</v>
      </c>
      <c r="L1543" t="b">
        <v>0</v>
      </c>
      <c r="M1543">
        <v>2</v>
      </c>
      <c r="N1543" s="6">
        <f t="shared" si="99"/>
        <v>3</v>
      </c>
      <c r="O1543" t="b">
        <v>0</v>
      </c>
      <c r="P1543" t="s">
        <v>8289</v>
      </c>
      <c r="Q1543" t="s">
        <v>8338</v>
      </c>
      <c r="R1543" t="s">
        <v>8343</v>
      </c>
      <c r="S1543" s="11">
        <f t="shared" si="100"/>
        <v>41974.712245370371</v>
      </c>
      <c r="T1543" s="11">
        <f t="shared" si="101"/>
        <v>42004.712245370371</v>
      </c>
    </row>
    <row r="1544" spans="1:20" ht="43.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s="5">
        <f t="shared" si="98"/>
        <v>0.04</v>
      </c>
      <c r="H1544" t="s">
        <v>8229</v>
      </c>
      <c r="I1544" t="s">
        <v>8251</v>
      </c>
      <c r="J1544">
        <v>1435708500</v>
      </c>
      <c r="K1544">
        <v>1434412500</v>
      </c>
      <c r="L1544" t="b">
        <v>0</v>
      </c>
      <c r="M1544">
        <v>1</v>
      </c>
      <c r="N1544" s="6">
        <f t="shared" si="99"/>
        <v>20</v>
      </c>
      <c r="O1544" t="b">
        <v>0</v>
      </c>
      <c r="P1544" t="s">
        <v>8289</v>
      </c>
      <c r="Q1544" t="s">
        <v>8338</v>
      </c>
      <c r="R1544" t="s">
        <v>8343</v>
      </c>
      <c r="S1544" s="11">
        <f t="shared" si="100"/>
        <v>42170.996527777781</v>
      </c>
      <c r="T1544" s="11">
        <f t="shared" si="101"/>
        <v>42185.996527777781</v>
      </c>
    </row>
    <row r="1545" spans="1:20" ht="43.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s="5">
        <f t="shared" si="98"/>
        <v>4.4444444444444444E-3</v>
      </c>
      <c r="H1545" t="s">
        <v>8224</v>
      </c>
      <c r="I1545" t="s">
        <v>8246</v>
      </c>
      <c r="J1545">
        <v>1416662034</v>
      </c>
      <c r="K1545">
        <v>1414066434</v>
      </c>
      <c r="L1545" t="b">
        <v>0</v>
      </c>
      <c r="M1545">
        <v>1</v>
      </c>
      <c r="N1545" s="6">
        <f t="shared" si="99"/>
        <v>10</v>
      </c>
      <c r="O1545" t="b">
        <v>0</v>
      </c>
      <c r="P1545" t="s">
        <v>8289</v>
      </c>
      <c r="Q1545" t="s">
        <v>8338</v>
      </c>
      <c r="R1545" t="s">
        <v>8343</v>
      </c>
      <c r="S1545" s="11">
        <f t="shared" si="100"/>
        <v>41935.509652777779</v>
      </c>
      <c r="T1545" s="11">
        <f t="shared" si="101"/>
        <v>41965.551319444443</v>
      </c>
    </row>
    <row r="1546" spans="1:20" ht="43.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s="5">
        <f t="shared" si="98"/>
        <v>0</v>
      </c>
      <c r="H1546" t="s">
        <v>8224</v>
      </c>
      <c r="I1546" t="s">
        <v>8246</v>
      </c>
      <c r="J1546">
        <v>1427847480</v>
      </c>
      <c r="K1546">
        <v>1424222024</v>
      </c>
      <c r="L1546" t="b">
        <v>0</v>
      </c>
      <c r="M1546">
        <v>0</v>
      </c>
      <c r="N1546" s="6">
        <f t="shared" si="99"/>
        <v>0</v>
      </c>
      <c r="O1546" t="b">
        <v>0</v>
      </c>
      <c r="P1546" t="s">
        <v>8289</v>
      </c>
      <c r="Q1546" t="s">
        <v>8338</v>
      </c>
      <c r="R1546" t="s">
        <v>8343</v>
      </c>
      <c r="S1546" s="11">
        <f t="shared" si="100"/>
        <v>42053.051203703704</v>
      </c>
      <c r="T1546" s="11">
        <f t="shared" si="101"/>
        <v>42095.012499999997</v>
      </c>
    </row>
    <row r="1547" spans="1:20" ht="43.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s="5">
        <f t="shared" si="98"/>
        <v>3.3333333333333332E-4</v>
      </c>
      <c r="H1547" t="s">
        <v>8224</v>
      </c>
      <c r="I1547" t="s">
        <v>8246</v>
      </c>
      <c r="J1547">
        <v>1425330960</v>
      </c>
      <c r="K1547">
        <v>1422393234</v>
      </c>
      <c r="L1547" t="b">
        <v>0</v>
      </c>
      <c r="M1547">
        <v>1</v>
      </c>
      <c r="N1547" s="6">
        <f t="shared" si="99"/>
        <v>1</v>
      </c>
      <c r="O1547" t="b">
        <v>0</v>
      </c>
      <c r="P1547" t="s">
        <v>8289</v>
      </c>
      <c r="Q1547" t="s">
        <v>8338</v>
      </c>
      <c r="R1547" t="s">
        <v>8343</v>
      </c>
      <c r="S1547" s="11">
        <f t="shared" si="100"/>
        <v>42031.884652777779</v>
      </c>
      <c r="T1547" s="11">
        <f t="shared" si="101"/>
        <v>42065.886111111111</v>
      </c>
    </row>
    <row r="1548" spans="1:20" ht="43.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s="5">
        <f t="shared" si="98"/>
        <v>0.28899999999999998</v>
      </c>
      <c r="H1548" t="s">
        <v>8225</v>
      </c>
      <c r="I1548" t="s">
        <v>8247</v>
      </c>
      <c r="J1548">
        <v>1410930399</v>
      </c>
      <c r="K1548">
        <v>1405746399</v>
      </c>
      <c r="L1548" t="b">
        <v>0</v>
      </c>
      <c r="M1548">
        <v>11</v>
      </c>
      <c r="N1548" s="6">
        <f t="shared" si="99"/>
        <v>26.272727272727273</v>
      </c>
      <c r="O1548" t="b">
        <v>0</v>
      </c>
      <c r="P1548" t="s">
        <v>8289</v>
      </c>
      <c r="Q1548" t="s">
        <v>8338</v>
      </c>
      <c r="R1548" t="s">
        <v>8343</v>
      </c>
      <c r="S1548" s="11">
        <f t="shared" si="100"/>
        <v>41839.212951388887</v>
      </c>
      <c r="T1548" s="11">
        <f t="shared" si="101"/>
        <v>41899.212951388887</v>
      </c>
    </row>
    <row r="1549" spans="1:20" ht="43.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s="5">
        <f t="shared" si="98"/>
        <v>0</v>
      </c>
      <c r="H1549" t="s">
        <v>8224</v>
      </c>
      <c r="I1549" t="s">
        <v>8246</v>
      </c>
      <c r="J1549">
        <v>1487844882</v>
      </c>
      <c r="K1549">
        <v>1487240082</v>
      </c>
      <c r="L1549" t="b">
        <v>0</v>
      </c>
      <c r="M1549">
        <v>0</v>
      </c>
      <c r="N1549" s="6">
        <f t="shared" si="99"/>
        <v>0</v>
      </c>
      <c r="O1549" t="b">
        <v>0</v>
      </c>
      <c r="P1549" t="s">
        <v>8289</v>
      </c>
      <c r="Q1549" t="s">
        <v>8338</v>
      </c>
      <c r="R1549" t="s">
        <v>8343</v>
      </c>
      <c r="S1549" s="11">
        <f t="shared" si="100"/>
        <v>42782.426875000005</v>
      </c>
      <c r="T1549" s="11">
        <f t="shared" si="101"/>
        <v>42789.426875000005</v>
      </c>
    </row>
    <row r="1550" spans="1:20" ht="29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s="5">
        <f t="shared" si="98"/>
        <v>8.5714285714285715E-2</v>
      </c>
      <c r="H1550" t="s">
        <v>8224</v>
      </c>
      <c r="I1550" t="s">
        <v>8246</v>
      </c>
      <c r="J1550">
        <v>1447020620</v>
      </c>
      <c r="K1550">
        <v>1444425020</v>
      </c>
      <c r="L1550" t="b">
        <v>0</v>
      </c>
      <c r="M1550">
        <v>1</v>
      </c>
      <c r="N1550" s="6">
        <f t="shared" si="99"/>
        <v>60</v>
      </c>
      <c r="O1550" t="b">
        <v>0</v>
      </c>
      <c r="P1550" t="s">
        <v>8289</v>
      </c>
      <c r="Q1550" t="s">
        <v>8338</v>
      </c>
      <c r="R1550" t="s">
        <v>8343</v>
      </c>
      <c r="S1550" s="11">
        <f t="shared" si="100"/>
        <v>42286.88217592593</v>
      </c>
      <c r="T1550" s="11">
        <f t="shared" si="101"/>
        <v>42316.923842592587</v>
      </c>
    </row>
    <row r="1551" spans="1:20" ht="43.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s="5">
        <f t="shared" si="98"/>
        <v>0.34</v>
      </c>
      <c r="H1551" t="s">
        <v>8224</v>
      </c>
      <c r="I1551" t="s">
        <v>8246</v>
      </c>
      <c r="J1551">
        <v>1446524159</v>
      </c>
      <c r="K1551">
        <v>1443928559</v>
      </c>
      <c r="L1551" t="b">
        <v>0</v>
      </c>
      <c r="M1551">
        <v>6</v>
      </c>
      <c r="N1551" s="6">
        <f t="shared" si="99"/>
        <v>28.333333333333332</v>
      </c>
      <c r="O1551" t="b">
        <v>0</v>
      </c>
      <c r="P1551" t="s">
        <v>8289</v>
      </c>
      <c r="Q1551" t="s">
        <v>8338</v>
      </c>
      <c r="R1551" t="s">
        <v>8343</v>
      </c>
      <c r="S1551" s="11">
        <f t="shared" si="100"/>
        <v>42281.136099537034</v>
      </c>
      <c r="T1551" s="11">
        <f t="shared" si="101"/>
        <v>42311.177766203706</v>
      </c>
    </row>
    <row r="1552" spans="1:20" ht="43.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s="5">
        <f t="shared" si="98"/>
        <v>0.13466666666666666</v>
      </c>
      <c r="H1552" t="s">
        <v>8225</v>
      </c>
      <c r="I1552" t="s">
        <v>8247</v>
      </c>
      <c r="J1552">
        <v>1463050034</v>
      </c>
      <c r="K1552">
        <v>1460458034</v>
      </c>
      <c r="L1552" t="b">
        <v>0</v>
      </c>
      <c r="M1552">
        <v>7</v>
      </c>
      <c r="N1552" s="6">
        <f t="shared" si="99"/>
        <v>14.428571428571429</v>
      </c>
      <c r="O1552" t="b">
        <v>0</v>
      </c>
      <c r="P1552" t="s">
        <v>8289</v>
      </c>
      <c r="Q1552" t="s">
        <v>8338</v>
      </c>
      <c r="R1552" t="s">
        <v>8343</v>
      </c>
      <c r="S1552" s="11">
        <f t="shared" si="100"/>
        <v>42472.449467592596</v>
      </c>
      <c r="T1552" s="11">
        <f t="shared" si="101"/>
        <v>42502.449467592596</v>
      </c>
    </row>
    <row r="1553" spans="1:20" ht="43.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s="5">
        <f t="shared" si="98"/>
        <v>0</v>
      </c>
      <c r="H1553" t="s">
        <v>8224</v>
      </c>
      <c r="I1553" t="s">
        <v>8246</v>
      </c>
      <c r="J1553">
        <v>1432756039</v>
      </c>
      <c r="K1553">
        <v>1430164039</v>
      </c>
      <c r="L1553" t="b">
        <v>0</v>
      </c>
      <c r="M1553">
        <v>0</v>
      </c>
      <c r="N1553" s="6">
        <f t="shared" si="99"/>
        <v>0</v>
      </c>
      <c r="O1553" t="b">
        <v>0</v>
      </c>
      <c r="P1553" t="s">
        <v>8289</v>
      </c>
      <c r="Q1553" t="s">
        <v>8338</v>
      </c>
      <c r="R1553" t="s">
        <v>8343</v>
      </c>
      <c r="S1553" s="11">
        <f t="shared" si="100"/>
        <v>42121.824525462958</v>
      </c>
      <c r="T1553" s="11">
        <f t="shared" si="101"/>
        <v>42151.824525462958</v>
      </c>
    </row>
    <row r="1554" spans="1:20" ht="43.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s="5">
        <f t="shared" si="98"/>
        <v>0.49186046511627907</v>
      </c>
      <c r="H1554" t="s">
        <v>8224</v>
      </c>
      <c r="I1554" t="s">
        <v>8246</v>
      </c>
      <c r="J1554">
        <v>1412135940</v>
      </c>
      <c r="K1554">
        <v>1410366708</v>
      </c>
      <c r="L1554" t="b">
        <v>0</v>
      </c>
      <c r="M1554">
        <v>16</v>
      </c>
      <c r="N1554" s="6">
        <f t="shared" si="99"/>
        <v>132.1875</v>
      </c>
      <c r="O1554" t="b">
        <v>0</v>
      </c>
      <c r="P1554" t="s">
        <v>8289</v>
      </c>
      <c r="Q1554" t="s">
        <v>8338</v>
      </c>
      <c r="R1554" t="s">
        <v>8343</v>
      </c>
      <c r="S1554" s="11">
        <f t="shared" si="100"/>
        <v>41892.688750000001</v>
      </c>
      <c r="T1554" s="11">
        <f t="shared" si="101"/>
        <v>41913.165972222225</v>
      </c>
    </row>
    <row r="1555" spans="1:20" ht="43.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s="5">
        <f t="shared" si="98"/>
        <v>0</v>
      </c>
      <c r="H1555" t="s">
        <v>8224</v>
      </c>
      <c r="I1555" t="s">
        <v>8246</v>
      </c>
      <c r="J1555">
        <v>1441176447</v>
      </c>
      <c r="K1555">
        <v>1438584447</v>
      </c>
      <c r="L1555" t="b">
        <v>0</v>
      </c>
      <c r="M1555">
        <v>0</v>
      </c>
      <c r="N1555" s="6">
        <f t="shared" si="99"/>
        <v>0</v>
      </c>
      <c r="O1555" t="b">
        <v>0</v>
      </c>
      <c r="P1555" t="s">
        <v>8289</v>
      </c>
      <c r="Q1555" t="s">
        <v>8338</v>
      </c>
      <c r="R1555" t="s">
        <v>8343</v>
      </c>
      <c r="S1555" s="11">
        <f t="shared" si="100"/>
        <v>42219.282951388886</v>
      </c>
      <c r="T1555" s="11">
        <f t="shared" si="101"/>
        <v>42249.282951388886</v>
      </c>
    </row>
    <row r="1556" spans="1:20" ht="58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s="5">
        <f t="shared" si="98"/>
        <v>0</v>
      </c>
      <c r="H1556" t="s">
        <v>8226</v>
      </c>
      <c r="I1556" t="s">
        <v>8248</v>
      </c>
      <c r="J1556">
        <v>1438495390</v>
      </c>
      <c r="K1556">
        <v>1435903390</v>
      </c>
      <c r="L1556" t="b">
        <v>0</v>
      </c>
      <c r="M1556">
        <v>0</v>
      </c>
      <c r="N1556" s="6">
        <f t="shared" si="99"/>
        <v>0</v>
      </c>
      <c r="O1556" t="b">
        <v>0</v>
      </c>
      <c r="P1556" t="s">
        <v>8289</v>
      </c>
      <c r="Q1556" t="s">
        <v>8338</v>
      </c>
      <c r="R1556" t="s">
        <v>8343</v>
      </c>
      <c r="S1556" s="11">
        <f t="shared" si="100"/>
        <v>42188.252199074079</v>
      </c>
      <c r="T1556" s="11">
        <f t="shared" si="101"/>
        <v>42218.252199074079</v>
      </c>
    </row>
    <row r="1557" spans="1:20" ht="43.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s="5">
        <f t="shared" si="98"/>
        <v>0</v>
      </c>
      <c r="H1557" t="s">
        <v>8224</v>
      </c>
      <c r="I1557" t="s">
        <v>8246</v>
      </c>
      <c r="J1557">
        <v>1442509200</v>
      </c>
      <c r="K1557">
        <v>1440513832</v>
      </c>
      <c r="L1557" t="b">
        <v>0</v>
      </c>
      <c r="M1557">
        <v>0</v>
      </c>
      <c r="N1557" s="6">
        <f t="shared" si="99"/>
        <v>0</v>
      </c>
      <c r="O1557" t="b">
        <v>0</v>
      </c>
      <c r="P1557" t="s">
        <v>8289</v>
      </c>
      <c r="Q1557" t="s">
        <v>8338</v>
      </c>
      <c r="R1557" t="s">
        <v>8343</v>
      </c>
      <c r="S1557" s="11">
        <f t="shared" si="100"/>
        <v>42241.613796296297</v>
      </c>
      <c r="T1557" s="11">
        <f t="shared" si="101"/>
        <v>42264.708333333328</v>
      </c>
    </row>
    <row r="1558" spans="1:20" ht="43.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s="5">
        <f t="shared" si="98"/>
        <v>0.45133333333333331</v>
      </c>
      <c r="H1558" t="s">
        <v>8229</v>
      </c>
      <c r="I1558" t="s">
        <v>8251</v>
      </c>
      <c r="J1558">
        <v>1467603624</v>
      </c>
      <c r="K1558">
        <v>1465011624</v>
      </c>
      <c r="L1558" t="b">
        <v>0</v>
      </c>
      <c r="M1558">
        <v>12</v>
      </c>
      <c r="N1558" s="6">
        <f t="shared" si="99"/>
        <v>56.416666666666664</v>
      </c>
      <c r="O1558" t="b">
        <v>0</v>
      </c>
      <c r="P1558" t="s">
        <v>8289</v>
      </c>
      <c r="Q1558" t="s">
        <v>8338</v>
      </c>
      <c r="R1558" t="s">
        <v>8343</v>
      </c>
      <c r="S1558" s="11">
        <f t="shared" si="100"/>
        <v>42525.153055555551</v>
      </c>
      <c r="T1558" s="11">
        <f t="shared" si="101"/>
        <v>42555.153055555551</v>
      </c>
    </row>
    <row r="1559" spans="1:20" ht="43.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s="5">
        <f t="shared" si="98"/>
        <v>0.04</v>
      </c>
      <c r="H1559" t="s">
        <v>8224</v>
      </c>
      <c r="I1559" t="s">
        <v>8246</v>
      </c>
      <c r="J1559">
        <v>1411227633</v>
      </c>
      <c r="K1559">
        <v>1408549233</v>
      </c>
      <c r="L1559" t="b">
        <v>0</v>
      </c>
      <c r="M1559">
        <v>1</v>
      </c>
      <c r="N1559" s="6">
        <f t="shared" si="99"/>
        <v>100</v>
      </c>
      <c r="O1559" t="b">
        <v>0</v>
      </c>
      <c r="P1559" t="s">
        <v>8289</v>
      </c>
      <c r="Q1559" t="s">
        <v>8338</v>
      </c>
      <c r="R1559" t="s">
        <v>8343</v>
      </c>
      <c r="S1559" s="11">
        <f t="shared" si="100"/>
        <v>41871.65315972222</v>
      </c>
      <c r="T1559" s="11">
        <f t="shared" si="101"/>
        <v>41902.65315972222</v>
      </c>
    </row>
    <row r="1560" spans="1:20" ht="29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s="5">
        <f t="shared" si="98"/>
        <v>4.6666666666666669E-2</v>
      </c>
      <c r="H1560" t="s">
        <v>8225</v>
      </c>
      <c r="I1560" t="s">
        <v>8247</v>
      </c>
      <c r="J1560">
        <v>1440763920</v>
      </c>
      <c r="K1560">
        <v>1435656759</v>
      </c>
      <c r="L1560" t="b">
        <v>0</v>
      </c>
      <c r="M1560">
        <v>3</v>
      </c>
      <c r="N1560" s="6">
        <f t="shared" si="99"/>
        <v>11.666666666666666</v>
      </c>
      <c r="O1560" t="b">
        <v>0</v>
      </c>
      <c r="P1560" t="s">
        <v>8289</v>
      </c>
      <c r="Q1560" t="s">
        <v>8338</v>
      </c>
      <c r="R1560" t="s">
        <v>8343</v>
      </c>
      <c r="S1560" s="11">
        <f t="shared" si="100"/>
        <v>42185.397673611107</v>
      </c>
      <c r="T1560" s="11">
        <f t="shared" si="101"/>
        <v>42244.508333333331</v>
      </c>
    </row>
    <row r="1561" spans="1:20" ht="29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s="5">
        <f t="shared" si="98"/>
        <v>3.3333333333333335E-3</v>
      </c>
      <c r="H1561" t="s">
        <v>8224</v>
      </c>
      <c r="I1561" t="s">
        <v>8246</v>
      </c>
      <c r="J1561">
        <v>1430270199</v>
      </c>
      <c r="K1561">
        <v>1428974199</v>
      </c>
      <c r="L1561" t="b">
        <v>0</v>
      </c>
      <c r="M1561">
        <v>1</v>
      </c>
      <c r="N1561" s="6">
        <f t="shared" si="99"/>
        <v>50</v>
      </c>
      <c r="O1561" t="b">
        <v>0</v>
      </c>
      <c r="P1561" t="s">
        <v>8289</v>
      </c>
      <c r="Q1561" t="s">
        <v>8338</v>
      </c>
      <c r="R1561" t="s">
        <v>8343</v>
      </c>
      <c r="S1561" s="11">
        <f t="shared" si="100"/>
        <v>42108.05322916666</v>
      </c>
      <c r="T1561" s="11">
        <f t="shared" si="101"/>
        <v>42123.05322916666</v>
      </c>
    </row>
    <row r="1562" spans="1:20" ht="43.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s="5">
        <f t="shared" si="98"/>
        <v>3.7600000000000001E-2</v>
      </c>
      <c r="H1562" t="s">
        <v>8224</v>
      </c>
      <c r="I1562" t="s">
        <v>8246</v>
      </c>
      <c r="J1562">
        <v>1415842193</v>
      </c>
      <c r="K1562">
        <v>1414110593</v>
      </c>
      <c r="L1562" t="b">
        <v>0</v>
      </c>
      <c r="M1562">
        <v>4</v>
      </c>
      <c r="N1562" s="6">
        <f t="shared" si="99"/>
        <v>23.5</v>
      </c>
      <c r="O1562" t="b">
        <v>0</v>
      </c>
      <c r="P1562" t="s">
        <v>8289</v>
      </c>
      <c r="Q1562" t="s">
        <v>8338</v>
      </c>
      <c r="R1562" t="s">
        <v>8343</v>
      </c>
      <c r="S1562" s="11">
        <f t="shared" si="100"/>
        <v>41936.020752314813</v>
      </c>
      <c r="T1562" s="11">
        <f t="shared" si="101"/>
        <v>41956.062418981484</v>
      </c>
    </row>
    <row r="1563" spans="1:20" ht="43.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s="5">
        <f t="shared" si="98"/>
        <v>6.7000000000000002E-3</v>
      </c>
      <c r="H1563" t="s">
        <v>8224</v>
      </c>
      <c r="I1563" t="s">
        <v>8246</v>
      </c>
      <c r="J1563">
        <v>1383789603</v>
      </c>
      <c r="K1563">
        <v>1381194003</v>
      </c>
      <c r="L1563" t="b">
        <v>0</v>
      </c>
      <c r="M1563">
        <v>1</v>
      </c>
      <c r="N1563" s="6">
        <f t="shared" si="99"/>
        <v>67</v>
      </c>
      <c r="O1563" t="b">
        <v>0</v>
      </c>
      <c r="P1563" t="s">
        <v>8290</v>
      </c>
      <c r="Q1563" t="s">
        <v>8322</v>
      </c>
      <c r="R1563" t="s">
        <v>8344</v>
      </c>
      <c r="S1563" s="11">
        <f t="shared" si="100"/>
        <v>41555.041701388887</v>
      </c>
      <c r="T1563" s="11">
        <f t="shared" si="101"/>
        <v>41585.083368055559</v>
      </c>
    </row>
    <row r="1564" spans="1:20" ht="43.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s="5">
        <f t="shared" si="98"/>
        <v>0</v>
      </c>
      <c r="H1564" t="s">
        <v>8224</v>
      </c>
      <c r="I1564" t="s">
        <v>8246</v>
      </c>
      <c r="J1564">
        <v>1259715000</v>
      </c>
      <c r="K1564">
        <v>1253712916</v>
      </c>
      <c r="L1564" t="b">
        <v>0</v>
      </c>
      <c r="M1564">
        <v>0</v>
      </c>
      <c r="N1564" s="6">
        <f t="shared" si="99"/>
        <v>0</v>
      </c>
      <c r="O1564" t="b">
        <v>0</v>
      </c>
      <c r="P1564" t="s">
        <v>8290</v>
      </c>
      <c r="Q1564" t="s">
        <v>8322</v>
      </c>
      <c r="R1564" t="s">
        <v>8344</v>
      </c>
      <c r="S1564" s="11">
        <f t="shared" si="100"/>
        <v>40079.566157407404</v>
      </c>
      <c r="T1564" s="11">
        <f t="shared" si="101"/>
        <v>40149.034722222219</v>
      </c>
    </row>
    <row r="1565" spans="1:20" ht="43.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s="5">
        <f t="shared" si="98"/>
        <v>1.4166666666666666E-2</v>
      </c>
      <c r="H1565" t="s">
        <v>8225</v>
      </c>
      <c r="I1565" t="s">
        <v>8247</v>
      </c>
      <c r="J1565">
        <v>1394815751</v>
      </c>
      <c r="K1565">
        <v>1389635351</v>
      </c>
      <c r="L1565" t="b">
        <v>0</v>
      </c>
      <c r="M1565">
        <v>2</v>
      </c>
      <c r="N1565" s="6">
        <f t="shared" si="99"/>
        <v>42.5</v>
      </c>
      <c r="O1565" t="b">
        <v>0</v>
      </c>
      <c r="P1565" t="s">
        <v>8290</v>
      </c>
      <c r="Q1565" t="s">
        <v>8322</v>
      </c>
      <c r="R1565" t="s">
        <v>8344</v>
      </c>
      <c r="S1565" s="11">
        <f t="shared" si="100"/>
        <v>41652.742488425924</v>
      </c>
      <c r="T1565" s="11">
        <f t="shared" si="101"/>
        <v>41712.700821759259</v>
      </c>
    </row>
    <row r="1566" spans="1:20" ht="43.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s="5">
        <f t="shared" si="98"/>
        <v>1E-3</v>
      </c>
      <c r="H1566" t="s">
        <v>8224</v>
      </c>
      <c r="I1566" t="s">
        <v>8246</v>
      </c>
      <c r="J1566">
        <v>1432843500</v>
      </c>
      <c r="K1566">
        <v>1430124509</v>
      </c>
      <c r="L1566" t="b">
        <v>0</v>
      </c>
      <c r="M1566">
        <v>1</v>
      </c>
      <c r="N1566" s="6">
        <f t="shared" si="99"/>
        <v>10</v>
      </c>
      <c r="O1566" t="b">
        <v>0</v>
      </c>
      <c r="P1566" t="s">
        <v>8290</v>
      </c>
      <c r="Q1566" t="s">
        <v>8322</v>
      </c>
      <c r="R1566" t="s">
        <v>8344</v>
      </c>
      <c r="S1566" s="11">
        <f t="shared" si="100"/>
        <v>42121.367002314815</v>
      </c>
      <c r="T1566" s="11">
        <f t="shared" si="101"/>
        <v>42152.836805555555</v>
      </c>
    </row>
    <row r="1567" spans="1:20" ht="43.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s="5">
        <f t="shared" si="98"/>
        <v>2.5000000000000001E-2</v>
      </c>
      <c r="H1567" t="s">
        <v>8224</v>
      </c>
      <c r="I1567" t="s">
        <v>8246</v>
      </c>
      <c r="J1567">
        <v>1307554261</v>
      </c>
      <c r="K1567">
        <v>1304962261</v>
      </c>
      <c r="L1567" t="b">
        <v>0</v>
      </c>
      <c r="M1567">
        <v>1</v>
      </c>
      <c r="N1567" s="6">
        <f t="shared" si="99"/>
        <v>100</v>
      </c>
      <c r="O1567" t="b">
        <v>0</v>
      </c>
      <c r="P1567" t="s">
        <v>8290</v>
      </c>
      <c r="Q1567" t="s">
        <v>8322</v>
      </c>
      <c r="R1567" t="s">
        <v>8344</v>
      </c>
      <c r="S1567" s="11">
        <f t="shared" si="100"/>
        <v>40672.729872685188</v>
      </c>
      <c r="T1567" s="11">
        <f t="shared" si="101"/>
        <v>40702.729872685188</v>
      </c>
    </row>
    <row r="1568" spans="1:20" ht="43.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s="5">
        <f t="shared" si="98"/>
        <v>0.21249999999999999</v>
      </c>
      <c r="H1568" t="s">
        <v>8224</v>
      </c>
      <c r="I1568" t="s">
        <v>8246</v>
      </c>
      <c r="J1568">
        <v>1469656800</v>
      </c>
      <c r="K1568">
        <v>1467151204</v>
      </c>
      <c r="L1568" t="b">
        <v>0</v>
      </c>
      <c r="M1568">
        <v>59</v>
      </c>
      <c r="N1568" s="6">
        <f t="shared" si="99"/>
        <v>108.05084745762711</v>
      </c>
      <c r="O1568" t="b">
        <v>0</v>
      </c>
      <c r="P1568" t="s">
        <v>8290</v>
      </c>
      <c r="Q1568" t="s">
        <v>8322</v>
      </c>
      <c r="R1568" t="s">
        <v>8344</v>
      </c>
      <c r="S1568" s="11">
        <f t="shared" si="100"/>
        <v>42549.916712962964</v>
      </c>
      <c r="T1568" s="11">
        <f t="shared" si="101"/>
        <v>42578.916666666672</v>
      </c>
    </row>
    <row r="1569" spans="1:20" ht="43.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s="5">
        <f t="shared" si="98"/>
        <v>4.1176470588235294E-2</v>
      </c>
      <c r="H1569" t="s">
        <v>8224</v>
      </c>
      <c r="I1569" t="s">
        <v>8246</v>
      </c>
      <c r="J1569">
        <v>1392595200</v>
      </c>
      <c r="K1569">
        <v>1391293745</v>
      </c>
      <c r="L1569" t="b">
        <v>0</v>
      </c>
      <c r="M1569">
        <v>13</v>
      </c>
      <c r="N1569" s="6">
        <f t="shared" si="99"/>
        <v>26.923076923076923</v>
      </c>
      <c r="O1569" t="b">
        <v>0</v>
      </c>
      <c r="P1569" t="s">
        <v>8290</v>
      </c>
      <c r="Q1569" t="s">
        <v>8322</v>
      </c>
      <c r="R1569" t="s">
        <v>8344</v>
      </c>
      <c r="S1569" s="11">
        <f t="shared" si="100"/>
        <v>41671.936863425923</v>
      </c>
      <c r="T1569" s="11">
        <f t="shared" si="101"/>
        <v>41687</v>
      </c>
    </row>
    <row r="1570" spans="1:20" ht="43.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s="5">
        <f t="shared" si="98"/>
        <v>0.13639999999999999</v>
      </c>
      <c r="H1570" t="s">
        <v>8224</v>
      </c>
      <c r="I1570" t="s">
        <v>8246</v>
      </c>
      <c r="J1570">
        <v>1419384585</v>
      </c>
      <c r="K1570">
        <v>1416360585</v>
      </c>
      <c r="L1570" t="b">
        <v>0</v>
      </c>
      <c r="M1570">
        <v>22</v>
      </c>
      <c r="N1570" s="6">
        <f t="shared" si="99"/>
        <v>155</v>
      </c>
      <c r="O1570" t="b">
        <v>0</v>
      </c>
      <c r="P1570" t="s">
        <v>8290</v>
      </c>
      <c r="Q1570" t="s">
        <v>8322</v>
      </c>
      <c r="R1570" t="s">
        <v>8344</v>
      </c>
      <c r="S1570" s="11">
        <f t="shared" si="100"/>
        <v>41962.062326388885</v>
      </c>
      <c r="T1570" s="11">
        <f t="shared" si="101"/>
        <v>41997.062326388885</v>
      </c>
    </row>
    <row r="1571" spans="1:20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s="5">
        <f t="shared" si="98"/>
        <v>0</v>
      </c>
      <c r="H1571" t="s">
        <v>8224</v>
      </c>
      <c r="I1571" t="s">
        <v>8246</v>
      </c>
      <c r="J1571">
        <v>1369498714</v>
      </c>
      <c r="K1571">
        <v>1366906714</v>
      </c>
      <c r="L1571" t="b">
        <v>0</v>
      </c>
      <c r="M1571">
        <v>0</v>
      </c>
      <c r="N1571" s="6">
        <f t="shared" si="99"/>
        <v>0</v>
      </c>
      <c r="O1571" t="b">
        <v>0</v>
      </c>
      <c r="P1571" t="s">
        <v>8290</v>
      </c>
      <c r="Q1571" t="s">
        <v>8322</v>
      </c>
      <c r="R1571" t="s">
        <v>8344</v>
      </c>
      <c r="S1571" s="11">
        <f t="shared" si="100"/>
        <v>41389.679560185185</v>
      </c>
      <c r="T1571" s="11">
        <f t="shared" si="101"/>
        <v>41419.679560185185</v>
      </c>
    </row>
    <row r="1572" spans="1:20" ht="29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s="5">
        <f t="shared" si="98"/>
        <v>0.41399999999999998</v>
      </c>
      <c r="H1572" t="s">
        <v>8224</v>
      </c>
      <c r="I1572" t="s">
        <v>8246</v>
      </c>
      <c r="J1572">
        <v>1460140282</v>
      </c>
      <c r="K1572">
        <v>1457551882</v>
      </c>
      <c r="L1572" t="b">
        <v>0</v>
      </c>
      <c r="M1572">
        <v>52</v>
      </c>
      <c r="N1572" s="6">
        <f t="shared" si="99"/>
        <v>47.769230769230766</v>
      </c>
      <c r="O1572" t="b">
        <v>0</v>
      </c>
      <c r="P1572" t="s">
        <v>8290</v>
      </c>
      <c r="Q1572" t="s">
        <v>8322</v>
      </c>
      <c r="R1572" t="s">
        <v>8344</v>
      </c>
      <c r="S1572" s="11">
        <f t="shared" si="100"/>
        <v>42438.813449074078</v>
      </c>
      <c r="T1572" s="11">
        <f t="shared" si="101"/>
        <v>42468.771782407406</v>
      </c>
    </row>
    <row r="1573" spans="1:20" ht="43.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s="5">
        <f t="shared" si="98"/>
        <v>6.6115702479338841E-3</v>
      </c>
      <c r="H1573" t="s">
        <v>8225</v>
      </c>
      <c r="I1573" t="s">
        <v>8247</v>
      </c>
      <c r="J1573">
        <v>1434738483</v>
      </c>
      <c r="K1573">
        <v>1432146483</v>
      </c>
      <c r="L1573" t="b">
        <v>0</v>
      </c>
      <c r="M1573">
        <v>4</v>
      </c>
      <c r="N1573" s="6">
        <f t="shared" si="99"/>
        <v>20</v>
      </c>
      <c r="O1573" t="b">
        <v>0</v>
      </c>
      <c r="P1573" t="s">
        <v>8290</v>
      </c>
      <c r="Q1573" t="s">
        <v>8322</v>
      </c>
      <c r="R1573" t="s">
        <v>8344</v>
      </c>
      <c r="S1573" s="11">
        <f t="shared" si="100"/>
        <v>42144.769479166673</v>
      </c>
      <c r="T1573" s="11">
        <f t="shared" si="101"/>
        <v>42174.769479166673</v>
      </c>
    </row>
    <row r="1574" spans="1:20" ht="43.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s="5">
        <f t="shared" si="98"/>
        <v>0.05</v>
      </c>
      <c r="H1574" t="s">
        <v>8225</v>
      </c>
      <c r="I1574" t="s">
        <v>8247</v>
      </c>
      <c r="J1574">
        <v>1456703940</v>
      </c>
      <c r="K1574">
        <v>1454546859</v>
      </c>
      <c r="L1574" t="b">
        <v>0</v>
      </c>
      <c r="M1574">
        <v>3</v>
      </c>
      <c r="N1574" s="6">
        <f t="shared" si="99"/>
        <v>41.666666666666664</v>
      </c>
      <c r="O1574" t="b">
        <v>0</v>
      </c>
      <c r="P1574" t="s">
        <v>8290</v>
      </c>
      <c r="Q1574" t="s">
        <v>8322</v>
      </c>
      <c r="R1574" t="s">
        <v>8344</v>
      </c>
      <c r="S1574" s="11">
        <f t="shared" si="100"/>
        <v>42404.033090277779</v>
      </c>
      <c r="T1574" s="11">
        <f t="shared" si="101"/>
        <v>42428.999305555553</v>
      </c>
    </row>
    <row r="1575" spans="1:20" ht="43.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s="5">
        <f t="shared" si="98"/>
        <v>2.4777777777777777E-2</v>
      </c>
      <c r="H1575" t="s">
        <v>8229</v>
      </c>
      <c r="I1575" t="s">
        <v>8251</v>
      </c>
      <c r="J1575">
        <v>1491019140</v>
      </c>
      <c r="K1575">
        <v>1487548802</v>
      </c>
      <c r="L1575" t="b">
        <v>0</v>
      </c>
      <c r="M1575">
        <v>3</v>
      </c>
      <c r="N1575" s="6">
        <f t="shared" si="99"/>
        <v>74.333333333333329</v>
      </c>
      <c r="O1575" t="b">
        <v>0</v>
      </c>
      <c r="P1575" t="s">
        <v>8290</v>
      </c>
      <c r="Q1575" t="s">
        <v>8322</v>
      </c>
      <c r="R1575" t="s">
        <v>8344</v>
      </c>
      <c r="S1575" s="11">
        <f t="shared" si="100"/>
        <v>42786.000023148154</v>
      </c>
      <c r="T1575" s="11">
        <f t="shared" si="101"/>
        <v>42826.165972222225</v>
      </c>
    </row>
    <row r="1576" spans="1:20" ht="43.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s="5">
        <f t="shared" si="98"/>
        <v>5.0599999999999999E-2</v>
      </c>
      <c r="H1576" t="s">
        <v>8224</v>
      </c>
      <c r="I1576" t="s">
        <v>8246</v>
      </c>
      <c r="J1576">
        <v>1424211329</v>
      </c>
      <c r="K1576">
        <v>1421187329</v>
      </c>
      <c r="L1576" t="b">
        <v>0</v>
      </c>
      <c r="M1576">
        <v>6</v>
      </c>
      <c r="N1576" s="6">
        <f t="shared" si="99"/>
        <v>84.333333333333329</v>
      </c>
      <c r="O1576" t="b">
        <v>0</v>
      </c>
      <c r="P1576" t="s">
        <v>8290</v>
      </c>
      <c r="Q1576" t="s">
        <v>8322</v>
      </c>
      <c r="R1576" t="s">
        <v>8344</v>
      </c>
      <c r="S1576" s="11">
        <f t="shared" si="100"/>
        <v>42017.927418981482</v>
      </c>
      <c r="T1576" s="11">
        <f t="shared" si="101"/>
        <v>42052.927418981482</v>
      </c>
    </row>
    <row r="1577" spans="1:20" ht="43.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s="5">
        <f t="shared" si="98"/>
        <v>0.2291</v>
      </c>
      <c r="H1577" t="s">
        <v>8224</v>
      </c>
      <c r="I1577" t="s">
        <v>8246</v>
      </c>
      <c r="J1577">
        <v>1404909296</v>
      </c>
      <c r="K1577">
        <v>1402317296</v>
      </c>
      <c r="L1577" t="b">
        <v>0</v>
      </c>
      <c r="M1577">
        <v>35</v>
      </c>
      <c r="N1577" s="6">
        <f t="shared" si="99"/>
        <v>65.457142857142856</v>
      </c>
      <c r="O1577" t="b">
        <v>0</v>
      </c>
      <c r="P1577" t="s">
        <v>8290</v>
      </c>
      <c r="Q1577" t="s">
        <v>8322</v>
      </c>
      <c r="R1577" t="s">
        <v>8344</v>
      </c>
      <c r="S1577" s="11">
        <f t="shared" si="100"/>
        <v>41799.524259259262</v>
      </c>
      <c r="T1577" s="11">
        <f t="shared" si="101"/>
        <v>41829.524259259262</v>
      </c>
    </row>
    <row r="1578" spans="1:20" ht="29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s="5">
        <f t="shared" si="98"/>
        <v>0.13</v>
      </c>
      <c r="H1578" t="s">
        <v>8224</v>
      </c>
      <c r="I1578" t="s">
        <v>8246</v>
      </c>
      <c r="J1578">
        <v>1435698368</v>
      </c>
      <c r="K1578">
        <v>1431810368</v>
      </c>
      <c r="L1578" t="b">
        <v>0</v>
      </c>
      <c r="M1578">
        <v>10</v>
      </c>
      <c r="N1578" s="6">
        <f t="shared" si="99"/>
        <v>65</v>
      </c>
      <c r="O1578" t="b">
        <v>0</v>
      </c>
      <c r="P1578" t="s">
        <v>8290</v>
      </c>
      <c r="Q1578" t="s">
        <v>8322</v>
      </c>
      <c r="R1578" t="s">
        <v>8344</v>
      </c>
      <c r="S1578" s="11">
        <f t="shared" si="100"/>
        <v>42140.879259259258</v>
      </c>
      <c r="T1578" s="11">
        <f t="shared" si="101"/>
        <v>42185.879259259258</v>
      </c>
    </row>
    <row r="1579" spans="1:20" ht="43.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s="5">
        <f t="shared" si="98"/>
        <v>5.4999999999999997E-3</v>
      </c>
      <c r="H1579" t="s">
        <v>8224</v>
      </c>
      <c r="I1579" t="s">
        <v>8246</v>
      </c>
      <c r="J1579">
        <v>1343161248</v>
      </c>
      <c r="K1579">
        <v>1337977248</v>
      </c>
      <c r="L1579" t="b">
        <v>0</v>
      </c>
      <c r="M1579">
        <v>2</v>
      </c>
      <c r="N1579" s="6">
        <f t="shared" si="99"/>
        <v>27.5</v>
      </c>
      <c r="O1579" t="b">
        <v>0</v>
      </c>
      <c r="P1579" t="s">
        <v>8290</v>
      </c>
      <c r="Q1579" t="s">
        <v>8322</v>
      </c>
      <c r="R1579" t="s">
        <v>8344</v>
      </c>
      <c r="S1579" s="11">
        <f t="shared" si="100"/>
        <v>41054.847777777781</v>
      </c>
      <c r="T1579" s="11">
        <f t="shared" si="101"/>
        <v>41114.847777777781</v>
      </c>
    </row>
    <row r="1580" spans="1:20" ht="43.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s="5">
        <f t="shared" si="98"/>
        <v>0.10806536636794939</v>
      </c>
      <c r="H1580" t="s">
        <v>8224</v>
      </c>
      <c r="I1580" t="s">
        <v>8246</v>
      </c>
      <c r="J1580">
        <v>1283392800</v>
      </c>
      <c r="K1580">
        <v>1281317691</v>
      </c>
      <c r="L1580" t="b">
        <v>0</v>
      </c>
      <c r="M1580">
        <v>4</v>
      </c>
      <c r="N1580" s="6">
        <f t="shared" si="99"/>
        <v>51.25</v>
      </c>
      <c r="O1580" t="b">
        <v>0</v>
      </c>
      <c r="P1580" t="s">
        <v>8290</v>
      </c>
      <c r="Q1580" t="s">
        <v>8322</v>
      </c>
      <c r="R1580" t="s">
        <v>8344</v>
      </c>
      <c r="S1580" s="11">
        <f t="shared" si="100"/>
        <v>40399.065868055557</v>
      </c>
      <c r="T1580" s="11">
        <f t="shared" si="101"/>
        <v>40423.083333333336</v>
      </c>
    </row>
    <row r="1581" spans="1:20" ht="29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s="5">
        <f t="shared" si="98"/>
        <v>8.4008400840084006E-3</v>
      </c>
      <c r="H1581" t="s">
        <v>8224</v>
      </c>
      <c r="I1581" t="s">
        <v>8246</v>
      </c>
      <c r="J1581">
        <v>1377734091</v>
      </c>
      <c r="K1581">
        <v>1374882891</v>
      </c>
      <c r="L1581" t="b">
        <v>0</v>
      </c>
      <c r="M1581">
        <v>2</v>
      </c>
      <c r="N1581" s="6">
        <f t="shared" si="99"/>
        <v>14</v>
      </c>
      <c r="O1581" t="b">
        <v>0</v>
      </c>
      <c r="P1581" t="s">
        <v>8290</v>
      </c>
      <c r="Q1581" t="s">
        <v>8322</v>
      </c>
      <c r="R1581" t="s">
        <v>8344</v>
      </c>
      <c r="S1581" s="11">
        <f t="shared" si="100"/>
        <v>41481.996423611112</v>
      </c>
      <c r="T1581" s="11">
        <f t="shared" si="101"/>
        <v>41514.996423611112</v>
      </c>
    </row>
    <row r="1582" spans="1:20" ht="43.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s="5">
        <f t="shared" si="98"/>
        <v>0</v>
      </c>
      <c r="H1582" t="s">
        <v>8224</v>
      </c>
      <c r="I1582" t="s">
        <v>8246</v>
      </c>
      <c r="J1582">
        <v>1337562726</v>
      </c>
      <c r="K1582">
        <v>1332378726</v>
      </c>
      <c r="L1582" t="b">
        <v>0</v>
      </c>
      <c r="M1582">
        <v>0</v>
      </c>
      <c r="N1582" s="6">
        <f t="shared" si="99"/>
        <v>0</v>
      </c>
      <c r="O1582" t="b">
        <v>0</v>
      </c>
      <c r="P1582" t="s">
        <v>8290</v>
      </c>
      <c r="Q1582" t="s">
        <v>8322</v>
      </c>
      <c r="R1582" t="s">
        <v>8344</v>
      </c>
      <c r="S1582" s="11">
        <f t="shared" si="100"/>
        <v>40990.050069444449</v>
      </c>
      <c r="T1582" s="11">
        <f t="shared" si="101"/>
        <v>41050.050069444449</v>
      </c>
    </row>
    <row r="1583" spans="1:20" ht="43.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s="5">
        <f t="shared" si="98"/>
        <v>5.0000000000000001E-3</v>
      </c>
      <c r="H1583" t="s">
        <v>8225</v>
      </c>
      <c r="I1583" t="s">
        <v>8247</v>
      </c>
      <c r="J1583">
        <v>1450521990</v>
      </c>
      <c r="K1583">
        <v>1447757190</v>
      </c>
      <c r="L1583" t="b">
        <v>0</v>
      </c>
      <c r="M1583">
        <v>1</v>
      </c>
      <c r="N1583" s="6">
        <f t="shared" si="99"/>
        <v>5</v>
      </c>
      <c r="O1583" t="b">
        <v>0</v>
      </c>
      <c r="P1583" t="s">
        <v>8291</v>
      </c>
      <c r="Q1583" t="s">
        <v>8338</v>
      </c>
      <c r="R1583" t="s">
        <v>8345</v>
      </c>
      <c r="S1583" s="11">
        <f t="shared" si="100"/>
        <v>42325.448958333334</v>
      </c>
      <c r="T1583" s="11">
        <f t="shared" si="101"/>
        <v>42357.448958333334</v>
      </c>
    </row>
    <row r="1584" spans="1:20" ht="29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s="5">
        <f t="shared" si="98"/>
        <v>9.2999999999999999E-2</v>
      </c>
      <c r="H1584" t="s">
        <v>8224</v>
      </c>
      <c r="I1584" t="s">
        <v>8246</v>
      </c>
      <c r="J1584">
        <v>1445894400</v>
      </c>
      <c r="K1584">
        <v>1440961053</v>
      </c>
      <c r="L1584" t="b">
        <v>0</v>
      </c>
      <c r="M1584">
        <v>3</v>
      </c>
      <c r="N1584" s="6">
        <f t="shared" si="99"/>
        <v>31</v>
      </c>
      <c r="O1584" t="b">
        <v>0</v>
      </c>
      <c r="P1584" t="s">
        <v>8291</v>
      </c>
      <c r="Q1584" t="s">
        <v>8338</v>
      </c>
      <c r="R1584" t="s">
        <v>8345</v>
      </c>
      <c r="S1584" s="11">
        <f t="shared" si="100"/>
        <v>42246.789965277778</v>
      </c>
      <c r="T1584" s="11">
        <f t="shared" si="101"/>
        <v>42303.888888888891</v>
      </c>
    </row>
    <row r="1585" spans="1:20" ht="43.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s="5">
        <f t="shared" si="98"/>
        <v>7.5000000000000002E-4</v>
      </c>
      <c r="H1585" t="s">
        <v>8225</v>
      </c>
      <c r="I1585" t="s">
        <v>8247</v>
      </c>
      <c r="J1585">
        <v>1411681391</v>
      </c>
      <c r="K1585">
        <v>1409089391</v>
      </c>
      <c r="L1585" t="b">
        <v>0</v>
      </c>
      <c r="M1585">
        <v>1</v>
      </c>
      <c r="N1585" s="6">
        <f t="shared" si="99"/>
        <v>15</v>
      </c>
      <c r="O1585" t="b">
        <v>0</v>
      </c>
      <c r="P1585" t="s">
        <v>8291</v>
      </c>
      <c r="Q1585" t="s">
        <v>8338</v>
      </c>
      <c r="R1585" t="s">
        <v>8345</v>
      </c>
      <c r="S1585" s="11">
        <f t="shared" si="100"/>
        <v>41877.904988425929</v>
      </c>
      <c r="T1585" s="11">
        <f t="shared" si="101"/>
        <v>41907.904988425929</v>
      </c>
    </row>
    <row r="1586" spans="1:20" ht="43.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s="5">
        <f t="shared" si="98"/>
        <v>0</v>
      </c>
      <c r="H1586" t="s">
        <v>8224</v>
      </c>
      <c r="I1586" t="s">
        <v>8246</v>
      </c>
      <c r="J1586">
        <v>1401464101</v>
      </c>
      <c r="K1586">
        <v>1400600101</v>
      </c>
      <c r="L1586" t="b">
        <v>0</v>
      </c>
      <c r="M1586">
        <v>0</v>
      </c>
      <c r="N1586" s="6">
        <f t="shared" si="99"/>
        <v>0</v>
      </c>
      <c r="O1586" t="b">
        <v>0</v>
      </c>
      <c r="P1586" t="s">
        <v>8291</v>
      </c>
      <c r="Q1586" t="s">
        <v>8338</v>
      </c>
      <c r="R1586" t="s">
        <v>8345</v>
      </c>
      <c r="S1586" s="11">
        <f t="shared" si="100"/>
        <v>41779.649317129632</v>
      </c>
      <c r="T1586" s="11">
        <f t="shared" si="101"/>
        <v>41789.649317129632</v>
      </c>
    </row>
    <row r="1587" spans="1:20" ht="43.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s="5">
        <f t="shared" si="98"/>
        <v>0.79</v>
      </c>
      <c r="H1587" t="s">
        <v>8229</v>
      </c>
      <c r="I1587" t="s">
        <v>8251</v>
      </c>
      <c r="J1587">
        <v>1482663600</v>
      </c>
      <c r="K1587">
        <v>1480800568</v>
      </c>
      <c r="L1587" t="b">
        <v>0</v>
      </c>
      <c r="M1587">
        <v>12</v>
      </c>
      <c r="N1587" s="6">
        <f t="shared" si="99"/>
        <v>131.66666666666666</v>
      </c>
      <c r="O1587" t="b">
        <v>0</v>
      </c>
      <c r="P1587" t="s">
        <v>8291</v>
      </c>
      <c r="Q1587" t="s">
        <v>8338</v>
      </c>
      <c r="R1587" t="s">
        <v>8345</v>
      </c>
      <c r="S1587" s="11">
        <f t="shared" si="100"/>
        <v>42707.895462962959</v>
      </c>
      <c r="T1587" s="11">
        <f t="shared" si="101"/>
        <v>42729.458333333328</v>
      </c>
    </row>
    <row r="1588" spans="1:20" ht="29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s="5">
        <f t="shared" si="98"/>
        <v>0</v>
      </c>
      <c r="H1588" t="s">
        <v>8224</v>
      </c>
      <c r="I1588" t="s">
        <v>8246</v>
      </c>
      <c r="J1588">
        <v>1428197422</v>
      </c>
      <c r="K1588">
        <v>1425609022</v>
      </c>
      <c r="L1588" t="b">
        <v>0</v>
      </c>
      <c r="M1588">
        <v>0</v>
      </c>
      <c r="N1588" s="6">
        <f t="shared" si="99"/>
        <v>0</v>
      </c>
      <c r="O1588" t="b">
        <v>0</v>
      </c>
      <c r="P1588" t="s">
        <v>8291</v>
      </c>
      <c r="Q1588" t="s">
        <v>8338</v>
      </c>
      <c r="R1588" t="s">
        <v>8345</v>
      </c>
      <c r="S1588" s="11">
        <f t="shared" si="100"/>
        <v>42069.104421296302</v>
      </c>
      <c r="T1588" s="11">
        <f t="shared" si="101"/>
        <v>42099.062754629631</v>
      </c>
    </row>
    <row r="1589" spans="1:20" ht="43.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s="5">
        <f t="shared" si="98"/>
        <v>1.3333333333333334E-4</v>
      </c>
      <c r="H1589" t="s">
        <v>8224</v>
      </c>
      <c r="I1589" t="s">
        <v>8246</v>
      </c>
      <c r="J1589">
        <v>1418510965</v>
      </c>
      <c r="K1589">
        <v>1415918965</v>
      </c>
      <c r="L1589" t="b">
        <v>0</v>
      </c>
      <c r="M1589">
        <v>1</v>
      </c>
      <c r="N1589" s="6">
        <f t="shared" si="99"/>
        <v>1</v>
      </c>
      <c r="O1589" t="b">
        <v>0</v>
      </c>
      <c r="P1589" t="s">
        <v>8291</v>
      </c>
      <c r="Q1589" t="s">
        <v>8338</v>
      </c>
      <c r="R1589" t="s">
        <v>8345</v>
      </c>
      <c r="S1589" s="11">
        <f t="shared" si="100"/>
        <v>41956.950983796298</v>
      </c>
      <c r="T1589" s="11">
        <f t="shared" si="101"/>
        <v>41986.950983796298</v>
      </c>
    </row>
    <row r="1590" spans="1:20" ht="29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s="5">
        <f t="shared" si="98"/>
        <v>0</v>
      </c>
      <c r="H1590" t="s">
        <v>8224</v>
      </c>
      <c r="I1590" t="s">
        <v>8246</v>
      </c>
      <c r="J1590">
        <v>1422735120</v>
      </c>
      <c r="K1590">
        <v>1420091999</v>
      </c>
      <c r="L1590" t="b">
        <v>0</v>
      </c>
      <c r="M1590">
        <v>0</v>
      </c>
      <c r="N1590" s="6">
        <f t="shared" si="99"/>
        <v>0</v>
      </c>
      <c r="O1590" t="b">
        <v>0</v>
      </c>
      <c r="P1590" t="s">
        <v>8291</v>
      </c>
      <c r="Q1590" t="s">
        <v>8338</v>
      </c>
      <c r="R1590" t="s">
        <v>8345</v>
      </c>
      <c r="S1590" s="11">
        <f t="shared" si="100"/>
        <v>42005.24998842593</v>
      </c>
      <c r="T1590" s="11">
        <f t="shared" si="101"/>
        <v>42035.841666666667</v>
      </c>
    </row>
    <row r="1591" spans="1:20" ht="43.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s="5">
        <f t="shared" si="98"/>
        <v>0</v>
      </c>
      <c r="H1591" t="s">
        <v>8224</v>
      </c>
      <c r="I1591" t="s">
        <v>8246</v>
      </c>
      <c r="J1591">
        <v>1444433886</v>
      </c>
      <c r="K1591">
        <v>1441841886</v>
      </c>
      <c r="L1591" t="b">
        <v>0</v>
      </c>
      <c r="M1591">
        <v>0</v>
      </c>
      <c r="N1591" s="6">
        <f t="shared" si="99"/>
        <v>0</v>
      </c>
      <c r="O1591" t="b">
        <v>0</v>
      </c>
      <c r="P1591" t="s">
        <v>8291</v>
      </c>
      <c r="Q1591" t="s">
        <v>8338</v>
      </c>
      <c r="R1591" t="s">
        <v>8345</v>
      </c>
      <c r="S1591" s="11">
        <f t="shared" si="100"/>
        <v>42256.984791666662</v>
      </c>
      <c r="T1591" s="11">
        <f t="shared" si="101"/>
        <v>42286.984791666662</v>
      </c>
    </row>
    <row r="1592" spans="1:20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s="5">
        <f t="shared" si="98"/>
        <v>1.7000000000000001E-2</v>
      </c>
      <c r="H1592" t="s">
        <v>8237</v>
      </c>
      <c r="I1592" t="s">
        <v>8249</v>
      </c>
      <c r="J1592">
        <v>1443040464</v>
      </c>
      <c r="K1592">
        <v>1440448464</v>
      </c>
      <c r="L1592" t="b">
        <v>0</v>
      </c>
      <c r="M1592">
        <v>2</v>
      </c>
      <c r="N1592" s="6">
        <f t="shared" si="99"/>
        <v>510</v>
      </c>
      <c r="O1592" t="b">
        <v>0</v>
      </c>
      <c r="P1592" t="s">
        <v>8291</v>
      </c>
      <c r="Q1592" t="s">
        <v>8338</v>
      </c>
      <c r="R1592" t="s">
        <v>8345</v>
      </c>
      <c r="S1592" s="11">
        <f t="shared" si="100"/>
        <v>42240.857222222221</v>
      </c>
      <c r="T1592" s="11">
        <f t="shared" si="101"/>
        <v>42270.857222222221</v>
      </c>
    </row>
    <row r="1593" spans="1:20" ht="43.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s="5">
        <f t="shared" si="98"/>
        <v>0.29228571428571426</v>
      </c>
      <c r="H1593" t="s">
        <v>8225</v>
      </c>
      <c r="I1593" t="s">
        <v>8247</v>
      </c>
      <c r="J1593">
        <v>1459700741</v>
      </c>
      <c r="K1593">
        <v>1457112341</v>
      </c>
      <c r="L1593" t="b">
        <v>0</v>
      </c>
      <c r="M1593">
        <v>92</v>
      </c>
      <c r="N1593" s="6">
        <f t="shared" si="99"/>
        <v>44.478260869565219</v>
      </c>
      <c r="O1593" t="b">
        <v>0</v>
      </c>
      <c r="P1593" t="s">
        <v>8291</v>
      </c>
      <c r="Q1593" t="s">
        <v>8338</v>
      </c>
      <c r="R1593" t="s">
        <v>8345</v>
      </c>
      <c r="S1593" s="11">
        <f t="shared" si="100"/>
        <v>42433.726168981477</v>
      </c>
      <c r="T1593" s="11">
        <f t="shared" si="101"/>
        <v>42463.68450231482</v>
      </c>
    </row>
    <row r="1594" spans="1:20" ht="29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s="5">
        <f t="shared" si="98"/>
        <v>0</v>
      </c>
      <c r="H1594" t="s">
        <v>8224</v>
      </c>
      <c r="I1594" t="s">
        <v>8246</v>
      </c>
      <c r="J1594">
        <v>1427503485</v>
      </c>
      <c r="K1594">
        <v>1423619085</v>
      </c>
      <c r="L1594" t="b">
        <v>0</v>
      </c>
      <c r="M1594">
        <v>0</v>
      </c>
      <c r="N1594" s="6">
        <f t="shared" si="99"/>
        <v>0</v>
      </c>
      <c r="O1594" t="b">
        <v>0</v>
      </c>
      <c r="P1594" t="s">
        <v>8291</v>
      </c>
      <c r="Q1594" t="s">
        <v>8338</v>
      </c>
      <c r="R1594" t="s">
        <v>8345</v>
      </c>
      <c r="S1594" s="11">
        <f t="shared" si="100"/>
        <v>42046.072743055556</v>
      </c>
      <c r="T1594" s="11">
        <f t="shared" si="101"/>
        <v>42091.031076388885</v>
      </c>
    </row>
    <row r="1595" spans="1:20" ht="29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s="5">
        <f t="shared" si="98"/>
        <v>1.3636363636363637E-4</v>
      </c>
      <c r="H1595" t="s">
        <v>8224</v>
      </c>
      <c r="I1595" t="s">
        <v>8246</v>
      </c>
      <c r="J1595">
        <v>1425154655</v>
      </c>
      <c r="K1595">
        <v>1422562655</v>
      </c>
      <c r="L1595" t="b">
        <v>0</v>
      </c>
      <c r="M1595">
        <v>3</v>
      </c>
      <c r="N1595" s="6">
        <f t="shared" si="99"/>
        <v>1</v>
      </c>
      <c r="O1595" t="b">
        <v>0</v>
      </c>
      <c r="P1595" t="s">
        <v>8291</v>
      </c>
      <c r="Q1595" t="s">
        <v>8338</v>
      </c>
      <c r="R1595" t="s">
        <v>8345</v>
      </c>
      <c r="S1595" s="11">
        <f t="shared" si="100"/>
        <v>42033.845543981486</v>
      </c>
      <c r="T1595" s="11">
        <f t="shared" si="101"/>
        <v>42063.845543981486</v>
      </c>
    </row>
    <row r="1596" spans="1:20" ht="29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s="5">
        <f t="shared" si="98"/>
        <v>0.20499999999999999</v>
      </c>
      <c r="H1596" t="s">
        <v>8224</v>
      </c>
      <c r="I1596" t="s">
        <v>8246</v>
      </c>
      <c r="J1596">
        <v>1463329260</v>
      </c>
      <c r="K1596">
        <v>1458147982</v>
      </c>
      <c r="L1596" t="b">
        <v>0</v>
      </c>
      <c r="M1596">
        <v>10</v>
      </c>
      <c r="N1596" s="6">
        <f t="shared" si="99"/>
        <v>20.5</v>
      </c>
      <c r="O1596" t="b">
        <v>0</v>
      </c>
      <c r="P1596" t="s">
        <v>8291</v>
      </c>
      <c r="Q1596" t="s">
        <v>8338</v>
      </c>
      <c r="R1596" t="s">
        <v>8345</v>
      </c>
      <c r="S1596" s="11">
        <f t="shared" si="100"/>
        <v>42445.712754629625</v>
      </c>
      <c r="T1596" s="11">
        <f t="shared" si="101"/>
        <v>42505.681249999994</v>
      </c>
    </row>
    <row r="1597" spans="1:20" ht="43.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s="5">
        <f t="shared" si="98"/>
        <v>2.8E-3</v>
      </c>
      <c r="H1597" t="s">
        <v>8224</v>
      </c>
      <c r="I1597" t="s">
        <v>8246</v>
      </c>
      <c r="J1597">
        <v>1403122380</v>
      </c>
      <c r="K1597">
        <v>1400634728</v>
      </c>
      <c r="L1597" t="b">
        <v>0</v>
      </c>
      <c r="M1597">
        <v>7</v>
      </c>
      <c r="N1597" s="6">
        <f t="shared" si="99"/>
        <v>40</v>
      </c>
      <c r="O1597" t="b">
        <v>0</v>
      </c>
      <c r="P1597" t="s">
        <v>8291</v>
      </c>
      <c r="Q1597" t="s">
        <v>8338</v>
      </c>
      <c r="R1597" t="s">
        <v>8345</v>
      </c>
      <c r="S1597" s="11">
        <f t="shared" si="100"/>
        <v>41780.050092592595</v>
      </c>
      <c r="T1597" s="11">
        <f t="shared" si="101"/>
        <v>41808.842361111114</v>
      </c>
    </row>
    <row r="1598" spans="1:20" ht="29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s="5">
        <f t="shared" si="98"/>
        <v>2.3076923076923078E-2</v>
      </c>
      <c r="H1598" t="s">
        <v>8225</v>
      </c>
      <c r="I1598" t="s">
        <v>8247</v>
      </c>
      <c r="J1598">
        <v>1418469569</v>
      </c>
      <c r="K1598">
        <v>1414577969</v>
      </c>
      <c r="L1598" t="b">
        <v>0</v>
      </c>
      <c r="M1598">
        <v>3</v>
      </c>
      <c r="N1598" s="6">
        <f t="shared" si="99"/>
        <v>25</v>
      </c>
      <c r="O1598" t="b">
        <v>0</v>
      </c>
      <c r="P1598" t="s">
        <v>8291</v>
      </c>
      <c r="Q1598" t="s">
        <v>8338</v>
      </c>
      <c r="R1598" t="s">
        <v>8345</v>
      </c>
      <c r="S1598" s="11">
        <f t="shared" si="100"/>
        <v>41941.430196759262</v>
      </c>
      <c r="T1598" s="11">
        <f t="shared" si="101"/>
        <v>41986.471863425926</v>
      </c>
    </row>
    <row r="1599" spans="1:20" ht="43.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s="5">
        <f t="shared" si="98"/>
        <v>0</v>
      </c>
      <c r="H1599" t="s">
        <v>8224</v>
      </c>
      <c r="I1599" t="s">
        <v>8246</v>
      </c>
      <c r="J1599">
        <v>1474360197</v>
      </c>
      <c r="K1599">
        <v>1471768197</v>
      </c>
      <c r="L1599" t="b">
        <v>0</v>
      </c>
      <c r="M1599">
        <v>0</v>
      </c>
      <c r="N1599" s="6">
        <f t="shared" si="99"/>
        <v>0</v>
      </c>
      <c r="O1599" t="b">
        <v>0</v>
      </c>
      <c r="P1599" t="s">
        <v>8291</v>
      </c>
      <c r="Q1599" t="s">
        <v>8338</v>
      </c>
      <c r="R1599" t="s">
        <v>8345</v>
      </c>
      <c r="S1599" s="11">
        <f t="shared" si="100"/>
        <v>42603.354131944448</v>
      </c>
      <c r="T1599" s="11">
        <f t="shared" si="101"/>
        <v>42633.354131944448</v>
      </c>
    </row>
    <row r="1600" spans="1:20" ht="43.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s="5">
        <f t="shared" si="98"/>
        <v>1.25E-3</v>
      </c>
      <c r="H1600" t="s">
        <v>8224</v>
      </c>
      <c r="I1600" t="s">
        <v>8246</v>
      </c>
      <c r="J1600">
        <v>1437926458</v>
      </c>
      <c r="K1600">
        <v>1432742458</v>
      </c>
      <c r="L1600" t="b">
        <v>0</v>
      </c>
      <c r="M1600">
        <v>1</v>
      </c>
      <c r="N1600" s="6">
        <f t="shared" si="99"/>
        <v>1</v>
      </c>
      <c r="O1600" t="b">
        <v>0</v>
      </c>
      <c r="P1600" t="s">
        <v>8291</v>
      </c>
      <c r="Q1600" t="s">
        <v>8338</v>
      </c>
      <c r="R1600" t="s">
        <v>8345</v>
      </c>
      <c r="S1600" s="11">
        <f t="shared" si="100"/>
        <v>42151.667337962965</v>
      </c>
      <c r="T1600" s="11">
        <f t="shared" si="101"/>
        <v>42211.667337962965</v>
      </c>
    </row>
    <row r="1601" spans="1:20" ht="43.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s="5">
        <f t="shared" si="98"/>
        <v>0</v>
      </c>
      <c r="H1601" t="s">
        <v>8225</v>
      </c>
      <c r="I1601" t="s">
        <v>8247</v>
      </c>
      <c r="J1601">
        <v>1460116576</v>
      </c>
      <c r="K1601">
        <v>1457528176</v>
      </c>
      <c r="L1601" t="b">
        <v>0</v>
      </c>
      <c r="M1601">
        <v>0</v>
      </c>
      <c r="N1601" s="6">
        <f t="shared" si="99"/>
        <v>0</v>
      </c>
      <c r="O1601" t="b">
        <v>0</v>
      </c>
      <c r="P1601" t="s">
        <v>8291</v>
      </c>
      <c r="Q1601" t="s">
        <v>8338</v>
      </c>
      <c r="R1601" t="s">
        <v>8345</v>
      </c>
      <c r="S1601" s="11">
        <f t="shared" si="100"/>
        <v>42438.53907407407</v>
      </c>
      <c r="T1601" s="11">
        <f t="shared" si="101"/>
        <v>42468.497407407413</v>
      </c>
    </row>
    <row r="1602" spans="1:20" ht="43.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s="5">
        <f t="shared" ref="G1602:G1665" si="102">E1602/D1602</f>
        <v>7.3400000000000007E-2</v>
      </c>
      <c r="H1602" t="s">
        <v>8224</v>
      </c>
      <c r="I1602" t="s">
        <v>8246</v>
      </c>
      <c r="J1602">
        <v>1405401060</v>
      </c>
      <c r="K1602">
        <v>1401585752</v>
      </c>
      <c r="L1602" t="b">
        <v>0</v>
      </c>
      <c r="M1602">
        <v>9</v>
      </c>
      <c r="N1602" s="6">
        <f t="shared" si="99"/>
        <v>40.777777777777779</v>
      </c>
      <c r="O1602" t="b">
        <v>0</v>
      </c>
      <c r="P1602" t="s">
        <v>8291</v>
      </c>
      <c r="Q1602" t="s">
        <v>8338</v>
      </c>
      <c r="R1602" t="s">
        <v>8345</v>
      </c>
      <c r="S1602" s="11">
        <f t="shared" si="100"/>
        <v>41791.057314814818</v>
      </c>
      <c r="T1602" s="11">
        <f t="shared" si="101"/>
        <v>41835.21597222222</v>
      </c>
    </row>
    <row r="1603" spans="1:20" ht="43.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s="5">
        <f t="shared" si="102"/>
        <v>1.082492</v>
      </c>
      <c r="H1603" t="s">
        <v>8224</v>
      </c>
      <c r="I1603" t="s">
        <v>8246</v>
      </c>
      <c r="J1603">
        <v>1304561633</v>
      </c>
      <c r="K1603">
        <v>1301969633</v>
      </c>
      <c r="L1603" t="b">
        <v>0</v>
      </c>
      <c r="M1603">
        <v>56</v>
      </c>
      <c r="N1603" s="6">
        <f t="shared" ref="N1603:N1666" si="103">IFERROR(E1603/M1603,0)</f>
        <v>48.325535714285714</v>
      </c>
      <c r="O1603" t="b">
        <v>1</v>
      </c>
      <c r="P1603" t="s">
        <v>8276</v>
      </c>
      <c r="Q1603" t="s">
        <v>8325</v>
      </c>
      <c r="R1603" t="s">
        <v>8326</v>
      </c>
      <c r="S1603" s="11">
        <f t="shared" ref="S1603:S1666" si="104">((($K1603/60)/60)/24)+DATE(1970,1,1)</f>
        <v>40638.092974537038</v>
      </c>
      <c r="T1603" s="11">
        <f t="shared" ref="T1603:T1666" si="105">((($J1603/60)/60)/24)+DATE(1970,1,1)</f>
        <v>40668.092974537038</v>
      </c>
    </row>
    <row r="1604" spans="1:20" ht="43.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s="5">
        <f t="shared" si="102"/>
        <v>1.0016666666666667</v>
      </c>
      <c r="H1604" t="s">
        <v>8224</v>
      </c>
      <c r="I1604" t="s">
        <v>8246</v>
      </c>
      <c r="J1604">
        <v>1318633200</v>
      </c>
      <c r="K1604">
        <v>1314947317</v>
      </c>
      <c r="L1604" t="b">
        <v>0</v>
      </c>
      <c r="M1604">
        <v>32</v>
      </c>
      <c r="N1604" s="6">
        <f t="shared" si="103"/>
        <v>46.953125</v>
      </c>
      <c r="O1604" t="b">
        <v>1</v>
      </c>
      <c r="P1604" t="s">
        <v>8276</v>
      </c>
      <c r="Q1604" t="s">
        <v>8325</v>
      </c>
      <c r="R1604" t="s">
        <v>8326</v>
      </c>
      <c r="S1604" s="11">
        <f t="shared" si="104"/>
        <v>40788.297650462962</v>
      </c>
      <c r="T1604" s="11">
        <f t="shared" si="105"/>
        <v>40830.958333333336</v>
      </c>
    </row>
    <row r="1605" spans="1:20" ht="29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s="5">
        <f t="shared" si="102"/>
        <v>1.0003299999999999</v>
      </c>
      <c r="H1605" t="s">
        <v>8224</v>
      </c>
      <c r="I1605" t="s">
        <v>8246</v>
      </c>
      <c r="J1605">
        <v>1327723459</v>
      </c>
      <c r="K1605">
        <v>1322539459</v>
      </c>
      <c r="L1605" t="b">
        <v>0</v>
      </c>
      <c r="M1605">
        <v>30</v>
      </c>
      <c r="N1605" s="6">
        <f t="shared" si="103"/>
        <v>66.688666666666663</v>
      </c>
      <c r="O1605" t="b">
        <v>1</v>
      </c>
      <c r="P1605" t="s">
        <v>8276</v>
      </c>
      <c r="Q1605" t="s">
        <v>8325</v>
      </c>
      <c r="R1605" t="s">
        <v>8326</v>
      </c>
      <c r="S1605" s="11">
        <f t="shared" si="104"/>
        <v>40876.169664351852</v>
      </c>
      <c r="T1605" s="11">
        <f t="shared" si="105"/>
        <v>40936.169664351852</v>
      </c>
    </row>
    <row r="1606" spans="1:20" ht="43.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s="5">
        <f t="shared" si="102"/>
        <v>1.2210714285714286</v>
      </c>
      <c r="H1606" t="s">
        <v>8224</v>
      </c>
      <c r="I1606" t="s">
        <v>8246</v>
      </c>
      <c r="J1606">
        <v>1332011835</v>
      </c>
      <c r="K1606">
        <v>1328559435</v>
      </c>
      <c r="L1606" t="b">
        <v>0</v>
      </c>
      <c r="M1606">
        <v>70</v>
      </c>
      <c r="N1606" s="6">
        <f t="shared" si="103"/>
        <v>48.842857142857142</v>
      </c>
      <c r="O1606" t="b">
        <v>1</v>
      </c>
      <c r="P1606" t="s">
        <v>8276</v>
      </c>
      <c r="Q1606" t="s">
        <v>8325</v>
      </c>
      <c r="R1606" t="s">
        <v>8326</v>
      </c>
      <c r="S1606" s="11">
        <f t="shared" si="104"/>
        <v>40945.845312500001</v>
      </c>
      <c r="T1606" s="11">
        <f t="shared" si="105"/>
        <v>40985.80364583333</v>
      </c>
    </row>
    <row r="1607" spans="1:20" ht="43.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s="5">
        <f t="shared" si="102"/>
        <v>1.0069333333333335</v>
      </c>
      <c r="H1607" t="s">
        <v>8224</v>
      </c>
      <c r="I1607" t="s">
        <v>8246</v>
      </c>
      <c r="J1607">
        <v>1312182000</v>
      </c>
      <c r="K1607">
        <v>1311380313</v>
      </c>
      <c r="L1607" t="b">
        <v>0</v>
      </c>
      <c r="M1607">
        <v>44</v>
      </c>
      <c r="N1607" s="6">
        <f t="shared" si="103"/>
        <v>137.30909090909091</v>
      </c>
      <c r="O1607" t="b">
        <v>1</v>
      </c>
      <c r="P1607" t="s">
        <v>8276</v>
      </c>
      <c r="Q1607" t="s">
        <v>8325</v>
      </c>
      <c r="R1607" t="s">
        <v>8326</v>
      </c>
      <c r="S1607" s="11">
        <f t="shared" si="104"/>
        <v>40747.012881944444</v>
      </c>
      <c r="T1607" s="11">
        <f t="shared" si="105"/>
        <v>40756.291666666664</v>
      </c>
    </row>
    <row r="1608" spans="1:20" ht="43.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s="5">
        <f t="shared" si="102"/>
        <v>1.01004125</v>
      </c>
      <c r="H1608" t="s">
        <v>8224</v>
      </c>
      <c r="I1608" t="s">
        <v>8246</v>
      </c>
      <c r="J1608">
        <v>1300930838</v>
      </c>
      <c r="K1608">
        <v>1293158438</v>
      </c>
      <c r="L1608" t="b">
        <v>0</v>
      </c>
      <c r="M1608">
        <v>92</v>
      </c>
      <c r="N1608" s="6">
        <f t="shared" si="103"/>
        <v>87.829673913043479</v>
      </c>
      <c r="O1608" t="b">
        <v>1</v>
      </c>
      <c r="P1608" t="s">
        <v>8276</v>
      </c>
      <c r="Q1608" t="s">
        <v>8325</v>
      </c>
      <c r="R1608" t="s">
        <v>8326</v>
      </c>
      <c r="S1608" s="11">
        <f t="shared" si="104"/>
        <v>40536.111550925925</v>
      </c>
      <c r="T1608" s="11">
        <f t="shared" si="105"/>
        <v>40626.069884259261</v>
      </c>
    </row>
    <row r="1609" spans="1:20" ht="43.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s="5">
        <f t="shared" si="102"/>
        <v>1.4511000000000001</v>
      </c>
      <c r="H1609" t="s">
        <v>8224</v>
      </c>
      <c r="I1609" t="s">
        <v>8246</v>
      </c>
      <c r="J1609">
        <v>1339701851</v>
      </c>
      <c r="K1609">
        <v>1337887451</v>
      </c>
      <c r="L1609" t="b">
        <v>0</v>
      </c>
      <c r="M1609">
        <v>205</v>
      </c>
      <c r="N1609" s="6">
        <f t="shared" si="103"/>
        <v>70.785365853658533</v>
      </c>
      <c r="O1609" t="b">
        <v>1</v>
      </c>
      <c r="P1609" t="s">
        <v>8276</v>
      </c>
      <c r="Q1609" t="s">
        <v>8325</v>
      </c>
      <c r="R1609" t="s">
        <v>8326</v>
      </c>
      <c r="S1609" s="11">
        <f t="shared" si="104"/>
        <v>41053.80846064815</v>
      </c>
      <c r="T1609" s="11">
        <f t="shared" si="105"/>
        <v>41074.80846064815</v>
      </c>
    </row>
    <row r="1610" spans="1:20" ht="29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s="5">
        <f t="shared" si="102"/>
        <v>1.0125</v>
      </c>
      <c r="H1610" t="s">
        <v>8224</v>
      </c>
      <c r="I1610" t="s">
        <v>8246</v>
      </c>
      <c r="J1610">
        <v>1388553960</v>
      </c>
      <c r="K1610">
        <v>1385754986</v>
      </c>
      <c r="L1610" t="b">
        <v>0</v>
      </c>
      <c r="M1610">
        <v>23</v>
      </c>
      <c r="N1610" s="6">
        <f t="shared" si="103"/>
        <v>52.826086956521742</v>
      </c>
      <c r="O1610" t="b">
        <v>1</v>
      </c>
      <c r="P1610" t="s">
        <v>8276</v>
      </c>
      <c r="Q1610" t="s">
        <v>8325</v>
      </c>
      <c r="R1610" t="s">
        <v>8326</v>
      </c>
      <c r="S1610" s="11">
        <f t="shared" si="104"/>
        <v>41607.83085648148</v>
      </c>
      <c r="T1610" s="11">
        <f t="shared" si="105"/>
        <v>41640.226388888892</v>
      </c>
    </row>
    <row r="1611" spans="1:20" ht="43.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s="5">
        <f t="shared" si="102"/>
        <v>1.1833333333333333</v>
      </c>
      <c r="H1611" t="s">
        <v>8224</v>
      </c>
      <c r="I1611" t="s">
        <v>8246</v>
      </c>
      <c r="J1611">
        <v>1320220800</v>
      </c>
      <c r="K1611">
        <v>1315612909</v>
      </c>
      <c r="L1611" t="b">
        <v>0</v>
      </c>
      <c r="M1611">
        <v>4</v>
      </c>
      <c r="N1611" s="6">
        <f t="shared" si="103"/>
        <v>443.75</v>
      </c>
      <c r="O1611" t="b">
        <v>1</v>
      </c>
      <c r="P1611" t="s">
        <v>8276</v>
      </c>
      <c r="Q1611" t="s">
        <v>8325</v>
      </c>
      <c r="R1611" t="s">
        <v>8326</v>
      </c>
      <c r="S1611" s="11">
        <f t="shared" si="104"/>
        <v>40796.001261574071</v>
      </c>
      <c r="T1611" s="11">
        <f t="shared" si="105"/>
        <v>40849.333333333336</v>
      </c>
    </row>
    <row r="1612" spans="1:20" ht="29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s="5">
        <f t="shared" si="102"/>
        <v>2.7185000000000001</v>
      </c>
      <c r="H1612" t="s">
        <v>8224</v>
      </c>
      <c r="I1612" t="s">
        <v>8246</v>
      </c>
      <c r="J1612">
        <v>1355609510</v>
      </c>
      <c r="K1612">
        <v>1353017510</v>
      </c>
      <c r="L1612" t="b">
        <v>0</v>
      </c>
      <c r="M1612">
        <v>112</v>
      </c>
      <c r="N1612" s="6">
        <f t="shared" si="103"/>
        <v>48.544642857142854</v>
      </c>
      <c r="O1612" t="b">
        <v>1</v>
      </c>
      <c r="P1612" t="s">
        <v>8276</v>
      </c>
      <c r="Q1612" t="s">
        <v>8325</v>
      </c>
      <c r="R1612" t="s">
        <v>8326</v>
      </c>
      <c r="S1612" s="11">
        <f t="shared" si="104"/>
        <v>41228.924884259257</v>
      </c>
      <c r="T1612" s="11">
        <f t="shared" si="105"/>
        <v>41258.924884259257</v>
      </c>
    </row>
    <row r="1613" spans="1:20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s="5">
        <f t="shared" si="102"/>
        <v>1.25125</v>
      </c>
      <c r="H1613" t="s">
        <v>8224</v>
      </c>
      <c r="I1613" t="s">
        <v>8246</v>
      </c>
      <c r="J1613">
        <v>1370390432</v>
      </c>
      <c r="K1613">
        <v>1368576032</v>
      </c>
      <c r="L1613" t="b">
        <v>0</v>
      </c>
      <c r="M1613">
        <v>27</v>
      </c>
      <c r="N1613" s="6">
        <f t="shared" si="103"/>
        <v>37.074074074074076</v>
      </c>
      <c r="O1613" t="b">
        <v>1</v>
      </c>
      <c r="P1613" t="s">
        <v>8276</v>
      </c>
      <c r="Q1613" t="s">
        <v>8325</v>
      </c>
      <c r="R1613" t="s">
        <v>8326</v>
      </c>
      <c r="S1613" s="11">
        <f t="shared" si="104"/>
        <v>41409.00037037037</v>
      </c>
      <c r="T1613" s="11">
        <f t="shared" si="105"/>
        <v>41430.00037037037</v>
      </c>
    </row>
    <row r="1614" spans="1:20" ht="29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s="5">
        <f t="shared" si="102"/>
        <v>1.1000000000000001</v>
      </c>
      <c r="H1614" t="s">
        <v>8224</v>
      </c>
      <c r="I1614" t="s">
        <v>8246</v>
      </c>
      <c r="J1614">
        <v>1357160384</v>
      </c>
      <c r="K1614">
        <v>1354568384</v>
      </c>
      <c r="L1614" t="b">
        <v>0</v>
      </c>
      <c r="M1614">
        <v>11</v>
      </c>
      <c r="N1614" s="6">
        <f t="shared" si="103"/>
        <v>50</v>
      </c>
      <c r="O1614" t="b">
        <v>1</v>
      </c>
      <c r="P1614" t="s">
        <v>8276</v>
      </c>
      <c r="Q1614" t="s">
        <v>8325</v>
      </c>
      <c r="R1614" t="s">
        <v>8326</v>
      </c>
      <c r="S1614" s="11">
        <f t="shared" si="104"/>
        <v>41246.874814814815</v>
      </c>
      <c r="T1614" s="11">
        <f t="shared" si="105"/>
        <v>41276.874814814815</v>
      </c>
    </row>
    <row r="1615" spans="1:20" ht="43.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s="5">
        <f t="shared" si="102"/>
        <v>1.0149999999999999</v>
      </c>
      <c r="H1615" t="s">
        <v>8224</v>
      </c>
      <c r="I1615" t="s">
        <v>8246</v>
      </c>
      <c r="J1615">
        <v>1342921202</v>
      </c>
      <c r="K1615">
        <v>1340329202</v>
      </c>
      <c r="L1615" t="b">
        <v>0</v>
      </c>
      <c r="M1615">
        <v>26</v>
      </c>
      <c r="N1615" s="6">
        <f t="shared" si="103"/>
        <v>39.03846153846154</v>
      </c>
      <c r="O1615" t="b">
        <v>1</v>
      </c>
      <c r="P1615" t="s">
        <v>8276</v>
      </c>
      <c r="Q1615" t="s">
        <v>8325</v>
      </c>
      <c r="R1615" t="s">
        <v>8326</v>
      </c>
      <c r="S1615" s="11">
        <f t="shared" si="104"/>
        <v>41082.069467592592</v>
      </c>
      <c r="T1615" s="11">
        <f t="shared" si="105"/>
        <v>41112.069467592592</v>
      </c>
    </row>
    <row r="1616" spans="1:20" ht="43.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s="5">
        <f t="shared" si="102"/>
        <v>1.0269999999999999</v>
      </c>
      <c r="H1616" t="s">
        <v>8224</v>
      </c>
      <c r="I1616" t="s">
        <v>8246</v>
      </c>
      <c r="J1616">
        <v>1407085200</v>
      </c>
      <c r="K1616">
        <v>1401924769</v>
      </c>
      <c r="L1616" t="b">
        <v>0</v>
      </c>
      <c r="M1616">
        <v>77</v>
      </c>
      <c r="N1616" s="6">
        <f t="shared" si="103"/>
        <v>66.688311688311686</v>
      </c>
      <c r="O1616" t="b">
        <v>1</v>
      </c>
      <c r="P1616" t="s">
        <v>8276</v>
      </c>
      <c r="Q1616" t="s">
        <v>8325</v>
      </c>
      <c r="R1616" t="s">
        <v>8326</v>
      </c>
      <c r="S1616" s="11">
        <f t="shared" si="104"/>
        <v>41794.981122685182</v>
      </c>
      <c r="T1616" s="11">
        <f t="shared" si="105"/>
        <v>41854.708333333336</v>
      </c>
    </row>
    <row r="1617" spans="1:20" ht="43.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s="5">
        <f t="shared" si="102"/>
        <v>1.1412500000000001</v>
      </c>
      <c r="H1617" t="s">
        <v>8224</v>
      </c>
      <c r="I1617" t="s">
        <v>8246</v>
      </c>
      <c r="J1617">
        <v>1323742396</v>
      </c>
      <c r="K1617">
        <v>1319850796</v>
      </c>
      <c r="L1617" t="b">
        <v>0</v>
      </c>
      <c r="M1617">
        <v>136</v>
      </c>
      <c r="N1617" s="6">
        <f t="shared" si="103"/>
        <v>67.132352941176464</v>
      </c>
      <c r="O1617" t="b">
        <v>1</v>
      </c>
      <c r="P1617" t="s">
        <v>8276</v>
      </c>
      <c r="Q1617" t="s">
        <v>8325</v>
      </c>
      <c r="R1617" t="s">
        <v>8326</v>
      </c>
      <c r="S1617" s="11">
        <f t="shared" si="104"/>
        <v>40845.050879629627</v>
      </c>
      <c r="T1617" s="11">
        <f t="shared" si="105"/>
        <v>40890.092546296299</v>
      </c>
    </row>
    <row r="1618" spans="1:20" ht="43.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s="5">
        <f t="shared" si="102"/>
        <v>1.042</v>
      </c>
      <c r="H1618" t="s">
        <v>8224</v>
      </c>
      <c r="I1618" t="s">
        <v>8246</v>
      </c>
      <c r="J1618">
        <v>1353621600</v>
      </c>
      <c r="K1618">
        <v>1350061821</v>
      </c>
      <c r="L1618" t="b">
        <v>0</v>
      </c>
      <c r="M1618">
        <v>157</v>
      </c>
      <c r="N1618" s="6">
        <f t="shared" si="103"/>
        <v>66.369426751592357</v>
      </c>
      <c r="O1618" t="b">
        <v>1</v>
      </c>
      <c r="P1618" t="s">
        <v>8276</v>
      </c>
      <c r="Q1618" t="s">
        <v>8325</v>
      </c>
      <c r="R1618" t="s">
        <v>8326</v>
      </c>
      <c r="S1618" s="11">
        <f t="shared" si="104"/>
        <v>41194.715520833335</v>
      </c>
      <c r="T1618" s="11">
        <f t="shared" si="105"/>
        <v>41235.916666666664</v>
      </c>
    </row>
    <row r="1619" spans="1:20" ht="29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s="5">
        <f t="shared" si="102"/>
        <v>1.4585714285714286</v>
      </c>
      <c r="H1619" t="s">
        <v>8224</v>
      </c>
      <c r="I1619" t="s">
        <v>8246</v>
      </c>
      <c r="J1619">
        <v>1383332400</v>
      </c>
      <c r="K1619">
        <v>1380470188</v>
      </c>
      <c r="L1619" t="b">
        <v>0</v>
      </c>
      <c r="M1619">
        <v>158</v>
      </c>
      <c r="N1619" s="6">
        <f t="shared" si="103"/>
        <v>64.620253164556956</v>
      </c>
      <c r="O1619" t="b">
        <v>1</v>
      </c>
      <c r="P1619" t="s">
        <v>8276</v>
      </c>
      <c r="Q1619" t="s">
        <v>8325</v>
      </c>
      <c r="R1619" t="s">
        <v>8326</v>
      </c>
      <c r="S1619" s="11">
        <f t="shared" si="104"/>
        <v>41546.664212962962</v>
      </c>
      <c r="T1619" s="11">
        <f t="shared" si="105"/>
        <v>41579.791666666664</v>
      </c>
    </row>
    <row r="1620" spans="1:20" ht="29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s="5">
        <f t="shared" si="102"/>
        <v>1.0506666666666666</v>
      </c>
      <c r="H1620" t="s">
        <v>8224</v>
      </c>
      <c r="I1620" t="s">
        <v>8246</v>
      </c>
      <c r="J1620">
        <v>1362757335</v>
      </c>
      <c r="K1620">
        <v>1359301335</v>
      </c>
      <c r="L1620" t="b">
        <v>0</v>
      </c>
      <c r="M1620">
        <v>27</v>
      </c>
      <c r="N1620" s="6">
        <f t="shared" si="103"/>
        <v>58.370370370370374</v>
      </c>
      <c r="O1620" t="b">
        <v>1</v>
      </c>
      <c r="P1620" t="s">
        <v>8276</v>
      </c>
      <c r="Q1620" t="s">
        <v>8325</v>
      </c>
      <c r="R1620" t="s">
        <v>8326</v>
      </c>
      <c r="S1620" s="11">
        <f t="shared" si="104"/>
        <v>41301.654340277775</v>
      </c>
      <c r="T1620" s="11">
        <f t="shared" si="105"/>
        <v>41341.654340277775</v>
      </c>
    </row>
    <row r="1621" spans="1:20" ht="43.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s="5">
        <f t="shared" si="102"/>
        <v>1.3333333333333333</v>
      </c>
      <c r="H1621" t="s">
        <v>8224</v>
      </c>
      <c r="I1621" t="s">
        <v>8246</v>
      </c>
      <c r="J1621">
        <v>1410755286</v>
      </c>
      <c r="K1621">
        <v>1408940886</v>
      </c>
      <c r="L1621" t="b">
        <v>0</v>
      </c>
      <c r="M1621">
        <v>23</v>
      </c>
      <c r="N1621" s="6">
        <f t="shared" si="103"/>
        <v>86.956521739130437</v>
      </c>
      <c r="O1621" t="b">
        <v>1</v>
      </c>
      <c r="P1621" t="s">
        <v>8276</v>
      </c>
      <c r="Q1621" t="s">
        <v>8325</v>
      </c>
      <c r="R1621" t="s">
        <v>8326</v>
      </c>
      <c r="S1621" s="11">
        <f t="shared" si="104"/>
        <v>41876.18618055556</v>
      </c>
      <c r="T1621" s="11">
        <f t="shared" si="105"/>
        <v>41897.18618055556</v>
      </c>
    </row>
    <row r="1622" spans="1:20" ht="29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s="5">
        <f t="shared" si="102"/>
        <v>1.1299999999999999</v>
      </c>
      <c r="H1622" t="s">
        <v>8224</v>
      </c>
      <c r="I1622" t="s">
        <v>8246</v>
      </c>
      <c r="J1622">
        <v>1361606940</v>
      </c>
      <c r="K1622">
        <v>1361002140</v>
      </c>
      <c r="L1622" t="b">
        <v>0</v>
      </c>
      <c r="M1622">
        <v>17</v>
      </c>
      <c r="N1622" s="6">
        <f t="shared" si="103"/>
        <v>66.470588235294116</v>
      </c>
      <c r="O1622" t="b">
        <v>1</v>
      </c>
      <c r="P1622" t="s">
        <v>8276</v>
      </c>
      <c r="Q1622" t="s">
        <v>8325</v>
      </c>
      <c r="R1622" t="s">
        <v>8326</v>
      </c>
      <c r="S1622" s="11">
        <f t="shared" si="104"/>
        <v>41321.339583333334</v>
      </c>
      <c r="T1622" s="11">
        <f t="shared" si="105"/>
        <v>41328.339583333334</v>
      </c>
    </row>
    <row r="1623" spans="1:20" ht="43.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s="5">
        <f t="shared" si="102"/>
        <v>1.212</v>
      </c>
      <c r="H1623" t="s">
        <v>8224</v>
      </c>
      <c r="I1623" t="s">
        <v>8246</v>
      </c>
      <c r="J1623">
        <v>1338177540</v>
      </c>
      <c r="K1623">
        <v>1333550015</v>
      </c>
      <c r="L1623" t="b">
        <v>0</v>
      </c>
      <c r="M1623">
        <v>37</v>
      </c>
      <c r="N1623" s="6">
        <f t="shared" si="103"/>
        <v>163.78378378378378</v>
      </c>
      <c r="O1623" t="b">
        <v>1</v>
      </c>
      <c r="P1623" t="s">
        <v>8276</v>
      </c>
      <c r="Q1623" t="s">
        <v>8325</v>
      </c>
      <c r="R1623" t="s">
        <v>8326</v>
      </c>
      <c r="S1623" s="11">
        <f t="shared" si="104"/>
        <v>41003.60665509259</v>
      </c>
      <c r="T1623" s="11">
        <f t="shared" si="105"/>
        <v>41057.165972222225</v>
      </c>
    </row>
    <row r="1624" spans="1:20" ht="43.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s="5">
        <f t="shared" si="102"/>
        <v>1.0172463768115942</v>
      </c>
      <c r="H1624" t="s">
        <v>8224</v>
      </c>
      <c r="I1624" t="s">
        <v>8246</v>
      </c>
      <c r="J1624">
        <v>1418803140</v>
      </c>
      <c r="K1624">
        <v>1415343874</v>
      </c>
      <c r="L1624" t="b">
        <v>0</v>
      </c>
      <c r="M1624">
        <v>65</v>
      </c>
      <c r="N1624" s="6">
        <f t="shared" si="103"/>
        <v>107.98461538461538</v>
      </c>
      <c r="O1624" t="b">
        <v>1</v>
      </c>
      <c r="P1624" t="s">
        <v>8276</v>
      </c>
      <c r="Q1624" t="s">
        <v>8325</v>
      </c>
      <c r="R1624" t="s">
        <v>8326</v>
      </c>
      <c r="S1624" s="11">
        <f t="shared" si="104"/>
        <v>41950.29483796296</v>
      </c>
      <c r="T1624" s="11">
        <f t="shared" si="105"/>
        <v>41990.332638888889</v>
      </c>
    </row>
    <row r="1625" spans="1:20" ht="43.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s="5">
        <f t="shared" si="102"/>
        <v>1.0106666666666666</v>
      </c>
      <c r="H1625" t="s">
        <v>8225</v>
      </c>
      <c r="I1625" t="s">
        <v>8247</v>
      </c>
      <c r="J1625">
        <v>1377621089</v>
      </c>
      <c r="K1625">
        <v>1372437089</v>
      </c>
      <c r="L1625" t="b">
        <v>0</v>
      </c>
      <c r="M1625">
        <v>18</v>
      </c>
      <c r="N1625" s="6">
        <f t="shared" si="103"/>
        <v>42.111111111111114</v>
      </c>
      <c r="O1625" t="b">
        <v>1</v>
      </c>
      <c r="P1625" t="s">
        <v>8276</v>
      </c>
      <c r="Q1625" t="s">
        <v>8325</v>
      </c>
      <c r="R1625" t="s">
        <v>8326</v>
      </c>
      <c r="S1625" s="11">
        <f t="shared" si="104"/>
        <v>41453.688530092593</v>
      </c>
      <c r="T1625" s="11">
        <f t="shared" si="105"/>
        <v>41513.688530092593</v>
      </c>
    </row>
    <row r="1626" spans="1:20" ht="29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s="5">
        <f t="shared" si="102"/>
        <v>1.18</v>
      </c>
      <c r="H1626" t="s">
        <v>8224</v>
      </c>
      <c r="I1626" t="s">
        <v>8246</v>
      </c>
      <c r="J1626">
        <v>1357721335</v>
      </c>
      <c r="K1626">
        <v>1354265335</v>
      </c>
      <c r="L1626" t="b">
        <v>0</v>
      </c>
      <c r="M1626">
        <v>25</v>
      </c>
      <c r="N1626" s="6">
        <f t="shared" si="103"/>
        <v>47.2</v>
      </c>
      <c r="O1626" t="b">
        <v>1</v>
      </c>
      <c r="P1626" t="s">
        <v>8276</v>
      </c>
      <c r="Q1626" t="s">
        <v>8325</v>
      </c>
      <c r="R1626" t="s">
        <v>8326</v>
      </c>
      <c r="S1626" s="11">
        <f t="shared" si="104"/>
        <v>41243.367303240739</v>
      </c>
      <c r="T1626" s="11">
        <f t="shared" si="105"/>
        <v>41283.367303240739</v>
      </c>
    </row>
    <row r="1627" spans="1:20" ht="43.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s="5">
        <f t="shared" si="102"/>
        <v>1.5533333333333332</v>
      </c>
      <c r="H1627" t="s">
        <v>8224</v>
      </c>
      <c r="I1627" t="s">
        <v>8246</v>
      </c>
      <c r="J1627">
        <v>1347382053</v>
      </c>
      <c r="K1627">
        <v>1344962853</v>
      </c>
      <c r="L1627" t="b">
        <v>0</v>
      </c>
      <c r="M1627">
        <v>104</v>
      </c>
      <c r="N1627" s="6">
        <f t="shared" si="103"/>
        <v>112.01923076923077</v>
      </c>
      <c r="O1627" t="b">
        <v>1</v>
      </c>
      <c r="P1627" t="s">
        <v>8276</v>
      </c>
      <c r="Q1627" t="s">
        <v>8325</v>
      </c>
      <c r="R1627" t="s">
        <v>8326</v>
      </c>
      <c r="S1627" s="11">
        <f t="shared" si="104"/>
        <v>41135.699687500004</v>
      </c>
      <c r="T1627" s="11">
        <f t="shared" si="105"/>
        <v>41163.699687500004</v>
      </c>
    </row>
    <row r="1628" spans="1:20" ht="43.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s="5">
        <f t="shared" si="102"/>
        <v>1.0118750000000001</v>
      </c>
      <c r="H1628" t="s">
        <v>8224</v>
      </c>
      <c r="I1628" t="s">
        <v>8246</v>
      </c>
      <c r="J1628">
        <v>1385932867</v>
      </c>
      <c r="K1628">
        <v>1383337267</v>
      </c>
      <c r="L1628" t="b">
        <v>0</v>
      </c>
      <c r="M1628">
        <v>108</v>
      </c>
      <c r="N1628" s="6">
        <f t="shared" si="103"/>
        <v>74.953703703703709</v>
      </c>
      <c r="O1628" t="b">
        <v>1</v>
      </c>
      <c r="P1628" t="s">
        <v>8276</v>
      </c>
      <c r="Q1628" t="s">
        <v>8325</v>
      </c>
      <c r="R1628" t="s">
        <v>8326</v>
      </c>
      <c r="S1628" s="11">
        <f t="shared" si="104"/>
        <v>41579.847997685189</v>
      </c>
      <c r="T1628" s="11">
        <f t="shared" si="105"/>
        <v>41609.889664351853</v>
      </c>
    </row>
    <row r="1629" spans="1:20" ht="43.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s="5">
        <f t="shared" si="102"/>
        <v>1.17</v>
      </c>
      <c r="H1629" t="s">
        <v>8224</v>
      </c>
      <c r="I1629" t="s">
        <v>8246</v>
      </c>
      <c r="J1629">
        <v>1353905940</v>
      </c>
      <c r="K1629">
        <v>1351011489</v>
      </c>
      <c r="L1629" t="b">
        <v>0</v>
      </c>
      <c r="M1629">
        <v>38</v>
      </c>
      <c r="N1629" s="6">
        <f t="shared" si="103"/>
        <v>61.578947368421055</v>
      </c>
      <c r="O1629" t="b">
        <v>1</v>
      </c>
      <c r="P1629" t="s">
        <v>8276</v>
      </c>
      <c r="Q1629" t="s">
        <v>8325</v>
      </c>
      <c r="R1629" t="s">
        <v>8326</v>
      </c>
      <c r="S1629" s="11">
        <f t="shared" si="104"/>
        <v>41205.707048611112</v>
      </c>
      <c r="T1629" s="11">
        <f t="shared" si="105"/>
        <v>41239.207638888889</v>
      </c>
    </row>
    <row r="1630" spans="1:20" ht="29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s="5">
        <f t="shared" si="102"/>
        <v>1.00925</v>
      </c>
      <c r="H1630" t="s">
        <v>8224</v>
      </c>
      <c r="I1630" t="s">
        <v>8246</v>
      </c>
      <c r="J1630">
        <v>1403026882</v>
      </c>
      <c r="K1630">
        <v>1400175682</v>
      </c>
      <c r="L1630" t="b">
        <v>0</v>
      </c>
      <c r="M1630">
        <v>88</v>
      </c>
      <c r="N1630" s="6">
        <f t="shared" si="103"/>
        <v>45.875</v>
      </c>
      <c r="O1630" t="b">
        <v>1</v>
      </c>
      <c r="P1630" t="s">
        <v>8276</v>
      </c>
      <c r="Q1630" t="s">
        <v>8325</v>
      </c>
      <c r="R1630" t="s">
        <v>8326</v>
      </c>
      <c r="S1630" s="11">
        <f t="shared" si="104"/>
        <v>41774.737060185187</v>
      </c>
      <c r="T1630" s="11">
        <f t="shared" si="105"/>
        <v>41807.737060185187</v>
      </c>
    </row>
    <row r="1631" spans="1:20" ht="29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s="5">
        <f t="shared" si="102"/>
        <v>1.0366666666666666</v>
      </c>
      <c r="H1631" t="s">
        <v>8224</v>
      </c>
      <c r="I1631" t="s">
        <v>8246</v>
      </c>
      <c r="J1631">
        <v>1392929333</v>
      </c>
      <c r="K1631">
        <v>1389041333</v>
      </c>
      <c r="L1631" t="b">
        <v>0</v>
      </c>
      <c r="M1631">
        <v>82</v>
      </c>
      <c r="N1631" s="6">
        <f t="shared" si="103"/>
        <v>75.853658536585371</v>
      </c>
      <c r="O1631" t="b">
        <v>1</v>
      </c>
      <c r="P1631" t="s">
        <v>8276</v>
      </c>
      <c r="Q1631" t="s">
        <v>8325</v>
      </c>
      <c r="R1631" t="s">
        <v>8326</v>
      </c>
      <c r="S1631" s="11">
        <f t="shared" si="104"/>
        <v>41645.867280092592</v>
      </c>
      <c r="T1631" s="11">
        <f t="shared" si="105"/>
        <v>41690.867280092592</v>
      </c>
    </row>
    <row r="1632" spans="1:20" ht="43.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s="5">
        <f t="shared" si="102"/>
        <v>2.6524999999999999</v>
      </c>
      <c r="H1632" t="s">
        <v>8224</v>
      </c>
      <c r="I1632" t="s">
        <v>8246</v>
      </c>
      <c r="J1632">
        <v>1330671540</v>
      </c>
      <c r="K1632">
        <v>1328040375</v>
      </c>
      <c r="L1632" t="b">
        <v>0</v>
      </c>
      <c r="M1632">
        <v>126</v>
      </c>
      <c r="N1632" s="6">
        <f t="shared" si="103"/>
        <v>84.206349206349202</v>
      </c>
      <c r="O1632" t="b">
        <v>1</v>
      </c>
      <c r="P1632" t="s">
        <v>8276</v>
      </c>
      <c r="Q1632" t="s">
        <v>8325</v>
      </c>
      <c r="R1632" t="s">
        <v>8326</v>
      </c>
      <c r="S1632" s="11">
        <f t="shared" si="104"/>
        <v>40939.837673611109</v>
      </c>
      <c r="T1632" s="11">
        <f t="shared" si="105"/>
        <v>40970.290972222225</v>
      </c>
    </row>
    <row r="1633" spans="1:20" ht="43.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s="5">
        <f t="shared" si="102"/>
        <v>1.5590999999999999</v>
      </c>
      <c r="H1633" t="s">
        <v>8224</v>
      </c>
      <c r="I1633" t="s">
        <v>8246</v>
      </c>
      <c r="J1633">
        <v>1350074261</v>
      </c>
      <c r="K1633">
        <v>1347482261</v>
      </c>
      <c r="L1633" t="b">
        <v>0</v>
      </c>
      <c r="M1633">
        <v>133</v>
      </c>
      <c r="N1633" s="6">
        <f t="shared" si="103"/>
        <v>117.22556390977444</v>
      </c>
      <c r="O1633" t="b">
        <v>1</v>
      </c>
      <c r="P1633" t="s">
        <v>8276</v>
      </c>
      <c r="Q1633" t="s">
        <v>8325</v>
      </c>
      <c r="R1633" t="s">
        <v>8326</v>
      </c>
      <c r="S1633" s="11">
        <f t="shared" si="104"/>
        <v>41164.859502314815</v>
      </c>
      <c r="T1633" s="11">
        <f t="shared" si="105"/>
        <v>41194.859502314815</v>
      </c>
    </row>
    <row r="1634" spans="1:20" ht="43.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s="5">
        <f t="shared" si="102"/>
        <v>1.0162500000000001</v>
      </c>
      <c r="H1634" t="s">
        <v>8224</v>
      </c>
      <c r="I1634" t="s">
        <v>8246</v>
      </c>
      <c r="J1634">
        <v>1316851854</v>
      </c>
      <c r="K1634">
        <v>1311667854</v>
      </c>
      <c r="L1634" t="b">
        <v>0</v>
      </c>
      <c r="M1634">
        <v>47</v>
      </c>
      <c r="N1634" s="6">
        <f t="shared" si="103"/>
        <v>86.489361702127653</v>
      </c>
      <c r="O1634" t="b">
        <v>1</v>
      </c>
      <c r="P1634" t="s">
        <v>8276</v>
      </c>
      <c r="Q1634" t="s">
        <v>8325</v>
      </c>
      <c r="R1634" t="s">
        <v>8326</v>
      </c>
      <c r="S1634" s="11">
        <f t="shared" si="104"/>
        <v>40750.340902777774</v>
      </c>
      <c r="T1634" s="11">
        <f t="shared" si="105"/>
        <v>40810.340902777774</v>
      </c>
    </row>
    <row r="1635" spans="1:20" ht="43.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s="5">
        <f t="shared" si="102"/>
        <v>1</v>
      </c>
      <c r="H1635" t="s">
        <v>8224</v>
      </c>
      <c r="I1635" t="s">
        <v>8246</v>
      </c>
      <c r="J1635">
        <v>1326690000</v>
      </c>
      <c r="K1635">
        <v>1324329156</v>
      </c>
      <c r="L1635" t="b">
        <v>0</v>
      </c>
      <c r="M1635">
        <v>58</v>
      </c>
      <c r="N1635" s="6">
        <f t="shared" si="103"/>
        <v>172.41379310344828</v>
      </c>
      <c r="O1635" t="b">
        <v>1</v>
      </c>
      <c r="P1635" t="s">
        <v>8276</v>
      </c>
      <c r="Q1635" t="s">
        <v>8325</v>
      </c>
      <c r="R1635" t="s">
        <v>8326</v>
      </c>
      <c r="S1635" s="11">
        <f t="shared" si="104"/>
        <v>40896.883750000001</v>
      </c>
      <c r="T1635" s="11">
        <f t="shared" si="105"/>
        <v>40924.208333333336</v>
      </c>
    </row>
    <row r="1636" spans="1:20" ht="29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s="5">
        <f t="shared" si="102"/>
        <v>1.0049999999999999</v>
      </c>
      <c r="H1636" t="s">
        <v>8224</v>
      </c>
      <c r="I1636" t="s">
        <v>8246</v>
      </c>
      <c r="J1636">
        <v>1306994340</v>
      </c>
      <c r="K1636">
        <v>1303706001</v>
      </c>
      <c r="L1636" t="b">
        <v>0</v>
      </c>
      <c r="M1636">
        <v>32</v>
      </c>
      <c r="N1636" s="6">
        <f t="shared" si="103"/>
        <v>62.8125</v>
      </c>
      <c r="O1636" t="b">
        <v>1</v>
      </c>
      <c r="P1636" t="s">
        <v>8276</v>
      </c>
      <c r="Q1636" t="s">
        <v>8325</v>
      </c>
      <c r="R1636" t="s">
        <v>8326</v>
      </c>
      <c r="S1636" s="11">
        <f t="shared" si="104"/>
        <v>40658.189826388887</v>
      </c>
      <c r="T1636" s="11">
        <f t="shared" si="105"/>
        <v>40696.249305555553</v>
      </c>
    </row>
    <row r="1637" spans="1:20" ht="43.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s="5">
        <f t="shared" si="102"/>
        <v>1.2529999999999999</v>
      </c>
      <c r="H1637" t="s">
        <v>8224</v>
      </c>
      <c r="I1637" t="s">
        <v>8246</v>
      </c>
      <c r="J1637">
        <v>1468270261</v>
      </c>
      <c r="K1637">
        <v>1463086261</v>
      </c>
      <c r="L1637" t="b">
        <v>0</v>
      </c>
      <c r="M1637">
        <v>37</v>
      </c>
      <c r="N1637" s="6">
        <f t="shared" si="103"/>
        <v>67.729729729729726</v>
      </c>
      <c r="O1637" t="b">
        <v>1</v>
      </c>
      <c r="P1637" t="s">
        <v>8276</v>
      </c>
      <c r="Q1637" t="s">
        <v>8325</v>
      </c>
      <c r="R1637" t="s">
        <v>8326</v>
      </c>
      <c r="S1637" s="11">
        <f t="shared" si="104"/>
        <v>42502.868761574078</v>
      </c>
      <c r="T1637" s="11">
        <f t="shared" si="105"/>
        <v>42562.868761574078</v>
      </c>
    </row>
    <row r="1638" spans="1:20" ht="43.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s="5">
        <f t="shared" si="102"/>
        <v>1.0355555555555556</v>
      </c>
      <c r="H1638" t="s">
        <v>8224</v>
      </c>
      <c r="I1638" t="s">
        <v>8246</v>
      </c>
      <c r="J1638">
        <v>1307851200</v>
      </c>
      <c r="K1638">
        <v>1304129088</v>
      </c>
      <c r="L1638" t="b">
        <v>0</v>
      </c>
      <c r="M1638">
        <v>87</v>
      </c>
      <c r="N1638" s="6">
        <f t="shared" si="103"/>
        <v>53.5632183908046</v>
      </c>
      <c r="O1638" t="b">
        <v>1</v>
      </c>
      <c r="P1638" t="s">
        <v>8276</v>
      </c>
      <c r="Q1638" t="s">
        <v>8325</v>
      </c>
      <c r="R1638" t="s">
        <v>8326</v>
      </c>
      <c r="S1638" s="11">
        <f t="shared" si="104"/>
        <v>40663.08666666667</v>
      </c>
      <c r="T1638" s="11">
        <f t="shared" si="105"/>
        <v>40706.166666666664</v>
      </c>
    </row>
    <row r="1639" spans="1:20" ht="43.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s="5">
        <f t="shared" si="102"/>
        <v>1.038</v>
      </c>
      <c r="H1639" t="s">
        <v>8224</v>
      </c>
      <c r="I1639" t="s">
        <v>8246</v>
      </c>
      <c r="J1639">
        <v>1262302740</v>
      </c>
      <c r="K1639">
        <v>1257444140</v>
      </c>
      <c r="L1639" t="b">
        <v>0</v>
      </c>
      <c r="M1639">
        <v>15</v>
      </c>
      <c r="N1639" s="6">
        <f t="shared" si="103"/>
        <v>34.6</v>
      </c>
      <c r="O1639" t="b">
        <v>1</v>
      </c>
      <c r="P1639" t="s">
        <v>8276</v>
      </c>
      <c r="Q1639" t="s">
        <v>8325</v>
      </c>
      <c r="R1639" t="s">
        <v>8326</v>
      </c>
      <c r="S1639" s="11">
        <f t="shared" si="104"/>
        <v>40122.751620370371</v>
      </c>
      <c r="T1639" s="11">
        <f t="shared" si="105"/>
        <v>40178.98541666667</v>
      </c>
    </row>
    <row r="1640" spans="1:20" ht="29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s="5">
        <f t="shared" si="102"/>
        <v>1.05</v>
      </c>
      <c r="H1640" t="s">
        <v>8224</v>
      </c>
      <c r="I1640" t="s">
        <v>8246</v>
      </c>
      <c r="J1640">
        <v>1362086700</v>
      </c>
      <c r="K1640">
        <v>1358180968</v>
      </c>
      <c r="L1640" t="b">
        <v>0</v>
      </c>
      <c r="M1640">
        <v>27</v>
      </c>
      <c r="N1640" s="6">
        <f t="shared" si="103"/>
        <v>38.888888888888886</v>
      </c>
      <c r="O1640" t="b">
        <v>1</v>
      </c>
      <c r="P1640" t="s">
        <v>8276</v>
      </c>
      <c r="Q1640" t="s">
        <v>8325</v>
      </c>
      <c r="R1640" t="s">
        <v>8326</v>
      </c>
      <c r="S1640" s="11">
        <f t="shared" si="104"/>
        <v>41288.68712962963</v>
      </c>
      <c r="T1640" s="11">
        <f t="shared" si="105"/>
        <v>41333.892361111109</v>
      </c>
    </row>
    <row r="1641" spans="1:20" ht="43.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s="5">
        <f t="shared" si="102"/>
        <v>1</v>
      </c>
      <c r="H1641" t="s">
        <v>8224</v>
      </c>
      <c r="I1641" t="s">
        <v>8246</v>
      </c>
      <c r="J1641">
        <v>1330789165</v>
      </c>
      <c r="K1641">
        <v>1328197165</v>
      </c>
      <c r="L1641" t="b">
        <v>0</v>
      </c>
      <c r="M1641">
        <v>19</v>
      </c>
      <c r="N1641" s="6">
        <f t="shared" si="103"/>
        <v>94.736842105263165</v>
      </c>
      <c r="O1641" t="b">
        <v>1</v>
      </c>
      <c r="P1641" t="s">
        <v>8276</v>
      </c>
      <c r="Q1641" t="s">
        <v>8325</v>
      </c>
      <c r="R1641" t="s">
        <v>8326</v>
      </c>
      <c r="S1641" s="11">
        <f t="shared" si="104"/>
        <v>40941.652372685188</v>
      </c>
      <c r="T1641" s="11">
        <f t="shared" si="105"/>
        <v>40971.652372685188</v>
      </c>
    </row>
    <row r="1642" spans="1:20" ht="43.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s="5">
        <f t="shared" si="102"/>
        <v>1.6986000000000001</v>
      </c>
      <c r="H1642" t="s">
        <v>8224</v>
      </c>
      <c r="I1642" t="s">
        <v>8246</v>
      </c>
      <c r="J1642">
        <v>1280800740</v>
      </c>
      <c r="K1642">
        <v>1279603955</v>
      </c>
      <c r="L1642" t="b">
        <v>0</v>
      </c>
      <c r="M1642">
        <v>17</v>
      </c>
      <c r="N1642" s="6">
        <f t="shared" si="103"/>
        <v>39.967058823529413</v>
      </c>
      <c r="O1642" t="b">
        <v>1</v>
      </c>
      <c r="P1642" t="s">
        <v>8276</v>
      </c>
      <c r="Q1642" t="s">
        <v>8325</v>
      </c>
      <c r="R1642" t="s">
        <v>8326</v>
      </c>
      <c r="S1642" s="11">
        <f t="shared" si="104"/>
        <v>40379.23096064815</v>
      </c>
      <c r="T1642" s="11">
        <f t="shared" si="105"/>
        <v>40393.082638888889</v>
      </c>
    </row>
    <row r="1643" spans="1:20" ht="29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s="5">
        <f t="shared" si="102"/>
        <v>1.014</v>
      </c>
      <c r="H1643" t="s">
        <v>8224</v>
      </c>
      <c r="I1643" t="s">
        <v>8246</v>
      </c>
      <c r="J1643">
        <v>1418998744</v>
      </c>
      <c r="K1643">
        <v>1416406744</v>
      </c>
      <c r="L1643" t="b">
        <v>0</v>
      </c>
      <c r="M1643">
        <v>26</v>
      </c>
      <c r="N1643" s="6">
        <f t="shared" si="103"/>
        <v>97.5</v>
      </c>
      <c r="O1643" t="b">
        <v>1</v>
      </c>
      <c r="P1643" t="s">
        <v>8292</v>
      </c>
      <c r="Q1643" t="s">
        <v>8325</v>
      </c>
      <c r="R1643" t="s">
        <v>8346</v>
      </c>
      <c r="S1643" s="11">
        <f t="shared" si="104"/>
        <v>41962.596574074079</v>
      </c>
      <c r="T1643" s="11">
        <f t="shared" si="105"/>
        <v>41992.596574074079</v>
      </c>
    </row>
    <row r="1644" spans="1:20" ht="43.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s="5">
        <f t="shared" si="102"/>
        <v>1</v>
      </c>
      <c r="H1644" t="s">
        <v>8224</v>
      </c>
      <c r="I1644" t="s">
        <v>8246</v>
      </c>
      <c r="J1644">
        <v>1308011727</v>
      </c>
      <c r="K1644">
        <v>1306283727</v>
      </c>
      <c r="L1644" t="b">
        <v>0</v>
      </c>
      <c r="M1644">
        <v>28</v>
      </c>
      <c r="N1644" s="6">
        <f t="shared" si="103"/>
        <v>42.857142857142854</v>
      </c>
      <c r="O1644" t="b">
        <v>1</v>
      </c>
      <c r="P1644" t="s">
        <v>8292</v>
      </c>
      <c r="Q1644" t="s">
        <v>8325</v>
      </c>
      <c r="R1644" t="s">
        <v>8346</v>
      </c>
      <c r="S1644" s="11">
        <f t="shared" si="104"/>
        <v>40688.024618055555</v>
      </c>
      <c r="T1644" s="11">
        <f t="shared" si="105"/>
        <v>40708.024618055555</v>
      </c>
    </row>
    <row r="1645" spans="1:20" ht="29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s="5">
        <f t="shared" si="102"/>
        <v>1.2470000000000001</v>
      </c>
      <c r="H1645" t="s">
        <v>8224</v>
      </c>
      <c r="I1645" t="s">
        <v>8246</v>
      </c>
      <c r="J1645">
        <v>1348516012</v>
      </c>
      <c r="K1645">
        <v>1345924012</v>
      </c>
      <c r="L1645" t="b">
        <v>0</v>
      </c>
      <c r="M1645">
        <v>37</v>
      </c>
      <c r="N1645" s="6">
        <f t="shared" si="103"/>
        <v>168.51351351351352</v>
      </c>
      <c r="O1645" t="b">
        <v>1</v>
      </c>
      <c r="P1645" t="s">
        <v>8292</v>
      </c>
      <c r="Q1645" t="s">
        <v>8325</v>
      </c>
      <c r="R1645" t="s">
        <v>8346</v>
      </c>
      <c r="S1645" s="11">
        <f t="shared" si="104"/>
        <v>41146.824212962965</v>
      </c>
      <c r="T1645" s="11">
        <f t="shared" si="105"/>
        <v>41176.824212962965</v>
      </c>
    </row>
    <row r="1646" spans="1:20" ht="43.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s="5">
        <f t="shared" si="102"/>
        <v>1.095</v>
      </c>
      <c r="H1646" t="s">
        <v>8224</v>
      </c>
      <c r="I1646" t="s">
        <v>8246</v>
      </c>
      <c r="J1646">
        <v>1353551160</v>
      </c>
      <c r="K1646">
        <v>1348363560</v>
      </c>
      <c r="L1646" t="b">
        <v>0</v>
      </c>
      <c r="M1646">
        <v>128</v>
      </c>
      <c r="N1646" s="6">
        <f t="shared" si="103"/>
        <v>85.546875</v>
      </c>
      <c r="O1646" t="b">
        <v>1</v>
      </c>
      <c r="P1646" t="s">
        <v>8292</v>
      </c>
      <c r="Q1646" t="s">
        <v>8325</v>
      </c>
      <c r="R1646" t="s">
        <v>8346</v>
      </c>
      <c r="S1646" s="11">
        <f t="shared" si="104"/>
        <v>41175.05972222222</v>
      </c>
      <c r="T1646" s="11">
        <f t="shared" si="105"/>
        <v>41235.101388888892</v>
      </c>
    </row>
    <row r="1647" spans="1:20" ht="43.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s="5">
        <f t="shared" si="102"/>
        <v>1.1080000000000001</v>
      </c>
      <c r="H1647" t="s">
        <v>8224</v>
      </c>
      <c r="I1647" t="s">
        <v>8246</v>
      </c>
      <c r="J1647">
        <v>1379515740</v>
      </c>
      <c r="K1647">
        <v>1378306140</v>
      </c>
      <c r="L1647" t="b">
        <v>0</v>
      </c>
      <c r="M1647">
        <v>10</v>
      </c>
      <c r="N1647" s="6">
        <f t="shared" si="103"/>
        <v>554</v>
      </c>
      <c r="O1647" t="b">
        <v>1</v>
      </c>
      <c r="P1647" t="s">
        <v>8292</v>
      </c>
      <c r="Q1647" t="s">
        <v>8325</v>
      </c>
      <c r="R1647" t="s">
        <v>8346</v>
      </c>
      <c r="S1647" s="11">
        <f t="shared" si="104"/>
        <v>41521.617361111108</v>
      </c>
      <c r="T1647" s="11">
        <f t="shared" si="105"/>
        <v>41535.617361111108</v>
      </c>
    </row>
    <row r="1648" spans="1:20" ht="43.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s="5">
        <f t="shared" si="102"/>
        <v>1.1020000000000001</v>
      </c>
      <c r="H1648" t="s">
        <v>8225</v>
      </c>
      <c r="I1648" t="s">
        <v>8247</v>
      </c>
      <c r="J1648">
        <v>1408039860</v>
      </c>
      <c r="K1648">
        <v>1405248503</v>
      </c>
      <c r="L1648" t="b">
        <v>0</v>
      </c>
      <c r="M1648">
        <v>83</v>
      </c>
      <c r="N1648" s="6">
        <f t="shared" si="103"/>
        <v>26.554216867469879</v>
      </c>
      <c r="O1648" t="b">
        <v>1</v>
      </c>
      <c r="P1648" t="s">
        <v>8292</v>
      </c>
      <c r="Q1648" t="s">
        <v>8325</v>
      </c>
      <c r="R1648" t="s">
        <v>8346</v>
      </c>
      <c r="S1648" s="11">
        <f t="shared" si="104"/>
        <v>41833.450266203705</v>
      </c>
      <c r="T1648" s="11">
        <f t="shared" si="105"/>
        <v>41865.757638888892</v>
      </c>
    </row>
    <row r="1649" spans="1:20" ht="43.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s="5">
        <f t="shared" si="102"/>
        <v>1.0471999999999999</v>
      </c>
      <c r="H1649" t="s">
        <v>8224</v>
      </c>
      <c r="I1649" t="s">
        <v>8246</v>
      </c>
      <c r="J1649">
        <v>1339235377</v>
      </c>
      <c r="K1649">
        <v>1336643377</v>
      </c>
      <c r="L1649" t="b">
        <v>0</v>
      </c>
      <c r="M1649">
        <v>46</v>
      </c>
      <c r="N1649" s="6">
        <f t="shared" si="103"/>
        <v>113.82608695652173</v>
      </c>
      <c r="O1649" t="b">
        <v>1</v>
      </c>
      <c r="P1649" t="s">
        <v>8292</v>
      </c>
      <c r="Q1649" t="s">
        <v>8325</v>
      </c>
      <c r="R1649" t="s">
        <v>8346</v>
      </c>
      <c r="S1649" s="11">
        <f t="shared" si="104"/>
        <v>41039.409456018519</v>
      </c>
      <c r="T1649" s="11">
        <f t="shared" si="105"/>
        <v>41069.409456018519</v>
      </c>
    </row>
    <row r="1650" spans="1:20" ht="43.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s="5">
        <f t="shared" si="102"/>
        <v>1.2526086956521738</v>
      </c>
      <c r="H1650" t="s">
        <v>8224</v>
      </c>
      <c r="I1650" t="s">
        <v>8246</v>
      </c>
      <c r="J1650">
        <v>1300636482</v>
      </c>
      <c r="K1650">
        <v>1298048082</v>
      </c>
      <c r="L1650" t="b">
        <v>0</v>
      </c>
      <c r="M1650">
        <v>90</v>
      </c>
      <c r="N1650" s="6">
        <f t="shared" si="103"/>
        <v>32.011111111111113</v>
      </c>
      <c r="O1650" t="b">
        <v>1</v>
      </c>
      <c r="P1650" t="s">
        <v>8292</v>
      </c>
      <c r="Q1650" t="s">
        <v>8325</v>
      </c>
      <c r="R1650" t="s">
        <v>8346</v>
      </c>
      <c r="S1650" s="11">
        <f t="shared" si="104"/>
        <v>40592.704652777778</v>
      </c>
      <c r="T1650" s="11">
        <f t="shared" si="105"/>
        <v>40622.662986111114</v>
      </c>
    </row>
    <row r="1651" spans="1:20" ht="43.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s="5">
        <f t="shared" si="102"/>
        <v>1.0058763157894737</v>
      </c>
      <c r="H1651" t="s">
        <v>8224</v>
      </c>
      <c r="I1651" t="s">
        <v>8246</v>
      </c>
      <c r="J1651">
        <v>1400862355</v>
      </c>
      <c r="K1651">
        <v>1396974355</v>
      </c>
      <c r="L1651" t="b">
        <v>0</v>
      </c>
      <c r="M1651">
        <v>81</v>
      </c>
      <c r="N1651" s="6">
        <f t="shared" si="103"/>
        <v>47.189259259259259</v>
      </c>
      <c r="O1651" t="b">
        <v>1</v>
      </c>
      <c r="P1651" t="s">
        <v>8292</v>
      </c>
      <c r="Q1651" t="s">
        <v>8325</v>
      </c>
      <c r="R1651" t="s">
        <v>8346</v>
      </c>
      <c r="S1651" s="11">
        <f t="shared" si="104"/>
        <v>41737.684664351851</v>
      </c>
      <c r="T1651" s="11">
        <f t="shared" si="105"/>
        <v>41782.684664351851</v>
      </c>
    </row>
    <row r="1652" spans="1:20" ht="29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s="5">
        <f t="shared" si="102"/>
        <v>1.4155</v>
      </c>
      <c r="H1652" t="s">
        <v>8224</v>
      </c>
      <c r="I1652" t="s">
        <v>8246</v>
      </c>
      <c r="J1652">
        <v>1381314437</v>
      </c>
      <c r="K1652">
        <v>1378722437</v>
      </c>
      <c r="L1652" t="b">
        <v>0</v>
      </c>
      <c r="M1652">
        <v>32</v>
      </c>
      <c r="N1652" s="6">
        <f t="shared" si="103"/>
        <v>88.46875</v>
      </c>
      <c r="O1652" t="b">
        <v>1</v>
      </c>
      <c r="P1652" t="s">
        <v>8292</v>
      </c>
      <c r="Q1652" t="s">
        <v>8325</v>
      </c>
      <c r="R1652" t="s">
        <v>8346</v>
      </c>
      <c r="S1652" s="11">
        <f t="shared" si="104"/>
        <v>41526.435613425929</v>
      </c>
      <c r="T1652" s="11">
        <f t="shared" si="105"/>
        <v>41556.435613425929</v>
      </c>
    </row>
    <row r="1653" spans="1:20" ht="43.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s="5">
        <f t="shared" si="102"/>
        <v>1.0075000000000001</v>
      </c>
      <c r="H1653" t="s">
        <v>8224</v>
      </c>
      <c r="I1653" t="s">
        <v>8246</v>
      </c>
      <c r="J1653">
        <v>1303801140</v>
      </c>
      <c r="K1653">
        <v>1300916220</v>
      </c>
      <c r="L1653" t="b">
        <v>0</v>
      </c>
      <c r="M1653">
        <v>20</v>
      </c>
      <c r="N1653" s="6">
        <f t="shared" si="103"/>
        <v>100.75</v>
      </c>
      <c r="O1653" t="b">
        <v>1</v>
      </c>
      <c r="P1653" t="s">
        <v>8292</v>
      </c>
      <c r="Q1653" t="s">
        <v>8325</v>
      </c>
      <c r="R1653" t="s">
        <v>8346</v>
      </c>
      <c r="S1653" s="11">
        <f t="shared" si="104"/>
        <v>40625.900694444441</v>
      </c>
      <c r="T1653" s="11">
        <f t="shared" si="105"/>
        <v>40659.290972222225</v>
      </c>
    </row>
    <row r="1654" spans="1:20" ht="43.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s="5">
        <f t="shared" si="102"/>
        <v>1.0066666666666666</v>
      </c>
      <c r="H1654" t="s">
        <v>8224</v>
      </c>
      <c r="I1654" t="s">
        <v>8246</v>
      </c>
      <c r="J1654">
        <v>1385297393</v>
      </c>
      <c r="K1654">
        <v>1382701793</v>
      </c>
      <c r="L1654" t="b">
        <v>0</v>
      </c>
      <c r="M1654">
        <v>70</v>
      </c>
      <c r="N1654" s="6">
        <f t="shared" si="103"/>
        <v>64.714285714285708</v>
      </c>
      <c r="O1654" t="b">
        <v>1</v>
      </c>
      <c r="P1654" t="s">
        <v>8292</v>
      </c>
      <c r="Q1654" t="s">
        <v>8325</v>
      </c>
      <c r="R1654" t="s">
        <v>8346</v>
      </c>
      <c r="S1654" s="11">
        <f t="shared" si="104"/>
        <v>41572.492974537039</v>
      </c>
      <c r="T1654" s="11">
        <f t="shared" si="105"/>
        <v>41602.534641203703</v>
      </c>
    </row>
    <row r="1655" spans="1:20" ht="43.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s="5">
        <f t="shared" si="102"/>
        <v>1.7423040000000001</v>
      </c>
      <c r="H1655" t="s">
        <v>8224</v>
      </c>
      <c r="I1655" t="s">
        <v>8246</v>
      </c>
      <c r="J1655">
        <v>1303675296</v>
      </c>
      <c r="K1655">
        <v>1300996896</v>
      </c>
      <c r="L1655" t="b">
        <v>0</v>
      </c>
      <c r="M1655">
        <v>168</v>
      </c>
      <c r="N1655" s="6">
        <f t="shared" si="103"/>
        <v>51.854285714285716</v>
      </c>
      <c r="O1655" t="b">
        <v>1</v>
      </c>
      <c r="P1655" t="s">
        <v>8292</v>
      </c>
      <c r="Q1655" t="s">
        <v>8325</v>
      </c>
      <c r="R1655" t="s">
        <v>8346</v>
      </c>
      <c r="S1655" s="11">
        <f t="shared" si="104"/>
        <v>40626.834444444445</v>
      </c>
      <c r="T1655" s="11">
        <f t="shared" si="105"/>
        <v>40657.834444444445</v>
      </c>
    </row>
    <row r="1656" spans="1:20" ht="43.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s="5">
        <f t="shared" si="102"/>
        <v>1.199090909090909</v>
      </c>
      <c r="H1656" t="s">
        <v>8224</v>
      </c>
      <c r="I1656" t="s">
        <v>8246</v>
      </c>
      <c r="J1656">
        <v>1334784160</v>
      </c>
      <c r="K1656">
        <v>1332192160</v>
      </c>
      <c r="L1656" t="b">
        <v>0</v>
      </c>
      <c r="M1656">
        <v>34</v>
      </c>
      <c r="N1656" s="6">
        <f t="shared" si="103"/>
        <v>38.794117647058826</v>
      </c>
      <c r="O1656" t="b">
        <v>1</v>
      </c>
      <c r="P1656" t="s">
        <v>8292</v>
      </c>
      <c r="Q1656" t="s">
        <v>8325</v>
      </c>
      <c r="R1656" t="s">
        <v>8346</v>
      </c>
      <c r="S1656" s="11">
        <f t="shared" si="104"/>
        <v>40987.890740740739</v>
      </c>
      <c r="T1656" s="11">
        <f t="shared" si="105"/>
        <v>41017.890740740739</v>
      </c>
    </row>
    <row r="1657" spans="1:20" ht="29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s="5">
        <f t="shared" si="102"/>
        <v>1.4286666666666668</v>
      </c>
      <c r="H1657" t="s">
        <v>8224</v>
      </c>
      <c r="I1657" t="s">
        <v>8246</v>
      </c>
      <c r="J1657">
        <v>1333648820</v>
      </c>
      <c r="K1657">
        <v>1331060420</v>
      </c>
      <c r="L1657" t="b">
        <v>0</v>
      </c>
      <c r="M1657">
        <v>48</v>
      </c>
      <c r="N1657" s="6">
        <f t="shared" si="103"/>
        <v>44.645833333333336</v>
      </c>
      <c r="O1657" t="b">
        <v>1</v>
      </c>
      <c r="P1657" t="s">
        <v>8292</v>
      </c>
      <c r="Q1657" t="s">
        <v>8325</v>
      </c>
      <c r="R1657" t="s">
        <v>8346</v>
      </c>
      <c r="S1657" s="11">
        <f t="shared" si="104"/>
        <v>40974.791898148149</v>
      </c>
      <c r="T1657" s="11">
        <f t="shared" si="105"/>
        <v>41004.750231481477</v>
      </c>
    </row>
    <row r="1658" spans="1:20" ht="58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s="5">
        <f t="shared" si="102"/>
        <v>1.0033493333333334</v>
      </c>
      <c r="H1658" t="s">
        <v>8224</v>
      </c>
      <c r="I1658" t="s">
        <v>8246</v>
      </c>
      <c r="J1658">
        <v>1355437052</v>
      </c>
      <c r="K1658">
        <v>1352845052</v>
      </c>
      <c r="L1658" t="b">
        <v>0</v>
      </c>
      <c r="M1658">
        <v>48</v>
      </c>
      <c r="N1658" s="6">
        <f t="shared" si="103"/>
        <v>156.77333333333334</v>
      </c>
      <c r="O1658" t="b">
        <v>1</v>
      </c>
      <c r="P1658" t="s">
        <v>8292</v>
      </c>
      <c r="Q1658" t="s">
        <v>8325</v>
      </c>
      <c r="R1658" t="s">
        <v>8346</v>
      </c>
      <c r="S1658" s="11">
        <f t="shared" si="104"/>
        <v>41226.928842592592</v>
      </c>
      <c r="T1658" s="11">
        <f t="shared" si="105"/>
        <v>41256.928842592592</v>
      </c>
    </row>
    <row r="1659" spans="1:20" ht="43.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s="5">
        <f t="shared" si="102"/>
        <v>1.0493380000000001</v>
      </c>
      <c r="H1659" t="s">
        <v>8224</v>
      </c>
      <c r="I1659" t="s">
        <v>8246</v>
      </c>
      <c r="J1659">
        <v>1337885168</v>
      </c>
      <c r="K1659">
        <v>1335293168</v>
      </c>
      <c r="L1659" t="b">
        <v>0</v>
      </c>
      <c r="M1659">
        <v>221</v>
      </c>
      <c r="N1659" s="6">
        <f t="shared" si="103"/>
        <v>118.70339366515837</v>
      </c>
      <c r="O1659" t="b">
        <v>1</v>
      </c>
      <c r="P1659" t="s">
        <v>8292</v>
      </c>
      <c r="Q1659" t="s">
        <v>8325</v>
      </c>
      <c r="R1659" t="s">
        <v>8346</v>
      </c>
      <c r="S1659" s="11">
        <f t="shared" si="104"/>
        <v>41023.782037037039</v>
      </c>
      <c r="T1659" s="11">
        <f t="shared" si="105"/>
        <v>41053.782037037039</v>
      </c>
    </row>
    <row r="1660" spans="1:20" ht="43.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s="5">
        <f t="shared" si="102"/>
        <v>1.3223333333333334</v>
      </c>
      <c r="H1660" t="s">
        <v>8224</v>
      </c>
      <c r="I1660" t="s">
        <v>8246</v>
      </c>
      <c r="J1660">
        <v>1355840400</v>
      </c>
      <c r="K1660">
        <v>1352524767</v>
      </c>
      <c r="L1660" t="b">
        <v>0</v>
      </c>
      <c r="M1660">
        <v>107</v>
      </c>
      <c r="N1660" s="6">
        <f t="shared" si="103"/>
        <v>74.149532710280369</v>
      </c>
      <c r="O1660" t="b">
        <v>1</v>
      </c>
      <c r="P1660" t="s">
        <v>8292</v>
      </c>
      <c r="Q1660" t="s">
        <v>8325</v>
      </c>
      <c r="R1660" t="s">
        <v>8346</v>
      </c>
      <c r="S1660" s="11">
        <f t="shared" si="104"/>
        <v>41223.22184027778</v>
      </c>
      <c r="T1660" s="11">
        <f t="shared" si="105"/>
        <v>41261.597222222219</v>
      </c>
    </row>
    <row r="1661" spans="1:20" ht="43.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s="5">
        <f t="shared" si="102"/>
        <v>1.1279999999999999</v>
      </c>
      <c r="H1661" t="s">
        <v>8225</v>
      </c>
      <c r="I1661" t="s">
        <v>8247</v>
      </c>
      <c r="J1661">
        <v>1387281600</v>
      </c>
      <c r="K1661">
        <v>1384811721</v>
      </c>
      <c r="L1661" t="b">
        <v>0</v>
      </c>
      <c r="M1661">
        <v>45</v>
      </c>
      <c r="N1661" s="6">
        <f t="shared" si="103"/>
        <v>12.533333333333333</v>
      </c>
      <c r="O1661" t="b">
        <v>1</v>
      </c>
      <c r="P1661" t="s">
        <v>8292</v>
      </c>
      <c r="Q1661" t="s">
        <v>8325</v>
      </c>
      <c r="R1661" t="s">
        <v>8346</v>
      </c>
      <c r="S1661" s="11">
        <f t="shared" si="104"/>
        <v>41596.913437499999</v>
      </c>
      <c r="T1661" s="11">
        <f t="shared" si="105"/>
        <v>41625.5</v>
      </c>
    </row>
    <row r="1662" spans="1:20" ht="43.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s="5">
        <f t="shared" si="102"/>
        <v>12.5375</v>
      </c>
      <c r="H1662" t="s">
        <v>8237</v>
      </c>
      <c r="I1662" t="s">
        <v>8249</v>
      </c>
      <c r="J1662">
        <v>1462053540</v>
      </c>
      <c r="K1662">
        <v>1459355950</v>
      </c>
      <c r="L1662" t="b">
        <v>0</v>
      </c>
      <c r="M1662">
        <v>36</v>
      </c>
      <c r="N1662" s="6">
        <f t="shared" si="103"/>
        <v>27.861111111111111</v>
      </c>
      <c r="O1662" t="b">
        <v>1</v>
      </c>
      <c r="P1662" t="s">
        <v>8292</v>
      </c>
      <c r="Q1662" t="s">
        <v>8325</v>
      </c>
      <c r="R1662" t="s">
        <v>8346</v>
      </c>
      <c r="S1662" s="11">
        <f t="shared" si="104"/>
        <v>42459.693865740745</v>
      </c>
      <c r="T1662" s="11">
        <f t="shared" si="105"/>
        <v>42490.915972222225</v>
      </c>
    </row>
    <row r="1663" spans="1:20" ht="58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s="5">
        <f t="shared" si="102"/>
        <v>1.0250632911392406</v>
      </c>
      <c r="H1663" t="s">
        <v>8239</v>
      </c>
      <c r="I1663" t="s">
        <v>8249</v>
      </c>
      <c r="J1663">
        <v>1453064400</v>
      </c>
      <c r="K1663">
        <v>1449359831</v>
      </c>
      <c r="L1663" t="b">
        <v>0</v>
      </c>
      <c r="M1663">
        <v>101</v>
      </c>
      <c r="N1663" s="6">
        <f t="shared" si="103"/>
        <v>80.178217821782184</v>
      </c>
      <c r="O1663" t="b">
        <v>1</v>
      </c>
      <c r="P1663" t="s">
        <v>8292</v>
      </c>
      <c r="Q1663" t="s">
        <v>8325</v>
      </c>
      <c r="R1663" t="s">
        <v>8346</v>
      </c>
      <c r="S1663" s="11">
        <f t="shared" si="104"/>
        <v>42343.998043981483</v>
      </c>
      <c r="T1663" s="11">
        <f t="shared" si="105"/>
        <v>42386.875</v>
      </c>
    </row>
    <row r="1664" spans="1:20" ht="43.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s="5">
        <f t="shared" si="102"/>
        <v>1.026375</v>
      </c>
      <c r="H1664" t="s">
        <v>8224</v>
      </c>
      <c r="I1664" t="s">
        <v>8246</v>
      </c>
      <c r="J1664">
        <v>1325310336</v>
      </c>
      <c r="K1664">
        <v>1320122736</v>
      </c>
      <c r="L1664" t="b">
        <v>0</v>
      </c>
      <c r="M1664">
        <v>62</v>
      </c>
      <c r="N1664" s="6">
        <f t="shared" si="103"/>
        <v>132.43548387096774</v>
      </c>
      <c r="O1664" t="b">
        <v>1</v>
      </c>
      <c r="P1664" t="s">
        <v>8292</v>
      </c>
      <c r="Q1664" t="s">
        <v>8325</v>
      </c>
      <c r="R1664" t="s">
        <v>8346</v>
      </c>
      <c r="S1664" s="11">
        <f t="shared" si="104"/>
        <v>40848.198333333334</v>
      </c>
      <c r="T1664" s="11">
        <f t="shared" si="105"/>
        <v>40908.239999999998</v>
      </c>
    </row>
    <row r="1665" spans="1:20" ht="29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s="5">
        <f t="shared" si="102"/>
        <v>1.08</v>
      </c>
      <c r="H1665" t="s">
        <v>8224</v>
      </c>
      <c r="I1665" t="s">
        <v>8246</v>
      </c>
      <c r="J1665">
        <v>1422750707</v>
      </c>
      <c r="K1665">
        <v>1420158707</v>
      </c>
      <c r="L1665" t="b">
        <v>0</v>
      </c>
      <c r="M1665">
        <v>32</v>
      </c>
      <c r="N1665" s="6">
        <f t="shared" si="103"/>
        <v>33.75</v>
      </c>
      <c r="O1665" t="b">
        <v>1</v>
      </c>
      <c r="P1665" t="s">
        <v>8292</v>
      </c>
      <c r="Q1665" t="s">
        <v>8325</v>
      </c>
      <c r="R1665" t="s">
        <v>8346</v>
      </c>
      <c r="S1665" s="11">
        <f t="shared" si="104"/>
        <v>42006.02207175926</v>
      </c>
      <c r="T1665" s="11">
        <f t="shared" si="105"/>
        <v>42036.02207175926</v>
      </c>
    </row>
    <row r="1666" spans="1:20" ht="43.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s="5">
        <f t="shared" ref="G1666:G1729" si="106">E1666/D1666</f>
        <v>1.2240879999999998</v>
      </c>
      <c r="H1666" t="s">
        <v>8224</v>
      </c>
      <c r="I1666" t="s">
        <v>8246</v>
      </c>
      <c r="J1666">
        <v>1331870340</v>
      </c>
      <c r="K1666">
        <v>1328033818</v>
      </c>
      <c r="L1666" t="b">
        <v>0</v>
      </c>
      <c r="M1666">
        <v>89</v>
      </c>
      <c r="N1666" s="6">
        <f t="shared" si="103"/>
        <v>34.384494382022467</v>
      </c>
      <c r="O1666" t="b">
        <v>1</v>
      </c>
      <c r="P1666" t="s">
        <v>8292</v>
      </c>
      <c r="Q1666" t="s">
        <v>8325</v>
      </c>
      <c r="R1666" t="s">
        <v>8346</v>
      </c>
      <c r="S1666" s="11">
        <f t="shared" si="104"/>
        <v>40939.761782407404</v>
      </c>
      <c r="T1666" s="11">
        <f t="shared" si="105"/>
        <v>40984.165972222225</v>
      </c>
    </row>
    <row r="1667" spans="1:20" ht="43.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s="5">
        <f t="shared" si="106"/>
        <v>1.1945714285714286</v>
      </c>
      <c r="H1667" t="s">
        <v>8224</v>
      </c>
      <c r="I1667" t="s">
        <v>8246</v>
      </c>
      <c r="J1667">
        <v>1298343600</v>
      </c>
      <c r="K1667">
        <v>1295624113</v>
      </c>
      <c r="L1667" t="b">
        <v>0</v>
      </c>
      <c r="M1667">
        <v>93</v>
      </c>
      <c r="N1667" s="6">
        <f t="shared" ref="N1667:N1730" si="107">IFERROR(E1667/M1667,0)</f>
        <v>44.956989247311824</v>
      </c>
      <c r="O1667" t="b">
        <v>1</v>
      </c>
      <c r="P1667" t="s">
        <v>8292</v>
      </c>
      <c r="Q1667" t="s">
        <v>8325</v>
      </c>
      <c r="R1667" t="s">
        <v>8346</v>
      </c>
      <c r="S1667" s="11">
        <f t="shared" ref="S1667:S1730" si="108">((($K1667/60)/60)/24)+DATE(1970,1,1)</f>
        <v>40564.649456018517</v>
      </c>
      <c r="T1667" s="11">
        <f t="shared" ref="T1667:T1730" si="109">((($J1667/60)/60)/24)+DATE(1970,1,1)</f>
        <v>40596.125</v>
      </c>
    </row>
    <row r="1668" spans="1:20" ht="43.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s="5">
        <f t="shared" si="106"/>
        <v>1.6088</v>
      </c>
      <c r="H1668" t="s">
        <v>8224</v>
      </c>
      <c r="I1668" t="s">
        <v>8246</v>
      </c>
      <c r="J1668">
        <v>1364447073</v>
      </c>
      <c r="K1668">
        <v>1361858673</v>
      </c>
      <c r="L1668" t="b">
        <v>0</v>
      </c>
      <c r="M1668">
        <v>98</v>
      </c>
      <c r="N1668" s="6">
        <f t="shared" si="107"/>
        <v>41.04081632653061</v>
      </c>
      <c r="O1668" t="b">
        <v>1</v>
      </c>
      <c r="P1668" t="s">
        <v>8292</v>
      </c>
      <c r="Q1668" t="s">
        <v>8325</v>
      </c>
      <c r="R1668" t="s">
        <v>8346</v>
      </c>
      <c r="S1668" s="11">
        <f t="shared" si="108"/>
        <v>41331.253159722226</v>
      </c>
      <c r="T1668" s="11">
        <f t="shared" si="109"/>
        <v>41361.211493055554</v>
      </c>
    </row>
    <row r="1669" spans="1:20" ht="43.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s="5">
        <f t="shared" si="106"/>
        <v>1.2685294117647059</v>
      </c>
      <c r="H1669" t="s">
        <v>8224</v>
      </c>
      <c r="I1669" t="s">
        <v>8246</v>
      </c>
      <c r="J1669">
        <v>1394521140</v>
      </c>
      <c r="K1669">
        <v>1392169298</v>
      </c>
      <c r="L1669" t="b">
        <v>0</v>
      </c>
      <c r="M1669">
        <v>82</v>
      </c>
      <c r="N1669" s="6">
        <f t="shared" si="107"/>
        <v>52.597560975609753</v>
      </c>
      <c r="O1669" t="b">
        <v>1</v>
      </c>
      <c r="P1669" t="s">
        <v>8292</v>
      </c>
      <c r="Q1669" t="s">
        <v>8325</v>
      </c>
      <c r="R1669" t="s">
        <v>8346</v>
      </c>
      <c r="S1669" s="11">
        <f t="shared" si="108"/>
        <v>41682.0705787037</v>
      </c>
      <c r="T1669" s="11">
        <f t="shared" si="109"/>
        <v>41709.290972222225</v>
      </c>
    </row>
    <row r="1670" spans="1:20" ht="43.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s="5">
        <f t="shared" si="106"/>
        <v>1.026375</v>
      </c>
      <c r="H1670" t="s">
        <v>8224</v>
      </c>
      <c r="I1670" t="s">
        <v>8246</v>
      </c>
      <c r="J1670">
        <v>1322454939</v>
      </c>
      <c r="K1670">
        <v>1319859339</v>
      </c>
      <c r="L1670" t="b">
        <v>0</v>
      </c>
      <c r="M1670">
        <v>116</v>
      </c>
      <c r="N1670" s="6">
        <f t="shared" si="107"/>
        <v>70.784482758620683</v>
      </c>
      <c r="O1670" t="b">
        <v>1</v>
      </c>
      <c r="P1670" t="s">
        <v>8292</v>
      </c>
      <c r="Q1670" t="s">
        <v>8325</v>
      </c>
      <c r="R1670" t="s">
        <v>8346</v>
      </c>
      <c r="S1670" s="11">
        <f t="shared" si="108"/>
        <v>40845.14975694444</v>
      </c>
      <c r="T1670" s="11">
        <f t="shared" si="109"/>
        <v>40875.191423611112</v>
      </c>
    </row>
    <row r="1671" spans="1:20" ht="43.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s="5">
        <f t="shared" si="106"/>
        <v>1.3975</v>
      </c>
      <c r="H1671" t="s">
        <v>8224</v>
      </c>
      <c r="I1671" t="s">
        <v>8246</v>
      </c>
      <c r="J1671">
        <v>1464729276</v>
      </c>
      <c r="K1671">
        <v>1459545276</v>
      </c>
      <c r="L1671" t="b">
        <v>0</v>
      </c>
      <c r="M1671">
        <v>52</v>
      </c>
      <c r="N1671" s="6">
        <f t="shared" si="107"/>
        <v>53.75</v>
      </c>
      <c r="O1671" t="b">
        <v>1</v>
      </c>
      <c r="P1671" t="s">
        <v>8292</v>
      </c>
      <c r="Q1671" t="s">
        <v>8325</v>
      </c>
      <c r="R1671" t="s">
        <v>8346</v>
      </c>
      <c r="S1671" s="11">
        <f t="shared" si="108"/>
        <v>42461.885138888887</v>
      </c>
      <c r="T1671" s="11">
        <f t="shared" si="109"/>
        <v>42521.885138888887</v>
      </c>
    </row>
    <row r="1672" spans="1:20" ht="58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s="5">
        <f t="shared" si="106"/>
        <v>1.026</v>
      </c>
      <c r="H1672" t="s">
        <v>8224</v>
      </c>
      <c r="I1672" t="s">
        <v>8246</v>
      </c>
      <c r="J1672">
        <v>1278302400</v>
      </c>
      <c r="K1672">
        <v>1273961999</v>
      </c>
      <c r="L1672" t="b">
        <v>0</v>
      </c>
      <c r="M1672">
        <v>23</v>
      </c>
      <c r="N1672" s="6">
        <f t="shared" si="107"/>
        <v>44.608695652173914</v>
      </c>
      <c r="O1672" t="b">
        <v>1</v>
      </c>
      <c r="P1672" t="s">
        <v>8292</v>
      </c>
      <c r="Q1672" t="s">
        <v>8325</v>
      </c>
      <c r="R1672" t="s">
        <v>8346</v>
      </c>
      <c r="S1672" s="11">
        <f t="shared" si="108"/>
        <v>40313.930543981485</v>
      </c>
      <c r="T1672" s="11">
        <f t="shared" si="109"/>
        <v>40364.166666666664</v>
      </c>
    </row>
    <row r="1673" spans="1:20" ht="29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s="5">
        <f t="shared" si="106"/>
        <v>1.0067349999999999</v>
      </c>
      <c r="H1673" t="s">
        <v>8224</v>
      </c>
      <c r="I1673" t="s">
        <v>8246</v>
      </c>
      <c r="J1673">
        <v>1470056614</v>
      </c>
      <c r="K1673">
        <v>1467464614</v>
      </c>
      <c r="L1673" t="b">
        <v>0</v>
      </c>
      <c r="M1673">
        <v>77</v>
      </c>
      <c r="N1673" s="6">
        <f t="shared" si="107"/>
        <v>26.148961038961041</v>
      </c>
      <c r="O1673" t="b">
        <v>1</v>
      </c>
      <c r="P1673" t="s">
        <v>8292</v>
      </c>
      <c r="Q1673" t="s">
        <v>8325</v>
      </c>
      <c r="R1673" t="s">
        <v>8346</v>
      </c>
      <c r="S1673" s="11">
        <f t="shared" si="108"/>
        <v>42553.54414351852</v>
      </c>
      <c r="T1673" s="11">
        <f t="shared" si="109"/>
        <v>42583.54414351852</v>
      </c>
    </row>
    <row r="1674" spans="1:20" ht="29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s="5">
        <f t="shared" si="106"/>
        <v>1.1294117647058823</v>
      </c>
      <c r="H1674" t="s">
        <v>8224</v>
      </c>
      <c r="I1674" t="s">
        <v>8246</v>
      </c>
      <c r="J1674">
        <v>1338824730</v>
      </c>
      <c r="K1674">
        <v>1336232730</v>
      </c>
      <c r="L1674" t="b">
        <v>0</v>
      </c>
      <c r="M1674">
        <v>49</v>
      </c>
      <c r="N1674" s="6">
        <f t="shared" si="107"/>
        <v>39.183673469387756</v>
      </c>
      <c r="O1674" t="b">
        <v>1</v>
      </c>
      <c r="P1674" t="s">
        <v>8292</v>
      </c>
      <c r="Q1674" t="s">
        <v>8325</v>
      </c>
      <c r="R1674" t="s">
        <v>8346</v>
      </c>
      <c r="S1674" s="11">
        <f t="shared" si="108"/>
        <v>41034.656597222223</v>
      </c>
      <c r="T1674" s="11">
        <f t="shared" si="109"/>
        <v>41064.656597222223</v>
      </c>
    </row>
    <row r="1675" spans="1:20" ht="43.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s="5">
        <f t="shared" si="106"/>
        <v>1.2809523809523808</v>
      </c>
      <c r="H1675" t="s">
        <v>8224</v>
      </c>
      <c r="I1675" t="s">
        <v>8246</v>
      </c>
      <c r="J1675">
        <v>1425675892</v>
      </c>
      <c r="K1675">
        <v>1423083892</v>
      </c>
      <c r="L1675" t="b">
        <v>0</v>
      </c>
      <c r="M1675">
        <v>59</v>
      </c>
      <c r="N1675" s="6">
        <f t="shared" si="107"/>
        <v>45.593220338983052</v>
      </c>
      <c r="O1675" t="b">
        <v>1</v>
      </c>
      <c r="P1675" t="s">
        <v>8292</v>
      </c>
      <c r="Q1675" t="s">
        <v>8325</v>
      </c>
      <c r="R1675" t="s">
        <v>8346</v>
      </c>
      <c r="S1675" s="11">
        <f t="shared" si="108"/>
        <v>42039.878379629634</v>
      </c>
      <c r="T1675" s="11">
        <f t="shared" si="109"/>
        <v>42069.878379629634</v>
      </c>
    </row>
    <row r="1676" spans="1:20" ht="43.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s="5">
        <f t="shared" si="106"/>
        <v>2.0169999999999999</v>
      </c>
      <c r="H1676" t="s">
        <v>8224</v>
      </c>
      <c r="I1676" t="s">
        <v>8246</v>
      </c>
      <c r="J1676">
        <v>1471503540</v>
      </c>
      <c r="K1676">
        <v>1468852306</v>
      </c>
      <c r="L1676" t="b">
        <v>0</v>
      </c>
      <c r="M1676">
        <v>113</v>
      </c>
      <c r="N1676" s="6">
        <f t="shared" si="107"/>
        <v>89.247787610619469</v>
      </c>
      <c r="O1676" t="b">
        <v>1</v>
      </c>
      <c r="P1676" t="s">
        <v>8292</v>
      </c>
      <c r="Q1676" t="s">
        <v>8325</v>
      </c>
      <c r="R1676" t="s">
        <v>8346</v>
      </c>
      <c r="S1676" s="11">
        <f t="shared" si="108"/>
        <v>42569.605393518519</v>
      </c>
      <c r="T1676" s="11">
        <f t="shared" si="109"/>
        <v>42600.290972222225</v>
      </c>
    </row>
    <row r="1677" spans="1:20" ht="29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s="5">
        <f t="shared" si="106"/>
        <v>1.37416</v>
      </c>
      <c r="H1677" t="s">
        <v>8224</v>
      </c>
      <c r="I1677" t="s">
        <v>8246</v>
      </c>
      <c r="J1677">
        <v>1318802580</v>
      </c>
      <c r="K1677">
        <v>1316194540</v>
      </c>
      <c r="L1677" t="b">
        <v>0</v>
      </c>
      <c r="M1677">
        <v>34</v>
      </c>
      <c r="N1677" s="6">
        <f t="shared" si="107"/>
        <v>40.416470588235299</v>
      </c>
      <c r="O1677" t="b">
        <v>1</v>
      </c>
      <c r="P1677" t="s">
        <v>8292</v>
      </c>
      <c r="Q1677" t="s">
        <v>8325</v>
      </c>
      <c r="R1677" t="s">
        <v>8346</v>
      </c>
      <c r="S1677" s="11">
        <f t="shared" si="108"/>
        <v>40802.733101851853</v>
      </c>
      <c r="T1677" s="11">
        <f t="shared" si="109"/>
        <v>40832.918749999997</v>
      </c>
    </row>
    <row r="1678" spans="1:20" ht="29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s="5">
        <f t="shared" si="106"/>
        <v>1.1533333333333333</v>
      </c>
      <c r="H1678" t="s">
        <v>8224</v>
      </c>
      <c r="I1678" t="s">
        <v>8246</v>
      </c>
      <c r="J1678">
        <v>1334980740</v>
      </c>
      <c r="K1678">
        <v>1330968347</v>
      </c>
      <c r="L1678" t="b">
        <v>0</v>
      </c>
      <c r="M1678">
        <v>42</v>
      </c>
      <c r="N1678" s="6">
        <f t="shared" si="107"/>
        <v>82.38095238095238</v>
      </c>
      <c r="O1678" t="b">
        <v>1</v>
      </c>
      <c r="P1678" t="s">
        <v>8292</v>
      </c>
      <c r="Q1678" t="s">
        <v>8325</v>
      </c>
      <c r="R1678" t="s">
        <v>8346</v>
      </c>
      <c r="S1678" s="11">
        <f t="shared" si="108"/>
        <v>40973.72623842593</v>
      </c>
      <c r="T1678" s="11">
        <f t="shared" si="109"/>
        <v>41020.165972222225</v>
      </c>
    </row>
    <row r="1679" spans="1:20" ht="43.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s="5">
        <f t="shared" si="106"/>
        <v>1.1166666666666667</v>
      </c>
      <c r="H1679" t="s">
        <v>8227</v>
      </c>
      <c r="I1679" t="s">
        <v>8249</v>
      </c>
      <c r="J1679">
        <v>1460786340</v>
      </c>
      <c r="K1679">
        <v>1455615976</v>
      </c>
      <c r="L1679" t="b">
        <v>0</v>
      </c>
      <c r="M1679">
        <v>42</v>
      </c>
      <c r="N1679" s="6">
        <f t="shared" si="107"/>
        <v>159.52380952380952</v>
      </c>
      <c r="O1679" t="b">
        <v>1</v>
      </c>
      <c r="P1679" t="s">
        <v>8292</v>
      </c>
      <c r="Q1679" t="s">
        <v>8325</v>
      </c>
      <c r="R1679" t="s">
        <v>8346</v>
      </c>
      <c r="S1679" s="11">
        <f t="shared" si="108"/>
        <v>42416.407129629632</v>
      </c>
      <c r="T1679" s="11">
        <f t="shared" si="109"/>
        <v>42476.249305555553</v>
      </c>
    </row>
    <row r="1680" spans="1:20" ht="43.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s="5">
        <f t="shared" si="106"/>
        <v>1.1839999999999999</v>
      </c>
      <c r="H1680" t="s">
        <v>8224</v>
      </c>
      <c r="I1680" t="s">
        <v>8246</v>
      </c>
      <c r="J1680">
        <v>1391718671</v>
      </c>
      <c r="K1680">
        <v>1390509071</v>
      </c>
      <c r="L1680" t="b">
        <v>0</v>
      </c>
      <c r="M1680">
        <v>49</v>
      </c>
      <c r="N1680" s="6">
        <f t="shared" si="107"/>
        <v>36.244897959183675</v>
      </c>
      <c r="O1680" t="b">
        <v>1</v>
      </c>
      <c r="P1680" t="s">
        <v>8292</v>
      </c>
      <c r="Q1680" t="s">
        <v>8325</v>
      </c>
      <c r="R1680" t="s">
        <v>8346</v>
      </c>
      <c r="S1680" s="11">
        <f t="shared" si="108"/>
        <v>41662.854988425926</v>
      </c>
      <c r="T1680" s="11">
        <f t="shared" si="109"/>
        <v>41676.854988425926</v>
      </c>
    </row>
    <row r="1681" spans="1:20" ht="58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s="5">
        <f t="shared" si="106"/>
        <v>1.75</v>
      </c>
      <c r="H1681" t="s">
        <v>8224</v>
      </c>
      <c r="I1681" t="s">
        <v>8246</v>
      </c>
      <c r="J1681">
        <v>1311298745</v>
      </c>
      <c r="K1681">
        <v>1309311545</v>
      </c>
      <c r="L1681" t="b">
        <v>0</v>
      </c>
      <c r="M1681">
        <v>56</v>
      </c>
      <c r="N1681" s="6">
        <f t="shared" si="107"/>
        <v>62.5</v>
      </c>
      <c r="O1681" t="b">
        <v>1</v>
      </c>
      <c r="P1681" t="s">
        <v>8292</v>
      </c>
      <c r="Q1681" t="s">
        <v>8325</v>
      </c>
      <c r="R1681" t="s">
        <v>8346</v>
      </c>
      <c r="S1681" s="11">
        <f t="shared" si="108"/>
        <v>40723.068807870368</v>
      </c>
      <c r="T1681" s="11">
        <f t="shared" si="109"/>
        <v>40746.068807870368</v>
      </c>
    </row>
    <row r="1682" spans="1:20" ht="29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s="5">
        <f t="shared" si="106"/>
        <v>1.175</v>
      </c>
      <c r="H1682" t="s">
        <v>8224</v>
      </c>
      <c r="I1682" t="s">
        <v>8246</v>
      </c>
      <c r="J1682">
        <v>1405188667</v>
      </c>
      <c r="K1682">
        <v>1402596667</v>
      </c>
      <c r="L1682" t="b">
        <v>0</v>
      </c>
      <c r="M1682">
        <v>25</v>
      </c>
      <c r="N1682" s="6">
        <f t="shared" si="107"/>
        <v>47</v>
      </c>
      <c r="O1682" t="b">
        <v>1</v>
      </c>
      <c r="P1682" t="s">
        <v>8292</v>
      </c>
      <c r="Q1682" t="s">
        <v>8325</v>
      </c>
      <c r="R1682" t="s">
        <v>8346</v>
      </c>
      <c r="S1682" s="11">
        <f t="shared" si="108"/>
        <v>41802.757719907408</v>
      </c>
      <c r="T1682" s="11">
        <f t="shared" si="109"/>
        <v>41832.757719907408</v>
      </c>
    </row>
    <row r="1683" spans="1:20" ht="43.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s="5">
        <f t="shared" si="106"/>
        <v>1.0142212307692309</v>
      </c>
      <c r="H1683" t="s">
        <v>8224</v>
      </c>
      <c r="I1683" t="s">
        <v>8246</v>
      </c>
      <c r="J1683">
        <v>1490752800</v>
      </c>
      <c r="K1683">
        <v>1486522484</v>
      </c>
      <c r="L1683" t="b">
        <v>0</v>
      </c>
      <c r="M1683">
        <v>884</v>
      </c>
      <c r="N1683" s="6">
        <f t="shared" si="107"/>
        <v>74.575090497737563</v>
      </c>
      <c r="O1683" t="b">
        <v>0</v>
      </c>
      <c r="P1683" t="s">
        <v>8293</v>
      </c>
      <c r="Q1683" t="s">
        <v>8325</v>
      </c>
      <c r="R1683" t="s">
        <v>8347</v>
      </c>
      <c r="S1683" s="11">
        <f t="shared" si="108"/>
        <v>42774.121342592596</v>
      </c>
      <c r="T1683" s="11">
        <f t="shared" si="109"/>
        <v>42823.083333333328</v>
      </c>
    </row>
    <row r="1684" spans="1:20" ht="29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s="5">
        <f t="shared" si="106"/>
        <v>0</v>
      </c>
      <c r="H1684" t="s">
        <v>8224</v>
      </c>
      <c r="I1684" t="s">
        <v>8246</v>
      </c>
      <c r="J1684">
        <v>1492142860</v>
      </c>
      <c r="K1684">
        <v>1486962460</v>
      </c>
      <c r="L1684" t="b">
        <v>0</v>
      </c>
      <c r="M1684">
        <v>0</v>
      </c>
      <c r="N1684" s="6">
        <f t="shared" si="107"/>
        <v>0</v>
      </c>
      <c r="O1684" t="b">
        <v>0</v>
      </c>
      <c r="P1684" t="s">
        <v>8293</v>
      </c>
      <c r="Q1684" t="s">
        <v>8325</v>
      </c>
      <c r="R1684" t="s">
        <v>8347</v>
      </c>
      <c r="S1684" s="11">
        <f t="shared" si="108"/>
        <v>42779.21365740741</v>
      </c>
      <c r="T1684" s="11">
        <f t="shared" si="109"/>
        <v>42839.171990740739</v>
      </c>
    </row>
    <row r="1685" spans="1:20" ht="43.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s="5">
        <f t="shared" si="106"/>
        <v>0.21714285714285714</v>
      </c>
      <c r="H1685" t="s">
        <v>8230</v>
      </c>
      <c r="I1685" t="s">
        <v>8249</v>
      </c>
      <c r="J1685">
        <v>1491590738</v>
      </c>
      <c r="K1685">
        <v>1489517138</v>
      </c>
      <c r="L1685" t="b">
        <v>0</v>
      </c>
      <c r="M1685">
        <v>10</v>
      </c>
      <c r="N1685" s="6">
        <f t="shared" si="107"/>
        <v>76</v>
      </c>
      <c r="O1685" t="b">
        <v>0</v>
      </c>
      <c r="P1685" t="s">
        <v>8293</v>
      </c>
      <c r="Q1685" t="s">
        <v>8325</v>
      </c>
      <c r="R1685" t="s">
        <v>8347</v>
      </c>
      <c r="S1685" s="11">
        <f t="shared" si="108"/>
        <v>42808.781689814816</v>
      </c>
      <c r="T1685" s="11">
        <f t="shared" si="109"/>
        <v>42832.781689814816</v>
      </c>
    </row>
    <row r="1686" spans="1:20" ht="29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s="5">
        <f t="shared" si="106"/>
        <v>1.0912500000000001</v>
      </c>
      <c r="H1686" t="s">
        <v>8224</v>
      </c>
      <c r="I1686" t="s">
        <v>8246</v>
      </c>
      <c r="J1686">
        <v>1489775641</v>
      </c>
      <c r="K1686">
        <v>1487360041</v>
      </c>
      <c r="L1686" t="b">
        <v>0</v>
      </c>
      <c r="M1686">
        <v>101</v>
      </c>
      <c r="N1686" s="6">
        <f t="shared" si="107"/>
        <v>86.43564356435644</v>
      </c>
      <c r="O1686" t="b">
        <v>0</v>
      </c>
      <c r="P1686" t="s">
        <v>8293</v>
      </c>
      <c r="Q1686" t="s">
        <v>8325</v>
      </c>
      <c r="R1686" t="s">
        <v>8347</v>
      </c>
      <c r="S1686" s="11">
        <f t="shared" si="108"/>
        <v>42783.815289351856</v>
      </c>
      <c r="T1686" s="11">
        <f t="shared" si="109"/>
        <v>42811.773622685185</v>
      </c>
    </row>
    <row r="1687" spans="1:20" ht="43.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s="5">
        <f t="shared" si="106"/>
        <v>1.0285714285714285</v>
      </c>
      <c r="H1687" t="s">
        <v>8224</v>
      </c>
      <c r="I1687" t="s">
        <v>8246</v>
      </c>
      <c r="J1687">
        <v>1490331623</v>
      </c>
      <c r="K1687">
        <v>1487743223</v>
      </c>
      <c r="L1687" t="b">
        <v>0</v>
      </c>
      <c r="M1687">
        <v>15</v>
      </c>
      <c r="N1687" s="6">
        <f t="shared" si="107"/>
        <v>24</v>
      </c>
      <c r="O1687" t="b">
        <v>0</v>
      </c>
      <c r="P1687" t="s">
        <v>8293</v>
      </c>
      <c r="Q1687" t="s">
        <v>8325</v>
      </c>
      <c r="R1687" t="s">
        <v>8347</v>
      </c>
      <c r="S1687" s="11">
        <f t="shared" si="108"/>
        <v>42788.2502662037</v>
      </c>
      <c r="T1687" s="11">
        <f t="shared" si="109"/>
        <v>42818.208599537036</v>
      </c>
    </row>
    <row r="1688" spans="1:20" ht="43.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s="5">
        <f t="shared" si="106"/>
        <v>3.5999999999999999E-3</v>
      </c>
      <c r="H1688" t="s">
        <v>8229</v>
      </c>
      <c r="I1688" t="s">
        <v>8251</v>
      </c>
      <c r="J1688">
        <v>1493320519</v>
      </c>
      <c r="K1688">
        <v>1488140119</v>
      </c>
      <c r="L1688" t="b">
        <v>0</v>
      </c>
      <c r="M1688">
        <v>1</v>
      </c>
      <c r="N1688" s="6">
        <f t="shared" si="107"/>
        <v>18</v>
      </c>
      <c r="O1688" t="b">
        <v>0</v>
      </c>
      <c r="P1688" t="s">
        <v>8293</v>
      </c>
      <c r="Q1688" t="s">
        <v>8325</v>
      </c>
      <c r="R1688" t="s">
        <v>8347</v>
      </c>
      <c r="S1688" s="11">
        <f t="shared" si="108"/>
        <v>42792.843969907408</v>
      </c>
      <c r="T1688" s="11">
        <f t="shared" si="109"/>
        <v>42852.802303240736</v>
      </c>
    </row>
    <row r="1689" spans="1:20" ht="43.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s="5">
        <f t="shared" si="106"/>
        <v>0.3125</v>
      </c>
      <c r="H1689" t="s">
        <v>8224</v>
      </c>
      <c r="I1689" t="s">
        <v>8246</v>
      </c>
      <c r="J1689">
        <v>1491855300</v>
      </c>
      <c r="K1689">
        <v>1488935245</v>
      </c>
      <c r="L1689" t="b">
        <v>0</v>
      </c>
      <c r="M1689">
        <v>39</v>
      </c>
      <c r="N1689" s="6">
        <f t="shared" si="107"/>
        <v>80.128205128205124</v>
      </c>
      <c r="O1689" t="b">
        <v>0</v>
      </c>
      <c r="P1689" t="s">
        <v>8293</v>
      </c>
      <c r="Q1689" t="s">
        <v>8325</v>
      </c>
      <c r="R1689" t="s">
        <v>8347</v>
      </c>
      <c r="S1689" s="11">
        <f t="shared" si="108"/>
        <v>42802.046817129631</v>
      </c>
      <c r="T1689" s="11">
        <f t="shared" si="109"/>
        <v>42835.84375</v>
      </c>
    </row>
    <row r="1690" spans="1:20" ht="43.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s="5">
        <f t="shared" si="106"/>
        <v>0.443</v>
      </c>
      <c r="H1690" t="s">
        <v>8224</v>
      </c>
      <c r="I1690" t="s">
        <v>8246</v>
      </c>
      <c r="J1690">
        <v>1491738594</v>
      </c>
      <c r="K1690">
        <v>1489150194</v>
      </c>
      <c r="L1690" t="b">
        <v>0</v>
      </c>
      <c r="M1690">
        <v>7</v>
      </c>
      <c r="N1690" s="6">
        <f t="shared" si="107"/>
        <v>253.14285714285714</v>
      </c>
      <c r="O1690" t="b">
        <v>0</v>
      </c>
      <c r="P1690" t="s">
        <v>8293</v>
      </c>
      <c r="Q1690" t="s">
        <v>8325</v>
      </c>
      <c r="R1690" t="s">
        <v>8347</v>
      </c>
      <c r="S1690" s="11">
        <f t="shared" si="108"/>
        <v>42804.534652777773</v>
      </c>
      <c r="T1690" s="11">
        <f t="shared" si="109"/>
        <v>42834.492986111116</v>
      </c>
    </row>
    <row r="1691" spans="1:20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s="5">
        <f t="shared" si="106"/>
        <v>1</v>
      </c>
      <c r="H1691" t="s">
        <v>8224</v>
      </c>
      <c r="I1691" t="s">
        <v>8246</v>
      </c>
      <c r="J1691">
        <v>1489700230</v>
      </c>
      <c r="K1691">
        <v>1487111830</v>
      </c>
      <c r="L1691" t="b">
        <v>0</v>
      </c>
      <c r="M1691">
        <v>14</v>
      </c>
      <c r="N1691" s="6">
        <f t="shared" si="107"/>
        <v>171.42857142857142</v>
      </c>
      <c r="O1691" t="b">
        <v>0</v>
      </c>
      <c r="P1691" t="s">
        <v>8293</v>
      </c>
      <c r="Q1691" t="s">
        <v>8325</v>
      </c>
      <c r="R1691" t="s">
        <v>8347</v>
      </c>
      <c r="S1691" s="11">
        <f t="shared" si="108"/>
        <v>42780.942476851851</v>
      </c>
      <c r="T1691" s="11">
        <f t="shared" si="109"/>
        <v>42810.900810185187</v>
      </c>
    </row>
    <row r="1692" spans="1:20" ht="43.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s="5">
        <f t="shared" si="106"/>
        <v>0.254</v>
      </c>
      <c r="H1692" t="s">
        <v>8224</v>
      </c>
      <c r="I1692" t="s">
        <v>8246</v>
      </c>
      <c r="J1692">
        <v>1491470442</v>
      </c>
      <c r="K1692">
        <v>1488882042</v>
      </c>
      <c r="L1692" t="b">
        <v>0</v>
      </c>
      <c r="M1692">
        <v>11</v>
      </c>
      <c r="N1692" s="6">
        <f t="shared" si="107"/>
        <v>57.727272727272727</v>
      </c>
      <c r="O1692" t="b">
        <v>0</v>
      </c>
      <c r="P1692" t="s">
        <v>8293</v>
      </c>
      <c r="Q1692" t="s">
        <v>8325</v>
      </c>
      <c r="R1692" t="s">
        <v>8347</v>
      </c>
      <c r="S1692" s="11">
        <f t="shared" si="108"/>
        <v>42801.43104166667</v>
      </c>
      <c r="T1692" s="11">
        <f t="shared" si="109"/>
        <v>42831.389374999999</v>
      </c>
    </row>
    <row r="1693" spans="1:20" ht="43.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s="5">
        <f t="shared" si="106"/>
        <v>0.33473333333333333</v>
      </c>
      <c r="H1693" t="s">
        <v>8224</v>
      </c>
      <c r="I1693" t="s">
        <v>8246</v>
      </c>
      <c r="J1693">
        <v>1491181200</v>
      </c>
      <c r="K1693">
        <v>1488387008</v>
      </c>
      <c r="L1693" t="b">
        <v>0</v>
      </c>
      <c r="M1693">
        <v>38</v>
      </c>
      <c r="N1693" s="6">
        <f t="shared" si="107"/>
        <v>264.26315789473682</v>
      </c>
      <c r="O1693" t="b">
        <v>0</v>
      </c>
      <c r="P1693" t="s">
        <v>8293</v>
      </c>
      <c r="Q1693" t="s">
        <v>8325</v>
      </c>
      <c r="R1693" t="s">
        <v>8347</v>
      </c>
      <c r="S1693" s="11">
        <f t="shared" si="108"/>
        <v>42795.701481481476</v>
      </c>
      <c r="T1693" s="11">
        <f t="shared" si="109"/>
        <v>42828.041666666672</v>
      </c>
    </row>
    <row r="1694" spans="1:20" ht="43.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s="5">
        <f t="shared" si="106"/>
        <v>0.47799999999999998</v>
      </c>
      <c r="H1694" t="s">
        <v>8224</v>
      </c>
      <c r="I1694" t="s">
        <v>8246</v>
      </c>
      <c r="J1694">
        <v>1490572740</v>
      </c>
      <c r="K1694">
        <v>1487734667</v>
      </c>
      <c r="L1694" t="b">
        <v>0</v>
      </c>
      <c r="M1694">
        <v>15</v>
      </c>
      <c r="N1694" s="6">
        <f t="shared" si="107"/>
        <v>159.33333333333334</v>
      </c>
      <c r="O1694" t="b">
        <v>0</v>
      </c>
      <c r="P1694" t="s">
        <v>8293</v>
      </c>
      <c r="Q1694" t="s">
        <v>8325</v>
      </c>
      <c r="R1694" t="s">
        <v>8347</v>
      </c>
      <c r="S1694" s="11">
        <f t="shared" si="108"/>
        <v>42788.151238425926</v>
      </c>
      <c r="T1694" s="11">
        <f t="shared" si="109"/>
        <v>42820.999305555553</v>
      </c>
    </row>
    <row r="1695" spans="1:20" ht="43.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s="5">
        <f t="shared" si="106"/>
        <v>9.3333333333333338E-2</v>
      </c>
      <c r="H1695" t="s">
        <v>8225</v>
      </c>
      <c r="I1695" t="s">
        <v>8247</v>
      </c>
      <c r="J1695">
        <v>1491768000</v>
      </c>
      <c r="K1695">
        <v>1489097112</v>
      </c>
      <c r="L1695" t="b">
        <v>0</v>
      </c>
      <c r="M1695">
        <v>8</v>
      </c>
      <c r="N1695" s="6">
        <f t="shared" si="107"/>
        <v>35</v>
      </c>
      <c r="O1695" t="b">
        <v>0</v>
      </c>
      <c r="P1695" t="s">
        <v>8293</v>
      </c>
      <c r="Q1695" t="s">
        <v>8325</v>
      </c>
      <c r="R1695" t="s">
        <v>8347</v>
      </c>
      <c r="S1695" s="11">
        <f t="shared" si="108"/>
        <v>42803.920277777783</v>
      </c>
      <c r="T1695" s="11">
        <f t="shared" si="109"/>
        <v>42834.833333333328</v>
      </c>
    </row>
    <row r="1696" spans="1:20" ht="43.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s="5">
        <f t="shared" si="106"/>
        <v>5.0000000000000001E-4</v>
      </c>
      <c r="H1696" t="s">
        <v>8224</v>
      </c>
      <c r="I1696" t="s">
        <v>8246</v>
      </c>
      <c r="J1696">
        <v>1490589360</v>
      </c>
      <c r="K1696">
        <v>1488038674</v>
      </c>
      <c r="L1696" t="b">
        <v>0</v>
      </c>
      <c r="M1696">
        <v>1</v>
      </c>
      <c r="N1696" s="6">
        <f t="shared" si="107"/>
        <v>5</v>
      </c>
      <c r="O1696" t="b">
        <v>0</v>
      </c>
      <c r="P1696" t="s">
        <v>8293</v>
      </c>
      <c r="Q1696" t="s">
        <v>8325</v>
      </c>
      <c r="R1696" t="s">
        <v>8347</v>
      </c>
      <c r="S1696" s="11">
        <f t="shared" si="108"/>
        <v>42791.669837962967</v>
      </c>
      <c r="T1696" s="11">
        <f t="shared" si="109"/>
        <v>42821.191666666666</v>
      </c>
    </row>
    <row r="1697" spans="1:20" ht="43.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s="5">
        <f t="shared" si="106"/>
        <v>0.11708333333333333</v>
      </c>
      <c r="H1697" t="s">
        <v>8224</v>
      </c>
      <c r="I1697" t="s">
        <v>8246</v>
      </c>
      <c r="J1697">
        <v>1491786000</v>
      </c>
      <c r="K1697">
        <v>1488847514</v>
      </c>
      <c r="L1697" t="b">
        <v>0</v>
      </c>
      <c r="M1697">
        <v>23</v>
      </c>
      <c r="N1697" s="6">
        <f t="shared" si="107"/>
        <v>61.086956521739133</v>
      </c>
      <c r="O1697" t="b">
        <v>0</v>
      </c>
      <c r="P1697" t="s">
        <v>8293</v>
      </c>
      <c r="Q1697" t="s">
        <v>8325</v>
      </c>
      <c r="R1697" t="s">
        <v>8347</v>
      </c>
      <c r="S1697" s="11">
        <f t="shared" si="108"/>
        <v>42801.031412037039</v>
      </c>
      <c r="T1697" s="11">
        <f t="shared" si="109"/>
        <v>42835.041666666672</v>
      </c>
    </row>
    <row r="1698" spans="1:20" ht="43.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s="5">
        <f t="shared" si="106"/>
        <v>0</v>
      </c>
      <c r="H1698" t="s">
        <v>8224</v>
      </c>
      <c r="I1698" t="s">
        <v>8246</v>
      </c>
      <c r="J1698">
        <v>1491007211</v>
      </c>
      <c r="K1698">
        <v>1488418811</v>
      </c>
      <c r="L1698" t="b">
        <v>0</v>
      </c>
      <c r="M1698">
        <v>0</v>
      </c>
      <c r="N1698" s="6">
        <f t="shared" si="107"/>
        <v>0</v>
      </c>
      <c r="O1698" t="b">
        <v>0</v>
      </c>
      <c r="P1698" t="s">
        <v>8293</v>
      </c>
      <c r="Q1698" t="s">
        <v>8325</v>
      </c>
      <c r="R1698" t="s">
        <v>8347</v>
      </c>
      <c r="S1698" s="11">
        <f t="shared" si="108"/>
        <v>42796.069571759261</v>
      </c>
      <c r="T1698" s="11">
        <f t="shared" si="109"/>
        <v>42826.027905092589</v>
      </c>
    </row>
    <row r="1699" spans="1:20" ht="43.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s="5">
        <f t="shared" si="106"/>
        <v>0.20208000000000001</v>
      </c>
      <c r="H1699" t="s">
        <v>8224</v>
      </c>
      <c r="I1699" t="s">
        <v>8246</v>
      </c>
      <c r="J1699">
        <v>1491781648</v>
      </c>
      <c r="K1699">
        <v>1489193248</v>
      </c>
      <c r="L1699" t="b">
        <v>0</v>
      </c>
      <c r="M1699">
        <v>22</v>
      </c>
      <c r="N1699" s="6">
        <f t="shared" si="107"/>
        <v>114.81818181818181</v>
      </c>
      <c r="O1699" t="b">
        <v>0</v>
      </c>
      <c r="P1699" t="s">
        <v>8293</v>
      </c>
      <c r="Q1699" t="s">
        <v>8325</v>
      </c>
      <c r="R1699" t="s">
        <v>8347</v>
      </c>
      <c r="S1699" s="11">
        <f t="shared" si="108"/>
        <v>42805.032962962956</v>
      </c>
      <c r="T1699" s="11">
        <f t="shared" si="109"/>
        <v>42834.991296296299</v>
      </c>
    </row>
    <row r="1700" spans="1:20" ht="72.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s="5">
        <f t="shared" si="106"/>
        <v>0</v>
      </c>
      <c r="H1700" t="s">
        <v>8224</v>
      </c>
      <c r="I1700" t="s">
        <v>8246</v>
      </c>
      <c r="J1700">
        <v>1490499180</v>
      </c>
      <c r="K1700">
        <v>1488430760</v>
      </c>
      <c r="L1700" t="b">
        <v>0</v>
      </c>
      <c r="M1700">
        <v>0</v>
      </c>
      <c r="N1700" s="6">
        <f t="shared" si="107"/>
        <v>0</v>
      </c>
      <c r="O1700" t="b">
        <v>0</v>
      </c>
      <c r="P1700" t="s">
        <v>8293</v>
      </c>
      <c r="Q1700" t="s">
        <v>8325</v>
      </c>
      <c r="R1700" t="s">
        <v>8347</v>
      </c>
      <c r="S1700" s="11">
        <f t="shared" si="108"/>
        <v>42796.207870370374</v>
      </c>
      <c r="T1700" s="11">
        <f t="shared" si="109"/>
        <v>42820.147916666669</v>
      </c>
    </row>
    <row r="1701" spans="1:20" ht="43.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s="5">
        <f t="shared" si="106"/>
        <v>4.2311459353574929E-2</v>
      </c>
      <c r="H1701" t="s">
        <v>8224</v>
      </c>
      <c r="I1701" t="s">
        <v>8246</v>
      </c>
      <c r="J1701">
        <v>1491943445</v>
      </c>
      <c r="K1701">
        <v>1489351445</v>
      </c>
      <c r="L1701" t="b">
        <v>0</v>
      </c>
      <c r="M1701">
        <v>4</v>
      </c>
      <c r="N1701" s="6">
        <f t="shared" si="107"/>
        <v>54</v>
      </c>
      <c r="O1701" t="b">
        <v>0</v>
      </c>
      <c r="P1701" t="s">
        <v>8293</v>
      </c>
      <c r="Q1701" t="s">
        <v>8325</v>
      </c>
      <c r="R1701" t="s">
        <v>8347</v>
      </c>
      <c r="S1701" s="11">
        <f t="shared" si="108"/>
        <v>42806.863946759258</v>
      </c>
      <c r="T1701" s="11">
        <f t="shared" si="109"/>
        <v>42836.863946759258</v>
      </c>
    </row>
    <row r="1702" spans="1:20" ht="43.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s="5">
        <f t="shared" si="106"/>
        <v>0.2606</v>
      </c>
      <c r="H1702" t="s">
        <v>8224</v>
      </c>
      <c r="I1702" t="s">
        <v>8246</v>
      </c>
      <c r="J1702">
        <v>1491019200</v>
      </c>
      <c r="K1702">
        <v>1488418990</v>
      </c>
      <c r="L1702" t="b">
        <v>0</v>
      </c>
      <c r="M1702">
        <v>79</v>
      </c>
      <c r="N1702" s="6">
        <f t="shared" si="107"/>
        <v>65.974683544303801</v>
      </c>
      <c r="O1702" t="b">
        <v>0</v>
      </c>
      <c r="P1702" t="s">
        <v>8293</v>
      </c>
      <c r="Q1702" t="s">
        <v>8325</v>
      </c>
      <c r="R1702" t="s">
        <v>8347</v>
      </c>
      <c r="S1702" s="11">
        <f t="shared" si="108"/>
        <v>42796.071643518517</v>
      </c>
      <c r="T1702" s="11">
        <f t="shared" si="109"/>
        <v>42826.166666666672</v>
      </c>
    </row>
    <row r="1703" spans="1:20" ht="43.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s="5">
        <f t="shared" si="106"/>
        <v>1.9801980198019802E-3</v>
      </c>
      <c r="H1703" t="s">
        <v>8224</v>
      </c>
      <c r="I1703" t="s">
        <v>8246</v>
      </c>
      <c r="J1703">
        <v>1421337405</v>
      </c>
      <c r="K1703">
        <v>1418745405</v>
      </c>
      <c r="L1703" t="b">
        <v>0</v>
      </c>
      <c r="M1703">
        <v>2</v>
      </c>
      <c r="N1703" s="6">
        <f t="shared" si="107"/>
        <v>5</v>
      </c>
      <c r="O1703" t="b">
        <v>0</v>
      </c>
      <c r="P1703" t="s">
        <v>8293</v>
      </c>
      <c r="Q1703" t="s">
        <v>8325</v>
      </c>
      <c r="R1703" t="s">
        <v>8347</v>
      </c>
      <c r="S1703" s="11">
        <f t="shared" si="108"/>
        <v>41989.664409722223</v>
      </c>
      <c r="T1703" s="11">
        <f t="shared" si="109"/>
        <v>42019.664409722223</v>
      </c>
    </row>
    <row r="1704" spans="1:20" ht="29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s="5">
        <f t="shared" si="106"/>
        <v>6.0606060606060605E-5</v>
      </c>
      <c r="H1704" t="s">
        <v>8224</v>
      </c>
      <c r="I1704" t="s">
        <v>8246</v>
      </c>
      <c r="J1704">
        <v>1427745150</v>
      </c>
      <c r="K1704">
        <v>1425156750</v>
      </c>
      <c r="L1704" t="b">
        <v>0</v>
      </c>
      <c r="M1704">
        <v>1</v>
      </c>
      <c r="N1704" s="6">
        <f t="shared" si="107"/>
        <v>1</v>
      </c>
      <c r="O1704" t="b">
        <v>0</v>
      </c>
      <c r="P1704" t="s">
        <v>8293</v>
      </c>
      <c r="Q1704" t="s">
        <v>8325</v>
      </c>
      <c r="R1704" t="s">
        <v>8347</v>
      </c>
      <c r="S1704" s="11">
        <f t="shared" si="108"/>
        <v>42063.869791666672</v>
      </c>
      <c r="T1704" s="11">
        <f t="shared" si="109"/>
        <v>42093.828125</v>
      </c>
    </row>
    <row r="1705" spans="1:20" ht="43.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s="5">
        <f t="shared" si="106"/>
        <v>1.0200000000000001E-2</v>
      </c>
      <c r="H1705" t="s">
        <v>8224</v>
      </c>
      <c r="I1705" t="s">
        <v>8246</v>
      </c>
      <c r="J1705">
        <v>1441003537</v>
      </c>
      <c r="K1705">
        <v>1435819537</v>
      </c>
      <c r="L1705" t="b">
        <v>0</v>
      </c>
      <c r="M1705">
        <v>2</v>
      </c>
      <c r="N1705" s="6">
        <f t="shared" si="107"/>
        <v>25.5</v>
      </c>
      <c r="O1705" t="b">
        <v>0</v>
      </c>
      <c r="P1705" t="s">
        <v>8293</v>
      </c>
      <c r="Q1705" t="s">
        <v>8325</v>
      </c>
      <c r="R1705" t="s">
        <v>8347</v>
      </c>
      <c r="S1705" s="11">
        <f t="shared" si="108"/>
        <v>42187.281678240746</v>
      </c>
      <c r="T1705" s="11">
        <f t="shared" si="109"/>
        <v>42247.281678240746</v>
      </c>
    </row>
    <row r="1706" spans="1:20" ht="29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s="5">
        <f t="shared" si="106"/>
        <v>0.65100000000000002</v>
      </c>
      <c r="H1706" t="s">
        <v>8224</v>
      </c>
      <c r="I1706" t="s">
        <v>8246</v>
      </c>
      <c r="J1706">
        <v>1424056873</v>
      </c>
      <c r="K1706">
        <v>1421464873</v>
      </c>
      <c r="L1706" t="b">
        <v>0</v>
      </c>
      <c r="M1706">
        <v>11</v>
      </c>
      <c r="N1706" s="6">
        <f t="shared" si="107"/>
        <v>118.36363636363636</v>
      </c>
      <c r="O1706" t="b">
        <v>0</v>
      </c>
      <c r="P1706" t="s">
        <v>8293</v>
      </c>
      <c r="Q1706" t="s">
        <v>8325</v>
      </c>
      <c r="R1706" t="s">
        <v>8347</v>
      </c>
      <c r="S1706" s="11">
        <f t="shared" si="108"/>
        <v>42021.139733796299</v>
      </c>
      <c r="T1706" s="11">
        <f t="shared" si="109"/>
        <v>42051.139733796299</v>
      </c>
    </row>
    <row r="1707" spans="1:20" ht="43.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s="5">
        <f t="shared" si="106"/>
        <v>0</v>
      </c>
      <c r="H1707" t="s">
        <v>8224</v>
      </c>
      <c r="I1707" t="s">
        <v>8246</v>
      </c>
      <c r="J1707">
        <v>1441814400</v>
      </c>
      <c r="K1707">
        <v>1440807846</v>
      </c>
      <c r="L1707" t="b">
        <v>0</v>
      </c>
      <c r="M1707">
        <v>0</v>
      </c>
      <c r="N1707" s="6">
        <f t="shared" si="107"/>
        <v>0</v>
      </c>
      <c r="O1707" t="b">
        <v>0</v>
      </c>
      <c r="P1707" t="s">
        <v>8293</v>
      </c>
      <c r="Q1707" t="s">
        <v>8325</v>
      </c>
      <c r="R1707" t="s">
        <v>8347</v>
      </c>
      <c r="S1707" s="11">
        <f t="shared" si="108"/>
        <v>42245.016736111109</v>
      </c>
      <c r="T1707" s="11">
        <f t="shared" si="109"/>
        <v>42256.666666666672</v>
      </c>
    </row>
    <row r="1708" spans="1:20" ht="43.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s="5">
        <f t="shared" si="106"/>
        <v>0</v>
      </c>
      <c r="H1708" t="s">
        <v>8236</v>
      </c>
      <c r="I1708" t="s">
        <v>8249</v>
      </c>
      <c r="J1708">
        <v>1440314472</v>
      </c>
      <c r="K1708">
        <v>1435130472</v>
      </c>
      <c r="L1708" t="b">
        <v>0</v>
      </c>
      <c r="M1708">
        <v>0</v>
      </c>
      <c r="N1708" s="6">
        <f t="shared" si="107"/>
        <v>0</v>
      </c>
      <c r="O1708" t="b">
        <v>0</v>
      </c>
      <c r="P1708" t="s">
        <v>8293</v>
      </c>
      <c r="Q1708" t="s">
        <v>8325</v>
      </c>
      <c r="R1708" t="s">
        <v>8347</v>
      </c>
      <c r="S1708" s="11">
        <f t="shared" si="108"/>
        <v>42179.306388888886</v>
      </c>
      <c r="T1708" s="11">
        <f t="shared" si="109"/>
        <v>42239.306388888886</v>
      </c>
    </row>
    <row r="1709" spans="1:20" ht="43.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s="5">
        <f t="shared" si="106"/>
        <v>9.74E-2</v>
      </c>
      <c r="H1709" t="s">
        <v>8224</v>
      </c>
      <c r="I1709" t="s">
        <v>8246</v>
      </c>
      <c r="J1709">
        <v>1459181895</v>
      </c>
      <c r="K1709">
        <v>1456593495</v>
      </c>
      <c r="L1709" t="b">
        <v>0</v>
      </c>
      <c r="M1709">
        <v>9</v>
      </c>
      <c r="N1709" s="6">
        <f t="shared" si="107"/>
        <v>54.111111111111114</v>
      </c>
      <c r="O1709" t="b">
        <v>0</v>
      </c>
      <c r="P1709" t="s">
        <v>8293</v>
      </c>
      <c r="Q1709" t="s">
        <v>8325</v>
      </c>
      <c r="R1709" t="s">
        <v>8347</v>
      </c>
      <c r="S1709" s="11">
        <f t="shared" si="108"/>
        <v>42427.721006944441</v>
      </c>
      <c r="T1709" s="11">
        <f t="shared" si="109"/>
        <v>42457.679340277777</v>
      </c>
    </row>
    <row r="1710" spans="1:20" ht="43.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s="5">
        <f t="shared" si="106"/>
        <v>0</v>
      </c>
      <c r="H1710" t="s">
        <v>8224</v>
      </c>
      <c r="I1710" t="s">
        <v>8246</v>
      </c>
      <c r="J1710">
        <v>1462135706</v>
      </c>
      <c r="K1710">
        <v>1458679706</v>
      </c>
      <c r="L1710" t="b">
        <v>0</v>
      </c>
      <c r="M1710">
        <v>0</v>
      </c>
      <c r="N1710" s="6">
        <f t="shared" si="107"/>
        <v>0</v>
      </c>
      <c r="O1710" t="b">
        <v>0</v>
      </c>
      <c r="P1710" t="s">
        <v>8293</v>
      </c>
      <c r="Q1710" t="s">
        <v>8325</v>
      </c>
      <c r="R1710" t="s">
        <v>8347</v>
      </c>
      <c r="S1710" s="11">
        <f t="shared" si="108"/>
        <v>42451.866967592592</v>
      </c>
      <c r="T1710" s="11">
        <f t="shared" si="109"/>
        <v>42491.866967592592</v>
      </c>
    </row>
    <row r="1711" spans="1:20" ht="43.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s="5">
        <f t="shared" si="106"/>
        <v>4.8571428571428571E-2</v>
      </c>
      <c r="H1711" t="s">
        <v>8224</v>
      </c>
      <c r="I1711" t="s">
        <v>8246</v>
      </c>
      <c r="J1711">
        <v>1409513940</v>
      </c>
      <c r="K1711">
        <v>1405949514</v>
      </c>
      <c r="L1711" t="b">
        <v>0</v>
      </c>
      <c r="M1711">
        <v>4</v>
      </c>
      <c r="N1711" s="6">
        <f t="shared" si="107"/>
        <v>21.25</v>
      </c>
      <c r="O1711" t="b">
        <v>0</v>
      </c>
      <c r="P1711" t="s">
        <v>8293</v>
      </c>
      <c r="Q1711" t="s">
        <v>8325</v>
      </c>
      <c r="R1711" t="s">
        <v>8347</v>
      </c>
      <c r="S1711" s="11">
        <f t="shared" si="108"/>
        <v>41841.56381944444</v>
      </c>
      <c r="T1711" s="11">
        <f t="shared" si="109"/>
        <v>41882.818749999999</v>
      </c>
    </row>
    <row r="1712" spans="1:20" ht="29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s="5">
        <f t="shared" si="106"/>
        <v>6.7999999999999996E-3</v>
      </c>
      <c r="H1712" t="s">
        <v>8236</v>
      </c>
      <c r="I1712" t="s">
        <v>8249</v>
      </c>
      <c r="J1712">
        <v>1453122000</v>
      </c>
      <c r="K1712">
        <v>1449151888</v>
      </c>
      <c r="L1712" t="b">
        <v>0</v>
      </c>
      <c r="M1712">
        <v>1</v>
      </c>
      <c r="N1712" s="6">
        <f t="shared" si="107"/>
        <v>34</v>
      </c>
      <c r="O1712" t="b">
        <v>0</v>
      </c>
      <c r="P1712" t="s">
        <v>8293</v>
      </c>
      <c r="Q1712" t="s">
        <v>8325</v>
      </c>
      <c r="R1712" t="s">
        <v>8347</v>
      </c>
      <c r="S1712" s="11">
        <f t="shared" si="108"/>
        <v>42341.59129629629</v>
      </c>
      <c r="T1712" s="11">
        <f t="shared" si="109"/>
        <v>42387.541666666672</v>
      </c>
    </row>
    <row r="1713" spans="1:20" ht="43.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s="5">
        <f t="shared" si="106"/>
        <v>0.105</v>
      </c>
      <c r="H1713" t="s">
        <v>8224</v>
      </c>
      <c r="I1713" t="s">
        <v>8246</v>
      </c>
      <c r="J1713">
        <v>1409585434</v>
      </c>
      <c r="K1713">
        <v>1406907034</v>
      </c>
      <c r="L1713" t="b">
        <v>0</v>
      </c>
      <c r="M1713">
        <v>2</v>
      </c>
      <c r="N1713" s="6">
        <f t="shared" si="107"/>
        <v>525</v>
      </c>
      <c r="O1713" t="b">
        <v>0</v>
      </c>
      <c r="P1713" t="s">
        <v>8293</v>
      </c>
      <c r="Q1713" t="s">
        <v>8325</v>
      </c>
      <c r="R1713" t="s">
        <v>8347</v>
      </c>
      <c r="S1713" s="11">
        <f t="shared" si="108"/>
        <v>41852.646226851852</v>
      </c>
      <c r="T1713" s="11">
        <f t="shared" si="109"/>
        <v>41883.646226851852</v>
      </c>
    </row>
    <row r="1714" spans="1:20" ht="43.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s="5">
        <f t="shared" si="106"/>
        <v>0</v>
      </c>
      <c r="H1714" t="s">
        <v>8224</v>
      </c>
      <c r="I1714" t="s">
        <v>8246</v>
      </c>
      <c r="J1714">
        <v>1435701353</v>
      </c>
      <c r="K1714">
        <v>1430517353</v>
      </c>
      <c r="L1714" t="b">
        <v>0</v>
      </c>
      <c r="M1714">
        <v>0</v>
      </c>
      <c r="N1714" s="6">
        <f t="shared" si="107"/>
        <v>0</v>
      </c>
      <c r="O1714" t="b">
        <v>0</v>
      </c>
      <c r="P1714" t="s">
        <v>8293</v>
      </c>
      <c r="Q1714" t="s">
        <v>8325</v>
      </c>
      <c r="R1714" t="s">
        <v>8347</v>
      </c>
      <c r="S1714" s="11">
        <f t="shared" si="108"/>
        <v>42125.913807870369</v>
      </c>
      <c r="T1714" s="11">
        <f t="shared" si="109"/>
        <v>42185.913807870369</v>
      </c>
    </row>
    <row r="1715" spans="1:20" ht="43.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s="5">
        <f t="shared" si="106"/>
        <v>1.6666666666666666E-2</v>
      </c>
      <c r="H1715" t="s">
        <v>8224</v>
      </c>
      <c r="I1715" t="s">
        <v>8246</v>
      </c>
      <c r="J1715">
        <v>1412536412</v>
      </c>
      <c r="K1715">
        <v>1409944412</v>
      </c>
      <c r="L1715" t="b">
        <v>0</v>
      </c>
      <c r="M1715">
        <v>1</v>
      </c>
      <c r="N1715" s="6">
        <f t="shared" si="107"/>
        <v>50</v>
      </c>
      <c r="O1715" t="b">
        <v>0</v>
      </c>
      <c r="P1715" t="s">
        <v>8293</v>
      </c>
      <c r="Q1715" t="s">
        <v>8325</v>
      </c>
      <c r="R1715" t="s">
        <v>8347</v>
      </c>
      <c r="S1715" s="11">
        <f t="shared" si="108"/>
        <v>41887.801064814819</v>
      </c>
      <c r="T1715" s="11">
        <f t="shared" si="109"/>
        <v>41917.801064814819</v>
      </c>
    </row>
    <row r="1716" spans="1:20" ht="43.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s="5">
        <f t="shared" si="106"/>
        <v>7.868E-2</v>
      </c>
      <c r="H1716" t="s">
        <v>8224</v>
      </c>
      <c r="I1716" t="s">
        <v>8246</v>
      </c>
      <c r="J1716">
        <v>1430517761</v>
      </c>
      <c r="K1716">
        <v>1427925761</v>
      </c>
      <c r="L1716" t="b">
        <v>0</v>
      </c>
      <c r="M1716">
        <v>17</v>
      </c>
      <c r="N1716" s="6">
        <f t="shared" si="107"/>
        <v>115.70588235294117</v>
      </c>
      <c r="O1716" t="b">
        <v>0</v>
      </c>
      <c r="P1716" t="s">
        <v>8293</v>
      </c>
      <c r="Q1716" t="s">
        <v>8325</v>
      </c>
      <c r="R1716" t="s">
        <v>8347</v>
      </c>
      <c r="S1716" s="11">
        <f t="shared" si="108"/>
        <v>42095.918530092589</v>
      </c>
      <c r="T1716" s="11">
        <f t="shared" si="109"/>
        <v>42125.918530092589</v>
      </c>
    </row>
    <row r="1717" spans="1:20" ht="43.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s="5">
        <f t="shared" si="106"/>
        <v>2.2000000000000001E-3</v>
      </c>
      <c r="H1717" t="s">
        <v>8224</v>
      </c>
      <c r="I1717" t="s">
        <v>8246</v>
      </c>
      <c r="J1717">
        <v>1427772120</v>
      </c>
      <c r="K1717">
        <v>1425186785</v>
      </c>
      <c r="L1717" t="b">
        <v>0</v>
      </c>
      <c r="M1717">
        <v>2</v>
      </c>
      <c r="N1717" s="6">
        <f t="shared" si="107"/>
        <v>5.5</v>
      </c>
      <c r="O1717" t="b">
        <v>0</v>
      </c>
      <c r="P1717" t="s">
        <v>8293</v>
      </c>
      <c r="Q1717" t="s">
        <v>8325</v>
      </c>
      <c r="R1717" t="s">
        <v>8347</v>
      </c>
      <c r="S1717" s="11">
        <f t="shared" si="108"/>
        <v>42064.217418981483</v>
      </c>
      <c r="T1717" s="11">
        <f t="shared" si="109"/>
        <v>42094.140277777777</v>
      </c>
    </row>
    <row r="1718" spans="1:20" ht="43.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s="5">
        <f t="shared" si="106"/>
        <v>7.4999999999999997E-2</v>
      </c>
      <c r="H1718" t="s">
        <v>8224</v>
      </c>
      <c r="I1718" t="s">
        <v>8246</v>
      </c>
      <c r="J1718">
        <v>1481295099</v>
      </c>
      <c r="K1718">
        <v>1477835499</v>
      </c>
      <c r="L1718" t="b">
        <v>0</v>
      </c>
      <c r="M1718">
        <v>3</v>
      </c>
      <c r="N1718" s="6">
        <f t="shared" si="107"/>
        <v>50</v>
      </c>
      <c r="O1718" t="b">
        <v>0</v>
      </c>
      <c r="P1718" t="s">
        <v>8293</v>
      </c>
      <c r="Q1718" t="s">
        <v>8325</v>
      </c>
      <c r="R1718" t="s">
        <v>8347</v>
      </c>
      <c r="S1718" s="11">
        <f t="shared" si="108"/>
        <v>42673.577534722222</v>
      </c>
      <c r="T1718" s="11">
        <f t="shared" si="109"/>
        <v>42713.619201388887</v>
      </c>
    </row>
    <row r="1719" spans="1:20" ht="43.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s="5">
        <f t="shared" si="106"/>
        <v>0.42725880551301687</v>
      </c>
      <c r="H1719" t="s">
        <v>8224</v>
      </c>
      <c r="I1719" t="s">
        <v>8246</v>
      </c>
      <c r="J1719">
        <v>1461211200</v>
      </c>
      <c r="K1719">
        <v>1459467238</v>
      </c>
      <c r="L1719" t="b">
        <v>0</v>
      </c>
      <c r="M1719">
        <v>41</v>
      </c>
      <c r="N1719" s="6">
        <f t="shared" si="107"/>
        <v>34.024390243902438</v>
      </c>
      <c r="O1719" t="b">
        <v>0</v>
      </c>
      <c r="P1719" t="s">
        <v>8293</v>
      </c>
      <c r="Q1719" t="s">
        <v>8325</v>
      </c>
      <c r="R1719" t="s">
        <v>8347</v>
      </c>
      <c r="S1719" s="11">
        <f t="shared" si="108"/>
        <v>42460.98192129629</v>
      </c>
      <c r="T1719" s="11">
        <f t="shared" si="109"/>
        <v>42481.166666666672</v>
      </c>
    </row>
    <row r="1720" spans="1: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s="5">
        <f t="shared" si="106"/>
        <v>2.142857142857143E-3</v>
      </c>
      <c r="H1720" t="s">
        <v>8224</v>
      </c>
      <c r="I1720" t="s">
        <v>8246</v>
      </c>
      <c r="J1720">
        <v>1463201940</v>
      </c>
      <c r="K1720">
        <v>1459435149</v>
      </c>
      <c r="L1720" t="b">
        <v>0</v>
      </c>
      <c r="M1720">
        <v>2</v>
      </c>
      <c r="N1720" s="6">
        <f t="shared" si="107"/>
        <v>37.5</v>
      </c>
      <c r="O1720" t="b">
        <v>0</v>
      </c>
      <c r="P1720" t="s">
        <v>8293</v>
      </c>
      <c r="Q1720" t="s">
        <v>8325</v>
      </c>
      <c r="R1720" t="s">
        <v>8347</v>
      </c>
      <c r="S1720" s="11">
        <f t="shared" si="108"/>
        <v>42460.610520833332</v>
      </c>
      <c r="T1720" s="11">
        <f t="shared" si="109"/>
        <v>42504.207638888889</v>
      </c>
    </row>
    <row r="1721" spans="1:20" ht="43.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s="5">
        <f t="shared" si="106"/>
        <v>8.7500000000000008E-3</v>
      </c>
      <c r="H1721" t="s">
        <v>8224</v>
      </c>
      <c r="I1721" t="s">
        <v>8246</v>
      </c>
      <c r="J1721">
        <v>1410958191</v>
      </c>
      <c r="K1721">
        <v>1408366191</v>
      </c>
      <c r="L1721" t="b">
        <v>0</v>
      </c>
      <c r="M1721">
        <v>3</v>
      </c>
      <c r="N1721" s="6">
        <f t="shared" si="107"/>
        <v>11.666666666666666</v>
      </c>
      <c r="O1721" t="b">
        <v>0</v>
      </c>
      <c r="P1721" t="s">
        <v>8293</v>
      </c>
      <c r="Q1721" t="s">
        <v>8325</v>
      </c>
      <c r="R1721" t="s">
        <v>8347</v>
      </c>
      <c r="S1721" s="11">
        <f t="shared" si="108"/>
        <v>41869.534618055557</v>
      </c>
      <c r="T1721" s="11">
        <f t="shared" si="109"/>
        <v>41899.534618055557</v>
      </c>
    </row>
    <row r="1722" spans="1:20" ht="43.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s="5">
        <f t="shared" si="106"/>
        <v>5.6250000000000001E-2</v>
      </c>
      <c r="H1722" t="s">
        <v>8224</v>
      </c>
      <c r="I1722" t="s">
        <v>8246</v>
      </c>
      <c r="J1722">
        <v>1415562471</v>
      </c>
      <c r="K1722">
        <v>1412966871</v>
      </c>
      <c r="L1722" t="b">
        <v>0</v>
      </c>
      <c r="M1722">
        <v>8</v>
      </c>
      <c r="N1722" s="6">
        <f t="shared" si="107"/>
        <v>28.125</v>
      </c>
      <c r="O1722" t="b">
        <v>0</v>
      </c>
      <c r="P1722" t="s">
        <v>8293</v>
      </c>
      <c r="Q1722" t="s">
        <v>8325</v>
      </c>
      <c r="R1722" t="s">
        <v>8347</v>
      </c>
      <c r="S1722" s="11">
        <f t="shared" si="108"/>
        <v>41922.783229166671</v>
      </c>
      <c r="T1722" s="11">
        <f t="shared" si="109"/>
        <v>41952.824895833335</v>
      </c>
    </row>
    <row r="1723" spans="1:20" ht="43.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s="5">
        <f t="shared" si="106"/>
        <v>0</v>
      </c>
      <c r="H1723" t="s">
        <v>8224</v>
      </c>
      <c r="I1723" t="s">
        <v>8246</v>
      </c>
      <c r="J1723">
        <v>1449831863</v>
      </c>
      <c r="K1723">
        <v>1447239863</v>
      </c>
      <c r="L1723" t="b">
        <v>0</v>
      </c>
      <c r="M1723">
        <v>0</v>
      </c>
      <c r="N1723" s="6">
        <f t="shared" si="107"/>
        <v>0</v>
      </c>
      <c r="O1723" t="b">
        <v>0</v>
      </c>
      <c r="P1723" t="s">
        <v>8293</v>
      </c>
      <c r="Q1723" t="s">
        <v>8325</v>
      </c>
      <c r="R1723" t="s">
        <v>8347</v>
      </c>
      <c r="S1723" s="11">
        <f t="shared" si="108"/>
        <v>42319.461377314816</v>
      </c>
      <c r="T1723" s="11">
        <f t="shared" si="109"/>
        <v>42349.461377314816</v>
      </c>
    </row>
    <row r="1724" spans="1:20" ht="43.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s="5">
        <f t="shared" si="106"/>
        <v>3.4722222222222224E-4</v>
      </c>
      <c r="H1724" t="s">
        <v>8224</v>
      </c>
      <c r="I1724" t="s">
        <v>8246</v>
      </c>
      <c r="J1724">
        <v>1459642200</v>
      </c>
      <c r="K1724">
        <v>1456441429</v>
      </c>
      <c r="L1724" t="b">
        <v>0</v>
      </c>
      <c r="M1724">
        <v>1</v>
      </c>
      <c r="N1724" s="6">
        <f t="shared" si="107"/>
        <v>1</v>
      </c>
      <c r="O1724" t="b">
        <v>0</v>
      </c>
      <c r="P1724" t="s">
        <v>8293</v>
      </c>
      <c r="Q1724" t="s">
        <v>8325</v>
      </c>
      <c r="R1724" t="s">
        <v>8347</v>
      </c>
      <c r="S1724" s="11">
        <f t="shared" si="108"/>
        <v>42425.960983796293</v>
      </c>
      <c r="T1724" s="11">
        <f t="shared" si="109"/>
        <v>42463.006944444445</v>
      </c>
    </row>
    <row r="1725" spans="1:20" ht="43.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s="5">
        <f t="shared" si="106"/>
        <v>6.5000000000000002E-2</v>
      </c>
      <c r="H1725" t="s">
        <v>8224</v>
      </c>
      <c r="I1725" t="s">
        <v>8246</v>
      </c>
      <c r="J1725">
        <v>1435730400</v>
      </c>
      <c r="K1725">
        <v>1430855315</v>
      </c>
      <c r="L1725" t="b">
        <v>0</v>
      </c>
      <c r="M1725">
        <v>3</v>
      </c>
      <c r="N1725" s="6">
        <f t="shared" si="107"/>
        <v>216.66666666666666</v>
      </c>
      <c r="O1725" t="b">
        <v>0</v>
      </c>
      <c r="P1725" t="s">
        <v>8293</v>
      </c>
      <c r="Q1725" t="s">
        <v>8325</v>
      </c>
      <c r="R1725" t="s">
        <v>8347</v>
      </c>
      <c r="S1725" s="11">
        <f t="shared" si="108"/>
        <v>42129.82540509259</v>
      </c>
      <c r="T1725" s="11">
        <f t="shared" si="109"/>
        <v>42186.25</v>
      </c>
    </row>
    <row r="1726" spans="1:20" ht="43.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s="5">
        <f t="shared" si="106"/>
        <v>5.8333333333333336E-3</v>
      </c>
      <c r="H1726" t="s">
        <v>8224</v>
      </c>
      <c r="I1726" t="s">
        <v>8246</v>
      </c>
      <c r="J1726">
        <v>1414707762</v>
      </c>
      <c r="K1726">
        <v>1412115762</v>
      </c>
      <c r="L1726" t="b">
        <v>0</v>
      </c>
      <c r="M1726">
        <v>4</v>
      </c>
      <c r="N1726" s="6">
        <f t="shared" si="107"/>
        <v>8.75</v>
      </c>
      <c r="O1726" t="b">
        <v>0</v>
      </c>
      <c r="P1726" t="s">
        <v>8293</v>
      </c>
      <c r="Q1726" t="s">
        <v>8325</v>
      </c>
      <c r="R1726" t="s">
        <v>8347</v>
      </c>
      <c r="S1726" s="11">
        <f t="shared" si="108"/>
        <v>41912.932430555556</v>
      </c>
      <c r="T1726" s="11">
        <f t="shared" si="109"/>
        <v>41942.932430555556</v>
      </c>
    </row>
    <row r="1727" spans="1:20" ht="43.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s="5">
        <f t="shared" si="106"/>
        <v>0.10181818181818182</v>
      </c>
      <c r="H1727" t="s">
        <v>8224</v>
      </c>
      <c r="I1727" t="s">
        <v>8246</v>
      </c>
      <c r="J1727">
        <v>1408922049</v>
      </c>
      <c r="K1727">
        <v>1406330049</v>
      </c>
      <c r="L1727" t="b">
        <v>0</v>
      </c>
      <c r="M1727">
        <v>9</v>
      </c>
      <c r="N1727" s="6">
        <f t="shared" si="107"/>
        <v>62.222222222222221</v>
      </c>
      <c r="O1727" t="b">
        <v>0</v>
      </c>
      <c r="P1727" t="s">
        <v>8293</v>
      </c>
      <c r="Q1727" t="s">
        <v>8325</v>
      </c>
      <c r="R1727" t="s">
        <v>8347</v>
      </c>
      <c r="S1727" s="11">
        <f t="shared" si="108"/>
        <v>41845.968159722222</v>
      </c>
      <c r="T1727" s="11">
        <f t="shared" si="109"/>
        <v>41875.968159722222</v>
      </c>
    </row>
    <row r="1728" spans="1:20" ht="29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s="5">
        <f t="shared" si="106"/>
        <v>0.33784615384615385</v>
      </c>
      <c r="H1728" t="s">
        <v>8224</v>
      </c>
      <c r="I1728" t="s">
        <v>8246</v>
      </c>
      <c r="J1728">
        <v>1403906664</v>
      </c>
      <c r="K1728">
        <v>1401401064</v>
      </c>
      <c r="L1728" t="b">
        <v>0</v>
      </c>
      <c r="M1728">
        <v>16</v>
      </c>
      <c r="N1728" s="6">
        <f t="shared" si="107"/>
        <v>137.25</v>
      </c>
      <c r="O1728" t="b">
        <v>0</v>
      </c>
      <c r="P1728" t="s">
        <v>8293</v>
      </c>
      <c r="Q1728" t="s">
        <v>8325</v>
      </c>
      <c r="R1728" t="s">
        <v>8347</v>
      </c>
      <c r="S1728" s="11">
        <f t="shared" si="108"/>
        <v>41788.919722222221</v>
      </c>
      <c r="T1728" s="11">
        <f t="shared" si="109"/>
        <v>41817.919722222221</v>
      </c>
    </row>
    <row r="1729" spans="1:20" ht="43.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s="5">
        <f t="shared" si="106"/>
        <v>3.3333333333333332E-4</v>
      </c>
      <c r="H1729" t="s">
        <v>8225</v>
      </c>
      <c r="I1729" t="s">
        <v>8247</v>
      </c>
      <c r="J1729">
        <v>1428231600</v>
      </c>
      <c r="K1729">
        <v>1423520177</v>
      </c>
      <c r="L1729" t="b">
        <v>0</v>
      </c>
      <c r="M1729">
        <v>1</v>
      </c>
      <c r="N1729" s="6">
        <f t="shared" si="107"/>
        <v>1</v>
      </c>
      <c r="O1729" t="b">
        <v>0</v>
      </c>
      <c r="P1729" t="s">
        <v>8293</v>
      </c>
      <c r="Q1729" t="s">
        <v>8325</v>
      </c>
      <c r="R1729" t="s">
        <v>8347</v>
      </c>
      <c r="S1729" s="11">
        <f t="shared" si="108"/>
        <v>42044.927974537044</v>
      </c>
      <c r="T1729" s="11">
        <f t="shared" si="109"/>
        <v>42099.458333333328</v>
      </c>
    </row>
    <row r="1730" spans="1:20" ht="43.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s="5">
        <f t="shared" ref="G1730:G1793" si="110">E1730/D1730</f>
        <v>0.68400000000000005</v>
      </c>
      <c r="H1730" t="s">
        <v>8224</v>
      </c>
      <c r="I1730" t="s">
        <v>8246</v>
      </c>
      <c r="J1730">
        <v>1445439674</v>
      </c>
      <c r="K1730">
        <v>1442847674</v>
      </c>
      <c r="L1730" t="b">
        <v>0</v>
      </c>
      <c r="M1730">
        <v>7</v>
      </c>
      <c r="N1730" s="6">
        <f t="shared" si="107"/>
        <v>122.14285714285714</v>
      </c>
      <c r="O1730" t="b">
        <v>0</v>
      </c>
      <c r="P1730" t="s">
        <v>8293</v>
      </c>
      <c r="Q1730" t="s">
        <v>8325</v>
      </c>
      <c r="R1730" t="s">
        <v>8347</v>
      </c>
      <c r="S1730" s="11">
        <f t="shared" si="108"/>
        <v>42268.625856481478</v>
      </c>
      <c r="T1730" s="11">
        <f t="shared" si="109"/>
        <v>42298.625856481478</v>
      </c>
    </row>
    <row r="1731" spans="1:20" ht="43.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s="5">
        <f t="shared" si="110"/>
        <v>0</v>
      </c>
      <c r="H1731" t="s">
        <v>8224</v>
      </c>
      <c r="I1731" t="s">
        <v>8246</v>
      </c>
      <c r="J1731">
        <v>1465521306</v>
      </c>
      <c r="K1731">
        <v>1460337306</v>
      </c>
      <c r="L1731" t="b">
        <v>0</v>
      </c>
      <c r="M1731">
        <v>0</v>
      </c>
      <c r="N1731" s="6">
        <f t="shared" ref="N1731:N1794" si="111">IFERROR(E1731/M1731,0)</f>
        <v>0</v>
      </c>
      <c r="O1731" t="b">
        <v>0</v>
      </c>
      <c r="P1731" t="s">
        <v>8293</v>
      </c>
      <c r="Q1731" t="s">
        <v>8325</v>
      </c>
      <c r="R1731" t="s">
        <v>8347</v>
      </c>
      <c r="S1731" s="11">
        <f t="shared" ref="S1731:S1794" si="112">((($K1731/60)/60)/24)+DATE(1970,1,1)</f>
        <v>42471.052152777775</v>
      </c>
      <c r="T1731" s="11">
        <f t="shared" ref="T1731:T1794" si="113">((($J1731/60)/60)/24)+DATE(1970,1,1)</f>
        <v>42531.052152777775</v>
      </c>
    </row>
    <row r="1732" spans="1:20" ht="43.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s="5">
        <f t="shared" si="110"/>
        <v>0</v>
      </c>
      <c r="H1732" t="s">
        <v>8224</v>
      </c>
      <c r="I1732" t="s">
        <v>8246</v>
      </c>
      <c r="J1732">
        <v>1445738783</v>
      </c>
      <c r="K1732">
        <v>1443146783</v>
      </c>
      <c r="L1732" t="b">
        <v>0</v>
      </c>
      <c r="M1732">
        <v>0</v>
      </c>
      <c r="N1732" s="6">
        <f t="shared" si="111"/>
        <v>0</v>
      </c>
      <c r="O1732" t="b">
        <v>0</v>
      </c>
      <c r="P1732" t="s">
        <v>8293</v>
      </c>
      <c r="Q1732" t="s">
        <v>8325</v>
      </c>
      <c r="R1732" t="s">
        <v>8347</v>
      </c>
      <c r="S1732" s="11">
        <f t="shared" si="112"/>
        <v>42272.087766203709</v>
      </c>
      <c r="T1732" s="11">
        <f t="shared" si="113"/>
        <v>42302.087766203709</v>
      </c>
    </row>
    <row r="1733" spans="1:20" ht="29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s="5">
        <f t="shared" si="110"/>
        <v>0</v>
      </c>
      <c r="H1733" t="s">
        <v>8224</v>
      </c>
      <c r="I1733" t="s">
        <v>8246</v>
      </c>
      <c r="J1733">
        <v>1434034800</v>
      </c>
      <c r="K1733">
        <v>1432849552</v>
      </c>
      <c r="L1733" t="b">
        <v>0</v>
      </c>
      <c r="M1733">
        <v>0</v>
      </c>
      <c r="N1733" s="6">
        <f t="shared" si="111"/>
        <v>0</v>
      </c>
      <c r="O1733" t="b">
        <v>0</v>
      </c>
      <c r="P1733" t="s">
        <v>8293</v>
      </c>
      <c r="Q1733" t="s">
        <v>8325</v>
      </c>
      <c r="R1733" t="s">
        <v>8347</v>
      </c>
      <c r="S1733" s="11">
        <f t="shared" si="112"/>
        <v>42152.906851851847</v>
      </c>
      <c r="T1733" s="11">
        <f t="shared" si="113"/>
        <v>42166.625</v>
      </c>
    </row>
    <row r="1734" spans="1:20" ht="43.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s="5">
        <f t="shared" si="110"/>
        <v>0</v>
      </c>
      <c r="H1734" t="s">
        <v>8224</v>
      </c>
      <c r="I1734" t="s">
        <v>8246</v>
      </c>
      <c r="J1734">
        <v>1452920400</v>
      </c>
      <c r="K1734">
        <v>1447777481</v>
      </c>
      <c r="L1734" t="b">
        <v>0</v>
      </c>
      <c r="M1734">
        <v>0</v>
      </c>
      <c r="N1734" s="6">
        <f t="shared" si="111"/>
        <v>0</v>
      </c>
      <c r="O1734" t="b">
        <v>0</v>
      </c>
      <c r="P1734" t="s">
        <v>8293</v>
      </c>
      <c r="Q1734" t="s">
        <v>8325</v>
      </c>
      <c r="R1734" t="s">
        <v>8347</v>
      </c>
      <c r="S1734" s="11">
        <f t="shared" si="112"/>
        <v>42325.683807870373</v>
      </c>
      <c r="T1734" s="11">
        <f t="shared" si="113"/>
        <v>42385.208333333328</v>
      </c>
    </row>
    <row r="1735" spans="1:20" ht="43.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s="5">
        <f t="shared" si="110"/>
        <v>0</v>
      </c>
      <c r="H1735" t="s">
        <v>8224</v>
      </c>
      <c r="I1735" t="s">
        <v>8246</v>
      </c>
      <c r="J1735">
        <v>1473802200</v>
      </c>
      <c r="K1735">
        <v>1472746374</v>
      </c>
      <c r="L1735" t="b">
        <v>0</v>
      </c>
      <c r="M1735">
        <v>0</v>
      </c>
      <c r="N1735" s="6">
        <f t="shared" si="111"/>
        <v>0</v>
      </c>
      <c r="O1735" t="b">
        <v>0</v>
      </c>
      <c r="P1735" t="s">
        <v>8293</v>
      </c>
      <c r="Q1735" t="s">
        <v>8325</v>
      </c>
      <c r="R1735" t="s">
        <v>8347</v>
      </c>
      <c r="S1735" s="11">
        <f t="shared" si="112"/>
        <v>42614.675625000003</v>
      </c>
      <c r="T1735" s="11">
        <f t="shared" si="113"/>
        <v>42626.895833333328</v>
      </c>
    </row>
    <row r="1736" spans="1:20" ht="43.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s="5">
        <f t="shared" si="110"/>
        <v>2.2222222222222223E-4</v>
      </c>
      <c r="H1736" t="s">
        <v>8224</v>
      </c>
      <c r="I1736" t="s">
        <v>8246</v>
      </c>
      <c r="J1736">
        <v>1431046356</v>
      </c>
      <c r="K1736">
        <v>1428454356</v>
      </c>
      <c r="L1736" t="b">
        <v>0</v>
      </c>
      <c r="M1736">
        <v>1</v>
      </c>
      <c r="N1736" s="6">
        <f t="shared" si="111"/>
        <v>1</v>
      </c>
      <c r="O1736" t="b">
        <v>0</v>
      </c>
      <c r="P1736" t="s">
        <v>8293</v>
      </c>
      <c r="Q1736" t="s">
        <v>8325</v>
      </c>
      <c r="R1736" t="s">
        <v>8347</v>
      </c>
      <c r="S1736" s="11">
        <f t="shared" si="112"/>
        <v>42102.036527777775</v>
      </c>
      <c r="T1736" s="11">
        <f t="shared" si="113"/>
        <v>42132.036527777775</v>
      </c>
    </row>
    <row r="1737" spans="1:20" ht="43.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s="5">
        <f t="shared" si="110"/>
        <v>0.11</v>
      </c>
      <c r="H1737" t="s">
        <v>8224</v>
      </c>
      <c r="I1737" t="s">
        <v>8246</v>
      </c>
      <c r="J1737">
        <v>1470598345</v>
      </c>
      <c r="K1737">
        <v>1468006345</v>
      </c>
      <c r="L1737" t="b">
        <v>0</v>
      </c>
      <c r="M1737">
        <v>2</v>
      </c>
      <c r="N1737" s="6">
        <f t="shared" si="111"/>
        <v>55</v>
      </c>
      <c r="O1737" t="b">
        <v>0</v>
      </c>
      <c r="P1737" t="s">
        <v>8293</v>
      </c>
      <c r="Q1737" t="s">
        <v>8325</v>
      </c>
      <c r="R1737" t="s">
        <v>8347</v>
      </c>
      <c r="S1737" s="11">
        <f t="shared" si="112"/>
        <v>42559.814178240747</v>
      </c>
      <c r="T1737" s="11">
        <f t="shared" si="113"/>
        <v>42589.814178240747</v>
      </c>
    </row>
    <row r="1738" spans="1:20" ht="29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s="5">
        <f t="shared" si="110"/>
        <v>7.3333333333333332E-3</v>
      </c>
      <c r="H1738" t="s">
        <v>8224</v>
      </c>
      <c r="I1738" t="s">
        <v>8246</v>
      </c>
      <c r="J1738">
        <v>1447018833</v>
      </c>
      <c r="K1738">
        <v>1444423233</v>
      </c>
      <c r="L1738" t="b">
        <v>0</v>
      </c>
      <c r="M1738">
        <v>1</v>
      </c>
      <c r="N1738" s="6">
        <f t="shared" si="111"/>
        <v>22</v>
      </c>
      <c r="O1738" t="b">
        <v>0</v>
      </c>
      <c r="P1738" t="s">
        <v>8293</v>
      </c>
      <c r="Q1738" t="s">
        <v>8325</v>
      </c>
      <c r="R1738" t="s">
        <v>8347</v>
      </c>
      <c r="S1738" s="11">
        <f t="shared" si="112"/>
        <v>42286.861493055556</v>
      </c>
      <c r="T1738" s="11">
        <f t="shared" si="113"/>
        <v>42316.90315972222</v>
      </c>
    </row>
    <row r="1739" spans="1:20" ht="43.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s="5">
        <f t="shared" si="110"/>
        <v>0.21249999999999999</v>
      </c>
      <c r="H1739" t="s">
        <v>8224</v>
      </c>
      <c r="I1739" t="s">
        <v>8246</v>
      </c>
      <c r="J1739">
        <v>1437432392</v>
      </c>
      <c r="K1739">
        <v>1434840392</v>
      </c>
      <c r="L1739" t="b">
        <v>0</v>
      </c>
      <c r="M1739">
        <v>15</v>
      </c>
      <c r="N1739" s="6">
        <f t="shared" si="111"/>
        <v>56.666666666666664</v>
      </c>
      <c r="O1739" t="b">
        <v>0</v>
      </c>
      <c r="P1739" t="s">
        <v>8293</v>
      </c>
      <c r="Q1739" t="s">
        <v>8325</v>
      </c>
      <c r="R1739" t="s">
        <v>8347</v>
      </c>
      <c r="S1739" s="11">
        <f t="shared" si="112"/>
        <v>42175.948981481488</v>
      </c>
      <c r="T1739" s="11">
        <f t="shared" si="113"/>
        <v>42205.948981481488</v>
      </c>
    </row>
    <row r="1740" spans="1:20" ht="29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s="5">
        <f t="shared" si="110"/>
        <v>4.0000000000000001E-3</v>
      </c>
      <c r="H1740" t="s">
        <v>8224</v>
      </c>
      <c r="I1740" t="s">
        <v>8246</v>
      </c>
      <c r="J1740">
        <v>1412283542</v>
      </c>
      <c r="K1740">
        <v>1409691542</v>
      </c>
      <c r="L1740" t="b">
        <v>0</v>
      </c>
      <c r="M1740">
        <v>1</v>
      </c>
      <c r="N1740" s="6">
        <f t="shared" si="111"/>
        <v>20</v>
      </c>
      <c r="O1740" t="b">
        <v>0</v>
      </c>
      <c r="P1740" t="s">
        <v>8293</v>
      </c>
      <c r="Q1740" t="s">
        <v>8325</v>
      </c>
      <c r="R1740" t="s">
        <v>8347</v>
      </c>
      <c r="S1740" s="11">
        <f t="shared" si="112"/>
        <v>41884.874328703707</v>
      </c>
      <c r="T1740" s="11">
        <f t="shared" si="113"/>
        <v>41914.874328703707</v>
      </c>
    </row>
    <row r="1741" spans="1:20" ht="43.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s="5">
        <f t="shared" si="110"/>
        <v>1E-3</v>
      </c>
      <c r="H1741" t="s">
        <v>8224</v>
      </c>
      <c r="I1741" t="s">
        <v>8246</v>
      </c>
      <c r="J1741">
        <v>1462391932</v>
      </c>
      <c r="K1741">
        <v>1457297932</v>
      </c>
      <c r="L1741" t="b">
        <v>0</v>
      </c>
      <c r="M1741">
        <v>1</v>
      </c>
      <c r="N1741" s="6">
        <f t="shared" si="111"/>
        <v>1</v>
      </c>
      <c r="O1741" t="b">
        <v>0</v>
      </c>
      <c r="P1741" t="s">
        <v>8293</v>
      </c>
      <c r="Q1741" t="s">
        <v>8325</v>
      </c>
      <c r="R1741" t="s">
        <v>8347</v>
      </c>
      <c r="S1741" s="11">
        <f t="shared" si="112"/>
        <v>42435.874212962968</v>
      </c>
      <c r="T1741" s="11">
        <f t="shared" si="113"/>
        <v>42494.832546296297</v>
      </c>
    </row>
    <row r="1742" spans="1:20" ht="43.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s="5">
        <f t="shared" si="110"/>
        <v>0</v>
      </c>
      <c r="H1742" t="s">
        <v>8224</v>
      </c>
      <c r="I1742" t="s">
        <v>8246</v>
      </c>
      <c r="J1742">
        <v>1437075422</v>
      </c>
      <c r="K1742">
        <v>1434483422</v>
      </c>
      <c r="L1742" t="b">
        <v>0</v>
      </c>
      <c r="M1742">
        <v>0</v>
      </c>
      <c r="N1742" s="6">
        <f t="shared" si="111"/>
        <v>0</v>
      </c>
      <c r="O1742" t="b">
        <v>0</v>
      </c>
      <c r="P1742" t="s">
        <v>8293</v>
      </c>
      <c r="Q1742" t="s">
        <v>8325</v>
      </c>
      <c r="R1742" t="s">
        <v>8347</v>
      </c>
      <c r="S1742" s="11">
        <f t="shared" si="112"/>
        <v>42171.817384259266</v>
      </c>
      <c r="T1742" s="11">
        <f t="shared" si="113"/>
        <v>42201.817384259266</v>
      </c>
    </row>
    <row r="1743" spans="1:20" ht="29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s="5">
        <f t="shared" si="110"/>
        <v>1.1083333333333334</v>
      </c>
      <c r="H1743" t="s">
        <v>8225</v>
      </c>
      <c r="I1743" t="s">
        <v>8247</v>
      </c>
      <c r="J1743">
        <v>1433948671</v>
      </c>
      <c r="K1743">
        <v>1430060671</v>
      </c>
      <c r="L1743" t="b">
        <v>0</v>
      </c>
      <c r="M1743">
        <v>52</v>
      </c>
      <c r="N1743" s="6">
        <f t="shared" si="111"/>
        <v>25.576923076923077</v>
      </c>
      <c r="O1743" t="b">
        <v>1</v>
      </c>
      <c r="P1743" t="s">
        <v>8285</v>
      </c>
      <c r="Q1743" t="s">
        <v>8338</v>
      </c>
      <c r="R1743" t="s">
        <v>8339</v>
      </c>
      <c r="S1743" s="11">
        <f t="shared" si="112"/>
        <v>42120.628136574072</v>
      </c>
      <c r="T1743" s="11">
        <f t="shared" si="113"/>
        <v>42165.628136574072</v>
      </c>
    </row>
    <row r="1744" spans="1:20" ht="43.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s="5">
        <f t="shared" si="110"/>
        <v>1.0874999999999999</v>
      </c>
      <c r="H1744" t="s">
        <v>8224</v>
      </c>
      <c r="I1744" t="s">
        <v>8246</v>
      </c>
      <c r="J1744">
        <v>1483822800</v>
      </c>
      <c r="K1744">
        <v>1481058170</v>
      </c>
      <c r="L1744" t="b">
        <v>0</v>
      </c>
      <c r="M1744">
        <v>34</v>
      </c>
      <c r="N1744" s="6">
        <f t="shared" si="111"/>
        <v>63.970588235294116</v>
      </c>
      <c r="O1744" t="b">
        <v>1</v>
      </c>
      <c r="P1744" t="s">
        <v>8285</v>
      </c>
      <c r="Q1744" t="s">
        <v>8338</v>
      </c>
      <c r="R1744" t="s">
        <v>8339</v>
      </c>
      <c r="S1744" s="11">
        <f t="shared" si="112"/>
        <v>42710.876967592587</v>
      </c>
      <c r="T1744" s="11">
        <f t="shared" si="113"/>
        <v>42742.875</v>
      </c>
    </row>
    <row r="1745" spans="1:20" ht="43.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s="5">
        <f t="shared" si="110"/>
        <v>1.0041666666666667</v>
      </c>
      <c r="H1745" t="s">
        <v>8224</v>
      </c>
      <c r="I1745" t="s">
        <v>8246</v>
      </c>
      <c r="J1745">
        <v>1472270340</v>
      </c>
      <c r="K1745">
        <v>1470348775</v>
      </c>
      <c r="L1745" t="b">
        <v>0</v>
      </c>
      <c r="M1745">
        <v>67</v>
      </c>
      <c r="N1745" s="6">
        <f t="shared" si="111"/>
        <v>89.925373134328353</v>
      </c>
      <c r="O1745" t="b">
        <v>1</v>
      </c>
      <c r="P1745" t="s">
        <v>8285</v>
      </c>
      <c r="Q1745" t="s">
        <v>8338</v>
      </c>
      <c r="R1745" t="s">
        <v>8339</v>
      </c>
      <c r="S1745" s="11">
        <f t="shared" si="112"/>
        <v>42586.925636574073</v>
      </c>
      <c r="T1745" s="11">
        <f t="shared" si="113"/>
        <v>42609.165972222225</v>
      </c>
    </row>
    <row r="1746" spans="1:20" ht="43.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s="5">
        <f t="shared" si="110"/>
        <v>1.1845454545454546</v>
      </c>
      <c r="H1746" t="s">
        <v>8225</v>
      </c>
      <c r="I1746" t="s">
        <v>8247</v>
      </c>
      <c r="J1746">
        <v>1425821477</v>
      </c>
      <c r="K1746">
        <v>1421937077</v>
      </c>
      <c r="L1746" t="b">
        <v>0</v>
      </c>
      <c r="M1746">
        <v>70</v>
      </c>
      <c r="N1746" s="6">
        <f t="shared" si="111"/>
        <v>93.071428571428569</v>
      </c>
      <c r="O1746" t="b">
        <v>1</v>
      </c>
      <c r="P1746" t="s">
        <v>8285</v>
      </c>
      <c r="Q1746" t="s">
        <v>8338</v>
      </c>
      <c r="R1746" t="s">
        <v>8339</v>
      </c>
      <c r="S1746" s="11">
        <f t="shared" si="112"/>
        <v>42026.605057870373</v>
      </c>
      <c r="T1746" s="11">
        <f t="shared" si="113"/>
        <v>42071.563391203701</v>
      </c>
    </row>
    <row r="1747" spans="1:20" ht="43.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s="5">
        <f t="shared" si="110"/>
        <v>1.1401428571428571</v>
      </c>
      <c r="H1747" t="s">
        <v>8224</v>
      </c>
      <c r="I1747" t="s">
        <v>8246</v>
      </c>
      <c r="J1747">
        <v>1482372000</v>
      </c>
      <c r="K1747">
        <v>1479276838</v>
      </c>
      <c r="L1747" t="b">
        <v>0</v>
      </c>
      <c r="M1747">
        <v>89</v>
      </c>
      <c r="N1747" s="6">
        <f t="shared" si="111"/>
        <v>89.674157303370791</v>
      </c>
      <c r="O1747" t="b">
        <v>1</v>
      </c>
      <c r="P1747" t="s">
        <v>8285</v>
      </c>
      <c r="Q1747" t="s">
        <v>8338</v>
      </c>
      <c r="R1747" t="s">
        <v>8339</v>
      </c>
      <c r="S1747" s="11">
        <f t="shared" si="112"/>
        <v>42690.259699074071</v>
      </c>
      <c r="T1747" s="11">
        <f t="shared" si="113"/>
        <v>42726.083333333328</v>
      </c>
    </row>
    <row r="1748" spans="1:20" ht="43.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s="5">
        <f t="shared" si="110"/>
        <v>1.4810000000000001</v>
      </c>
      <c r="H1748" t="s">
        <v>8224</v>
      </c>
      <c r="I1748" t="s">
        <v>8246</v>
      </c>
      <c r="J1748">
        <v>1479952800</v>
      </c>
      <c r="K1748">
        <v>1477368867</v>
      </c>
      <c r="L1748" t="b">
        <v>0</v>
      </c>
      <c r="M1748">
        <v>107</v>
      </c>
      <c r="N1748" s="6">
        <f t="shared" si="111"/>
        <v>207.61682242990653</v>
      </c>
      <c r="O1748" t="b">
        <v>1</v>
      </c>
      <c r="P1748" t="s">
        <v>8285</v>
      </c>
      <c r="Q1748" t="s">
        <v>8338</v>
      </c>
      <c r="R1748" t="s">
        <v>8339</v>
      </c>
      <c r="S1748" s="11">
        <f t="shared" si="112"/>
        <v>42668.176701388889</v>
      </c>
      <c r="T1748" s="11">
        <f t="shared" si="113"/>
        <v>42698.083333333328</v>
      </c>
    </row>
    <row r="1749" spans="1:20" ht="43.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s="5">
        <f t="shared" si="110"/>
        <v>1.0495555555555556</v>
      </c>
      <c r="H1749" t="s">
        <v>8225</v>
      </c>
      <c r="I1749" t="s">
        <v>8247</v>
      </c>
      <c r="J1749">
        <v>1447426800</v>
      </c>
      <c r="K1749">
        <v>1444904830</v>
      </c>
      <c r="L1749" t="b">
        <v>0</v>
      </c>
      <c r="M1749">
        <v>159</v>
      </c>
      <c r="N1749" s="6">
        <f t="shared" si="111"/>
        <v>59.408805031446541</v>
      </c>
      <c r="O1749" t="b">
        <v>1</v>
      </c>
      <c r="P1749" t="s">
        <v>8285</v>
      </c>
      <c r="Q1749" t="s">
        <v>8338</v>
      </c>
      <c r="R1749" t="s">
        <v>8339</v>
      </c>
      <c r="S1749" s="11">
        <f t="shared" si="112"/>
        <v>42292.435532407413</v>
      </c>
      <c r="T1749" s="11">
        <f t="shared" si="113"/>
        <v>42321.625</v>
      </c>
    </row>
    <row r="1750" spans="1:20" ht="29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s="5">
        <f t="shared" si="110"/>
        <v>1.29948</v>
      </c>
      <c r="H1750" t="s">
        <v>8229</v>
      </c>
      <c r="I1750" t="s">
        <v>8251</v>
      </c>
      <c r="J1750">
        <v>1441234143</v>
      </c>
      <c r="K1750">
        <v>1438642143</v>
      </c>
      <c r="L1750" t="b">
        <v>0</v>
      </c>
      <c r="M1750">
        <v>181</v>
      </c>
      <c r="N1750" s="6">
        <f t="shared" si="111"/>
        <v>358.97237569060775</v>
      </c>
      <c r="O1750" t="b">
        <v>1</v>
      </c>
      <c r="P1750" t="s">
        <v>8285</v>
      </c>
      <c r="Q1750" t="s">
        <v>8338</v>
      </c>
      <c r="R1750" t="s">
        <v>8339</v>
      </c>
      <c r="S1750" s="11">
        <f t="shared" si="112"/>
        <v>42219.950729166667</v>
      </c>
      <c r="T1750" s="11">
        <f t="shared" si="113"/>
        <v>42249.950729166667</v>
      </c>
    </row>
    <row r="1751" spans="1:20" ht="29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s="5">
        <f t="shared" si="110"/>
        <v>1.2348756218905472</v>
      </c>
      <c r="H1751" t="s">
        <v>8243</v>
      </c>
      <c r="I1751" t="s">
        <v>8249</v>
      </c>
      <c r="J1751">
        <v>1488394800</v>
      </c>
      <c r="K1751">
        <v>1485213921</v>
      </c>
      <c r="L1751" t="b">
        <v>0</v>
      </c>
      <c r="M1751">
        <v>131</v>
      </c>
      <c r="N1751" s="6">
        <f t="shared" si="111"/>
        <v>94.736641221374043</v>
      </c>
      <c r="O1751" t="b">
        <v>1</v>
      </c>
      <c r="P1751" t="s">
        <v>8285</v>
      </c>
      <c r="Q1751" t="s">
        <v>8338</v>
      </c>
      <c r="R1751" t="s">
        <v>8339</v>
      </c>
      <c r="S1751" s="11">
        <f t="shared" si="112"/>
        <v>42758.975937499999</v>
      </c>
      <c r="T1751" s="11">
        <f t="shared" si="113"/>
        <v>42795.791666666672</v>
      </c>
    </row>
    <row r="1752" spans="1:20" ht="43.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s="5">
        <f t="shared" si="110"/>
        <v>2.0162</v>
      </c>
      <c r="H1752" t="s">
        <v>8224</v>
      </c>
      <c r="I1752" t="s">
        <v>8246</v>
      </c>
      <c r="J1752">
        <v>1461096304</v>
      </c>
      <c r="K1752">
        <v>1458936304</v>
      </c>
      <c r="L1752" t="b">
        <v>0</v>
      </c>
      <c r="M1752">
        <v>125</v>
      </c>
      <c r="N1752" s="6">
        <f t="shared" si="111"/>
        <v>80.647999999999996</v>
      </c>
      <c r="O1752" t="b">
        <v>1</v>
      </c>
      <c r="P1752" t="s">
        <v>8285</v>
      </c>
      <c r="Q1752" t="s">
        <v>8338</v>
      </c>
      <c r="R1752" t="s">
        <v>8339</v>
      </c>
      <c r="S1752" s="11">
        <f t="shared" si="112"/>
        <v>42454.836851851855</v>
      </c>
      <c r="T1752" s="11">
        <f t="shared" si="113"/>
        <v>42479.836851851855</v>
      </c>
    </row>
    <row r="1753" spans="1:20" ht="29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s="5">
        <f t="shared" si="110"/>
        <v>1.0289999999999999</v>
      </c>
      <c r="H1753" t="s">
        <v>8224</v>
      </c>
      <c r="I1753" t="s">
        <v>8246</v>
      </c>
      <c r="J1753">
        <v>1426787123</v>
      </c>
      <c r="K1753">
        <v>1424198723</v>
      </c>
      <c r="L1753" t="b">
        <v>0</v>
      </c>
      <c r="M1753">
        <v>61</v>
      </c>
      <c r="N1753" s="6">
        <f t="shared" si="111"/>
        <v>168.68852459016392</v>
      </c>
      <c r="O1753" t="b">
        <v>1</v>
      </c>
      <c r="P1753" t="s">
        <v>8285</v>
      </c>
      <c r="Q1753" t="s">
        <v>8338</v>
      </c>
      <c r="R1753" t="s">
        <v>8339</v>
      </c>
      <c r="S1753" s="11">
        <f t="shared" si="112"/>
        <v>42052.7815162037</v>
      </c>
      <c r="T1753" s="11">
        <f t="shared" si="113"/>
        <v>42082.739849537036</v>
      </c>
    </row>
    <row r="1754" spans="1:20" ht="29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s="5">
        <f t="shared" si="110"/>
        <v>2.6016666666666666</v>
      </c>
      <c r="H1754" t="s">
        <v>8225</v>
      </c>
      <c r="I1754" t="s">
        <v>8247</v>
      </c>
      <c r="J1754">
        <v>1476425082</v>
      </c>
      <c r="K1754">
        <v>1473833082</v>
      </c>
      <c r="L1754" t="b">
        <v>0</v>
      </c>
      <c r="M1754">
        <v>90</v>
      </c>
      <c r="N1754" s="6">
        <f t="shared" si="111"/>
        <v>34.68888888888889</v>
      </c>
      <c r="O1754" t="b">
        <v>1</v>
      </c>
      <c r="P1754" t="s">
        <v>8285</v>
      </c>
      <c r="Q1754" t="s">
        <v>8338</v>
      </c>
      <c r="R1754" t="s">
        <v>8339</v>
      </c>
      <c r="S1754" s="11">
        <f t="shared" si="112"/>
        <v>42627.253263888888</v>
      </c>
      <c r="T1754" s="11">
        <f t="shared" si="113"/>
        <v>42657.253263888888</v>
      </c>
    </row>
    <row r="1755" spans="1:20" ht="43.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s="5">
        <f t="shared" si="110"/>
        <v>1.08</v>
      </c>
      <c r="H1755" t="s">
        <v>8232</v>
      </c>
      <c r="I1755" t="s">
        <v>8253</v>
      </c>
      <c r="J1755">
        <v>1458579568</v>
      </c>
      <c r="K1755">
        <v>1455991168</v>
      </c>
      <c r="L1755" t="b">
        <v>0</v>
      </c>
      <c r="M1755">
        <v>35</v>
      </c>
      <c r="N1755" s="6">
        <f t="shared" si="111"/>
        <v>462.85714285714283</v>
      </c>
      <c r="O1755" t="b">
        <v>1</v>
      </c>
      <c r="P1755" t="s">
        <v>8285</v>
      </c>
      <c r="Q1755" t="s">
        <v>8338</v>
      </c>
      <c r="R1755" t="s">
        <v>8339</v>
      </c>
      <c r="S1755" s="11">
        <f t="shared" si="112"/>
        <v>42420.74962962963</v>
      </c>
      <c r="T1755" s="11">
        <f t="shared" si="113"/>
        <v>42450.707962962959</v>
      </c>
    </row>
    <row r="1756" spans="1:20" ht="43.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s="5">
        <f t="shared" si="110"/>
        <v>1.1052941176470588</v>
      </c>
      <c r="H1756" t="s">
        <v>8229</v>
      </c>
      <c r="I1756" t="s">
        <v>8251</v>
      </c>
      <c r="J1756">
        <v>1428091353</v>
      </c>
      <c r="K1756">
        <v>1425502953</v>
      </c>
      <c r="L1756" t="b">
        <v>0</v>
      </c>
      <c r="M1756">
        <v>90</v>
      </c>
      <c r="N1756" s="6">
        <f t="shared" si="111"/>
        <v>104.38888888888889</v>
      </c>
      <c r="O1756" t="b">
        <v>1</v>
      </c>
      <c r="P1756" t="s">
        <v>8285</v>
      </c>
      <c r="Q1756" t="s">
        <v>8338</v>
      </c>
      <c r="R1756" t="s">
        <v>8339</v>
      </c>
      <c r="S1756" s="11">
        <f t="shared" si="112"/>
        <v>42067.876770833333</v>
      </c>
      <c r="T1756" s="11">
        <f t="shared" si="113"/>
        <v>42097.835104166668</v>
      </c>
    </row>
    <row r="1757" spans="1:20" ht="43.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s="5">
        <f t="shared" si="110"/>
        <v>1.2</v>
      </c>
      <c r="H1757" t="s">
        <v>8224</v>
      </c>
      <c r="I1757" t="s">
        <v>8246</v>
      </c>
      <c r="J1757">
        <v>1444071361</v>
      </c>
      <c r="K1757">
        <v>1441479361</v>
      </c>
      <c r="L1757" t="b">
        <v>0</v>
      </c>
      <c r="M1757">
        <v>4</v>
      </c>
      <c r="N1757" s="6">
        <f t="shared" si="111"/>
        <v>7.5</v>
      </c>
      <c r="O1757" t="b">
        <v>1</v>
      </c>
      <c r="P1757" t="s">
        <v>8285</v>
      </c>
      <c r="Q1757" t="s">
        <v>8338</v>
      </c>
      <c r="R1757" t="s">
        <v>8339</v>
      </c>
      <c r="S1757" s="11">
        <f t="shared" si="112"/>
        <v>42252.788900462961</v>
      </c>
      <c r="T1757" s="11">
        <f t="shared" si="113"/>
        <v>42282.788900462961</v>
      </c>
    </row>
    <row r="1758" spans="1:20" ht="43.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s="5">
        <f t="shared" si="110"/>
        <v>1.0282909090909091</v>
      </c>
      <c r="H1758" t="s">
        <v>8224</v>
      </c>
      <c r="I1758" t="s">
        <v>8246</v>
      </c>
      <c r="J1758">
        <v>1472443269</v>
      </c>
      <c r="K1758">
        <v>1468987269</v>
      </c>
      <c r="L1758" t="b">
        <v>0</v>
      </c>
      <c r="M1758">
        <v>120</v>
      </c>
      <c r="N1758" s="6">
        <f t="shared" si="111"/>
        <v>47.13</v>
      </c>
      <c r="O1758" t="b">
        <v>1</v>
      </c>
      <c r="P1758" t="s">
        <v>8285</v>
      </c>
      <c r="Q1758" t="s">
        <v>8338</v>
      </c>
      <c r="R1758" t="s">
        <v>8339</v>
      </c>
      <c r="S1758" s="11">
        <f t="shared" si="112"/>
        <v>42571.167465277773</v>
      </c>
      <c r="T1758" s="11">
        <f t="shared" si="113"/>
        <v>42611.167465277773</v>
      </c>
    </row>
    <row r="1759" spans="1:20" ht="29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s="5">
        <f t="shared" si="110"/>
        <v>1.1599999999999999</v>
      </c>
      <c r="H1759" t="s">
        <v>8224</v>
      </c>
      <c r="I1759" t="s">
        <v>8246</v>
      </c>
      <c r="J1759">
        <v>1485631740</v>
      </c>
      <c r="K1759">
        <v>1483041083</v>
      </c>
      <c r="L1759" t="b">
        <v>0</v>
      </c>
      <c r="M1759">
        <v>14</v>
      </c>
      <c r="N1759" s="6">
        <f t="shared" si="111"/>
        <v>414.28571428571428</v>
      </c>
      <c r="O1759" t="b">
        <v>1</v>
      </c>
      <c r="P1759" t="s">
        <v>8285</v>
      </c>
      <c r="Q1759" t="s">
        <v>8338</v>
      </c>
      <c r="R1759" t="s">
        <v>8339</v>
      </c>
      <c r="S1759" s="11">
        <f t="shared" si="112"/>
        <v>42733.827349537038</v>
      </c>
      <c r="T1759" s="11">
        <f t="shared" si="113"/>
        <v>42763.811805555553</v>
      </c>
    </row>
    <row r="1760" spans="1:20" ht="43.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s="5">
        <f t="shared" si="110"/>
        <v>1.147</v>
      </c>
      <c r="H1760" t="s">
        <v>8224</v>
      </c>
      <c r="I1760" t="s">
        <v>8246</v>
      </c>
      <c r="J1760">
        <v>1468536992</v>
      </c>
      <c r="K1760">
        <v>1463352992</v>
      </c>
      <c r="L1760" t="b">
        <v>0</v>
      </c>
      <c r="M1760">
        <v>27</v>
      </c>
      <c r="N1760" s="6">
        <f t="shared" si="111"/>
        <v>42.481481481481481</v>
      </c>
      <c r="O1760" t="b">
        <v>1</v>
      </c>
      <c r="P1760" t="s">
        <v>8285</v>
      </c>
      <c r="Q1760" t="s">
        <v>8338</v>
      </c>
      <c r="R1760" t="s">
        <v>8339</v>
      </c>
      <c r="S1760" s="11">
        <f t="shared" si="112"/>
        <v>42505.955925925926</v>
      </c>
      <c r="T1760" s="11">
        <f t="shared" si="113"/>
        <v>42565.955925925926</v>
      </c>
    </row>
    <row r="1761" spans="1:20" ht="29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s="5">
        <f t="shared" si="110"/>
        <v>1.0660000000000001</v>
      </c>
      <c r="H1761" t="s">
        <v>8224</v>
      </c>
      <c r="I1761" t="s">
        <v>8246</v>
      </c>
      <c r="J1761">
        <v>1427309629</v>
      </c>
      <c r="K1761">
        <v>1425585229</v>
      </c>
      <c r="L1761" t="b">
        <v>0</v>
      </c>
      <c r="M1761">
        <v>49</v>
      </c>
      <c r="N1761" s="6">
        <f t="shared" si="111"/>
        <v>108.77551020408163</v>
      </c>
      <c r="O1761" t="b">
        <v>1</v>
      </c>
      <c r="P1761" t="s">
        <v>8285</v>
      </c>
      <c r="Q1761" t="s">
        <v>8338</v>
      </c>
      <c r="R1761" t="s">
        <v>8339</v>
      </c>
      <c r="S1761" s="11">
        <f t="shared" si="112"/>
        <v>42068.829039351855</v>
      </c>
      <c r="T1761" s="11">
        <f t="shared" si="113"/>
        <v>42088.787372685183</v>
      </c>
    </row>
    <row r="1762" spans="1:20" ht="43.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s="5">
        <f t="shared" si="110"/>
        <v>1.6544000000000001</v>
      </c>
      <c r="H1762" t="s">
        <v>8224</v>
      </c>
      <c r="I1762" t="s">
        <v>8246</v>
      </c>
      <c r="J1762">
        <v>1456416513</v>
      </c>
      <c r="K1762">
        <v>1454688513</v>
      </c>
      <c r="L1762" t="b">
        <v>0</v>
      </c>
      <c r="M1762">
        <v>102</v>
      </c>
      <c r="N1762" s="6">
        <f t="shared" si="111"/>
        <v>81.098039215686271</v>
      </c>
      <c r="O1762" t="b">
        <v>1</v>
      </c>
      <c r="P1762" t="s">
        <v>8285</v>
      </c>
      <c r="Q1762" t="s">
        <v>8338</v>
      </c>
      <c r="R1762" t="s">
        <v>8339</v>
      </c>
      <c r="S1762" s="11">
        <f t="shared" si="112"/>
        <v>42405.67260416667</v>
      </c>
      <c r="T1762" s="11">
        <f t="shared" si="113"/>
        <v>42425.67260416667</v>
      </c>
    </row>
    <row r="1763" spans="1:20" ht="29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s="5">
        <f t="shared" si="110"/>
        <v>1.55</v>
      </c>
      <c r="H1763" t="s">
        <v>8225</v>
      </c>
      <c r="I1763" t="s">
        <v>8247</v>
      </c>
      <c r="J1763">
        <v>1442065060</v>
      </c>
      <c r="K1763">
        <v>1437745060</v>
      </c>
      <c r="L1763" t="b">
        <v>0</v>
      </c>
      <c r="M1763">
        <v>3</v>
      </c>
      <c r="N1763" s="6">
        <f t="shared" si="111"/>
        <v>51.666666666666664</v>
      </c>
      <c r="O1763" t="b">
        <v>1</v>
      </c>
      <c r="P1763" t="s">
        <v>8285</v>
      </c>
      <c r="Q1763" t="s">
        <v>8338</v>
      </c>
      <c r="R1763" t="s">
        <v>8339</v>
      </c>
      <c r="S1763" s="11">
        <f t="shared" si="112"/>
        <v>42209.567824074074</v>
      </c>
      <c r="T1763" s="11">
        <f t="shared" si="113"/>
        <v>42259.567824074074</v>
      </c>
    </row>
    <row r="1764" spans="1:20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s="5">
        <f t="shared" si="110"/>
        <v>8.85</v>
      </c>
      <c r="H1764" t="s">
        <v>8224</v>
      </c>
      <c r="I1764" t="s">
        <v>8246</v>
      </c>
      <c r="J1764">
        <v>1457739245</v>
      </c>
      <c r="K1764">
        <v>1455147245</v>
      </c>
      <c r="L1764" t="b">
        <v>0</v>
      </c>
      <c r="M1764">
        <v>25</v>
      </c>
      <c r="N1764" s="6">
        <f t="shared" si="111"/>
        <v>35.4</v>
      </c>
      <c r="O1764" t="b">
        <v>1</v>
      </c>
      <c r="P1764" t="s">
        <v>8285</v>
      </c>
      <c r="Q1764" t="s">
        <v>8338</v>
      </c>
      <c r="R1764" t="s">
        <v>8339</v>
      </c>
      <c r="S1764" s="11">
        <f t="shared" si="112"/>
        <v>42410.982002314813</v>
      </c>
      <c r="T1764" s="11">
        <f t="shared" si="113"/>
        <v>42440.982002314813</v>
      </c>
    </row>
    <row r="1765" spans="1:20" ht="43.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s="5">
        <f t="shared" si="110"/>
        <v>1.0190833333333333</v>
      </c>
      <c r="H1765" t="s">
        <v>8224</v>
      </c>
      <c r="I1765" t="s">
        <v>8246</v>
      </c>
      <c r="J1765">
        <v>1477255840</v>
      </c>
      <c r="K1765">
        <v>1474663840</v>
      </c>
      <c r="L1765" t="b">
        <v>0</v>
      </c>
      <c r="M1765">
        <v>118</v>
      </c>
      <c r="N1765" s="6">
        <f t="shared" si="111"/>
        <v>103.63559322033899</v>
      </c>
      <c r="O1765" t="b">
        <v>1</v>
      </c>
      <c r="P1765" t="s">
        <v>8285</v>
      </c>
      <c r="Q1765" t="s">
        <v>8338</v>
      </c>
      <c r="R1765" t="s">
        <v>8339</v>
      </c>
      <c r="S1765" s="11">
        <f t="shared" si="112"/>
        <v>42636.868518518517</v>
      </c>
      <c r="T1765" s="11">
        <f t="shared" si="113"/>
        <v>42666.868518518517</v>
      </c>
    </row>
    <row r="1766" spans="1:20" ht="43.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s="5">
        <f t="shared" si="110"/>
        <v>0.19600000000000001</v>
      </c>
      <c r="H1766" t="s">
        <v>8225</v>
      </c>
      <c r="I1766" t="s">
        <v>8247</v>
      </c>
      <c r="J1766">
        <v>1407065979</v>
      </c>
      <c r="K1766">
        <v>1404560379</v>
      </c>
      <c r="L1766" t="b">
        <v>1</v>
      </c>
      <c r="M1766">
        <v>39</v>
      </c>
      <c r="N1766" s="6">
        <f t="shared" si="111"/>
        <v>55.282051282051285</v>
      </c>
      <c r="O1766" t="b">
        <v>0</v>
      </c>
      <c r="P1766" t="s">
        <v>8285</v>
      </c>
      <c r="Q1766" t="s">
        <v>8338</v>
      </c>
      <c r="R1766" t="s">
        <v>8339</v>
      </c>
      <c r="S1766" s="11">
        <f t="shared" si="112"/>
        <v>41825.485868055555</v>
      </c>
      <c r="T1766" s="11">
        <f t="shared" si="113"/>
        <v>41854.485868055555</v>
      </c>
    </row>
    <row r="1767" spans="1:20" ht="43.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s="5">
        <f t="shared" si="110"/>
        <v>0.59467839999999994</v>
      </c>
      <c r="H1767" t="s">
        <v>8224</v>
      </c>
      <c r="I1767" t="s">
        <v>8246</v>
      </c>
      <c r="J1767">
        <v>1407972712</v>
      </c>
      <c r="K1767">
        <v>1405380712</v>
      </c>
      <c r="L1767" t="b">
        <v>1</v>
      </c>
      <c r="M1767">
        <v>103</v>
      </c>
      <c r="N1767" s="6">
        <f t="shared" si="111"/>
        <v>72.16970873786407</v>
      </c>
      <c r="O1767" t="b">
        <v>0</v>
      </c>
      <c r="P1767" t="s">
        <v>8285</v>
      </c>
      <c r="Q1767" t="s">
        <v>8338</v>
      </c>
      <c r="R1767" t="s">
        <v>8339</v>
      </c>
      <c r="S1767" s="11">
        <f t="shared" si="112"/>
        <v>41834.980462962965</v>
      </c>
      <c r="T1767" s="11">
        <f t="shared" si="113"/>
        <v>41864.980462962965</v>
      </c>
    </row>
    <row r="1768" spans="1:20" ht="29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s="5">
        <f t="shared" si="110"/>
        <v>0</v>
      </c>
      <c r="H1768" t="s">
        <v>8226</v>
      </c>
      <c r="I1768" t="s">
        <v>8248</v>
      </c>
      <c r="J1768">
        <v>1408999088</v>
      </c>
      <c r="K1768">
        <v>1407184688</v>
      </c>
      <c r="L1768" t="b">
        <v>1</v>
      </c>
      <c r="M1768">
        <v>0</v>
      </c>
      <c r="N1768" s="6">
        <f t="shared" si="111"/>
        <v>0</v>
      </c>
      <c r="O1768" t="b">
        <v>0</v>
      </c>
      <c r="P1768" t="s">
        <v>8285</v>
      </c>
      <c r="Q1768" t="s">
        <v>8338</v>
      </c>
      <c r="R1768" t="s">
        <v>8339</v>
      </c>
      <c r="S1768" s="11">
        <f t="shared" si="112"/>
        <v>41855.859814814816</v>
      </c>
      <c r="T1768" s="11">
        <f t="shared" si="113"/>
        <v>41876.859814814816</v>
      </c>
    </row>
    <row r="1769" spans="1:20" ht="29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s="5">
        <f t="shared" si="110"/>
        <v>0.4572</v>
      </c>
      <c r="H1769" t="s">
        <v>8224</v>
      </c>
      <c r="I1769" t="s">
        <v>8246</v>
      </c>
      <c r="J1769">
        <v>1407080884</v>
      </c>
      <c r="K1769">
        <v>1404488884</v>
      </c>
      <c r="L1769" t="b">
        <v>1</v>
      </c>
      <c r="M1769">
        <v>39</v>
      </c>
      <c r="N1769" s="6">
        <f t="shared" si="111"/>
        <v>58.615384615384613</v>
      </c>
      <c r="O1769" t="b">
        <v>0</v>
      </c>
      <c r="P1769" t="s">
        <v>8285</v>
      </c>
      <c r="Q1769" t="s">
        <v>8338</v>
      </c>
      <c r="R1769" t="s">
        <v>8339</v>
      </c>
      <c r="S1769" s="11">
        <f t="shared" si="112"/>
        <v>41824.658379629633</v>
      </c>
      <c r="T1769" s="11">
        <f t="shared" si="113"/>
        <v>41854.658379629633</v>
      </c>
    </row>
    <row r="1770" spans="1:20" ht="43.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s="5">
        <f t="shared" si="110"/>
        <v>3.7400000000000003E-2</v>
      </c>
      <c r="H1770" t="s">
        <v>8224</v>
      </c>
      <c r="I1770" t="s">
        <v>8246</v>
      </c>
      <c r="J1770">
        <v>1411824444</v>
      </c>
      <c r="K1770">
        <v>1406640444</v>
      </c>
      <c r="L1770" t="b">
        <v>1</v>
      </c>
      <c r="M1770">
        <v>15</v>
      </c>
      <c r="N1770" s="6">
        <f t="shared" si="111"/>
        <v>12.466666666666667</v>
      </c>
      <c r="O1770" t="b">
        <v>0</v>
      </c>
      <c r="P1770" t="s">
        <v>8285</v>
      </c>
      <c r="Q1770" t="s">
        <v>8338</v>
      </c>
      <c r="R1770" t="s">
        <v>8339</v>
      </c>
      <c r="S1770" s="11">
        <f t="shared" si="112"/>
        <v>41849.560694444444</v>
      </c>
      <c r="T1770" s="11">
        <f t="shared" si="113"/>
        <v>41909.560694444444</v>
      </c>
    </row>
    <row r="1771" spans="1:20" ht="43.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s="5">
        <f t="shared" si="110"/>
        <v>2.7025E-2</v>
      </c>
      <c r="H1771" t="s">
        <v>8224</v>
      </c>
      <c r="I1771" t="s">
        <v>8246</v>
      </c>
      <c r="J1771">
        <v>1421177959</v>
      </c>
      <c r="K1771">
        <v>1418585959</v>
      </c>
      <c r="L1771" t="b">
        <v>1</v>
      </c>
      <c r="M1771">
        <v>22</v>
      </c>
      <c r="N1771" s="6">
        <f t="shared" si="111"/>
        <v>49.136363636363633</v>
      </c>
      <c r="O1771" t="b">
        <v>0</v>
      </c>
      <c r="P1771" t="s">
        <v>8285</v>
      </c>
      <c r="Q1771" t="s">
        <v>8338</v>
      </c>
      <c r="R1771" t="s">
        <v>8339</v>
      </c>
      <c r="S1771" s="11">
        <f t="shared" si="112"/>
        <v>41987.818969907406</v>
      </c>
      <c r="T1771" s="11">
        <f t="shared" si="113"/>
        <v>42017.818969907406</v>
      </c>
    </row>
    <row r="1772" spans="1:20" ht="43.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s="5">
        <f t="shared" si="110"/>
        <v>0.56514285714285717</v>
      </c>
      <c r="H1772" t="s">
        <v>8224</v>
      </c>
      <c r="I1772" t="s">
        <v>8246</v>
      </c>
      <c r="J1772">
        <v>1413312194</v>
      </c>
      <c r="K1772">
        <v>1410288194</v>
      </c>
      <c r="L1772" t="b">
        <v>1</v>
      </c>
      <c r="M1772">
        <v>92</v>
      </c>
      <c r="N1772" s="6">
        <f t="shared" si="111"/>
        <v>150.5</v>
      </c>
      <c r="O1772" t="b">
        <v>0</v>
      </c>
      <c r="P1772" t="s">
        <v>8285</v>
      </c>
      <c r="Q1772" t="s">
        <v>8338</v>
      </c>
      <c r="R1772" t="s">
        <v>8339</v>
      </c>
      <c r="S1772" s="11">
        <f t="shared" si="112"/>
        <v>41891.780023148152</v>
      </c>
      <c r="T1772" s="11">
        <f t="shared" si="113"/>
        <v>41926.780023148152</v>
      </c>
    </row>
    <row r="1773" spans="1:20" ht="43.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s="5">
        <f t="shared" si="110"/>
        <v>0.21309523809523809</v>
      </c>
      <c r="H1773" t="s">
        <v>8225</v>
      </c>
      <c r="I1773" t="s">
        <v>8247</v>
      </c>
      <c r="J1773">
        <v>1414107040</v>
      </c>
      <c r="K1773">
        <v>1411515040</v>
      </c>
      <c r="L1773" t="b">
        <v>1</v>
      </c>
      <c r="M1773">
        <v>25</v>
      </c>
      <c r="N1773" s="6">
        <f t="shared" si="111"/>
        <v>35.799999999999997</v>
      </c>
      <c r="O1773" t="b">
        <v>0</v>
      </c>
      <c r="P1773" t="s">
        <v>8285</v>
      </c>
      <c r="Q1773" t="s">
        <v>8338</v>
      </c>
      <c r="R1773" t="s">
        <v>8339</v>
      </c>
      <c r="S1773" s="11">
        <f t="shared" si="112"/>
        <v>41905.979629629634</v>
      </c>
      <c r="T1773" s="11">
        <f t="shared" si="113"/>
        <v>41935.979629629634</v>
      </c>
    </row>
    <row r="1774" spans="1:20" ht="29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s="5">
        <f t="shared" si="110"/>
        <v>0.156</v>
      </c>
      <c r="H1774" t="s">
        <v>8225</v>
      </c>
      <c r="I1774" t="s">
        <v>8247</v>
      </c>
      <c r="J1774">
        <v>1404666836</v>
      </c>
      <c r="K1774">
        <v>1399482836</v>
      </c>
      <c r="L1774" t="b">
        <v>1</v>
      </c>
      <c r="M1774">
        <v>19</v>
      </c>
      <c r="N1774" s="6">
        <f t="shared" si="111"/>
        <v>45.157894736842103</v>
      </c>
      <c r="O1774" t="b">
        <v>0</v>
      </c>
      <c r="P1774" t="s">
        <v>8285</v>
      </c>
      <c r="Q1774" t="s">
        <v>8338</v>
      </c>
      <c r="R1774" t="s">
        <v>8339</v>
      </c>
      <c r="S1774" s="11">
        <f t="shared" si="112"/>
        <v>41766.718009259261</v>
      </c>
      <c r="T1774" s="11">
        <f t="shared" si="113"/>
        <v>41826.718009259261</v>
      </c>
    </row>
    <row r="1775" spans="1:20" ht="43.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s="5">
        <f t="shared" si="110"/>
        <v>6.2566666666666673E-2</v>
      </c>
      <c r="H1775" t="s">
        <v>8224</v>
      </c>
      <c r="I1775" t="s">
        <v>8246</v>
      </c>
      <c r="J1775">
        <v>1421691298</v>
      </c>
      <c r="K1775">
        <v>1417803298</v>
      </c>
      <c r="L1775" t="b">
        <v>1</v>
      </c>
      <c r="M1775">
        <v>19</v>
      </c>
      <c r="N1775" s="6">
        <f t="shared" si="111"/>
        <v>98.78947368421052</v>
      </c>
      <c r="O1775" t="b">
        <v>0</v>
      </c>
      <c r="P1775" t="s">
        <v>8285</v>
      </c>
      <c r="Q1775" t="s">
        <v>8338</v>
      </c>
      <c r="R1775" t="s">
        <v>8339</v>
      </c>
      <c r="S1775" s="11">
        <f t="shared" si="112"/>
        <v>41978.760393518518</v>
      </c>
      <c r="T1775" s="11">
        <f t="shared" si="113"/>
        <v>42023.760393518518</v>
      </c>
    </row>
    <row r="1776" spans="1:20" ht="43.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s="5">
        <f t="shared" si="110"/>
        <v>0.4592</v>
      </c>
      <c r="H1776" t="s">
        <v>8224</v>
      </c>
      <c r="I1776" t="s">
        <v>8246</v>
      </c>
      <c r="J1776">
        <v>1417273140</v>
      </c>
      <c r="K1776">
        <v>1413609292</v>
      </c>
      <c r="L1776" t="b">
        <v>1</v>
      </c>
      <c r="M1776">
        <v>13</v>
      </c>
      <c r="N1776" s="6">
        <f t="shared" si="111"/>
        <v>88.307692307692307</v>
      </c>
      <c r="O1776" t="b">
        <v>0</v>
      </c>
      <c r="P1776" t="s">
        <v>8285</v>
      </c>
      <c r="Q1776" t="s">
        <v>8338</v>
      </c>
      <c r="R1776" t="s">
        <v>8339</v>
      </c>
      <c r="S1776" s="11">
        <f t="shared" si="112"/>
        <v>41930.218657407408</v>
      </c>
      <c r="T1776" s="11">
        <f t="shared" si="113"/>
        <v>41972.624305555553</v>
      </c>
    </row>
    <row r="1777" spans="1:20" ht="43.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s="5">
        <f t="shared" si="110"/>
        <v>0.65101538461538466</v>
      </c>
      <c r="H1777" t="s">
        <v>8224</v>
      </c>
      <c r="I1777" t="s">
        <v>8246</v>
      </c>
      <c r="J1777">
        <v>1414193160</v>
      </c>
      <c r="K1777">
        <v>1410305160</v>
      </c>
      <c r="L1777" t="b">
        <v>1</v>
      </c>
      <c r="M1777">
        <v>124</v>
      </c>
      <c r="N1777" s="6">
        <f t="shared" si="111"/>
        <v>170.62903225806451</v>
      </c>
      <c r="O1777" t="b">
        <v>0</v>
      </c>
      <c r="P1777" t="s">
        <v>8285</v>
      </c>
      <c r="Q1777" t="s">
        <v>8338</v>
      </c>
      <c r="R1777" t="s">
        <v>8339</v>
      </c>
      <c r="S1777" s="11">
        <f t="shared" si="112"/>
        <v>41891.976388888892</v>
      </c>
      <c r="T1777" s="11">
        <f t="shared" si="113"/>
        <v>41936.976388888892</v>
      </c>
    </row>
    <row r="1778" spans="1:20" ht="43.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s="5">
        <f t="shared" si="110"/>
        <v>6.7000000000000004E-2</v>
      </c>
      <c r="H1778" t="s">
        <v>8225</v>
      </c>
      <c r="I1778" t="s">
        <v>8247</v>
      </c>
      <c r="J1778">
        <v>1414623471</v>
      </c>
      <c r="K1778">
        <v>1411513071</v>
      </c>
      <c r="L1778" t="b">
        <v>1</v>
      </c>
      <c r="M1778">
        <v>4</v>
      </c>
      <c r="N1778" s="6">
        <f t="shared" si="111"/>
        <v>83.75</v>
      </c>
      <c r="O1778" t="b">
        <v>0</v>
      </c>
      <c r="P1778" t="s">
        <v>8285</v>
      </c>
      <c r="Q1778" t="s">
        <v>8338</v>
      </c>
      <c r="R1778" t="s">
        <v>8339</v>
      </c>
      <c r="S1778" s="11">
        <f t="shared" si="112"/>
        <v>41905.95684027778</v>
      </c>
      <c r="T1778" s="11">
        <f t="shared" si="113"/>
        <v>41941.95684027778</v>
      </c>
    </row>
    <row r="1779" spans="1:20" ht="43.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s="5">
        <f t="shared" si="110"/>
        <v>0.135625</v>
      </c>
      <c r="H1779" t="s">
        <v>8233</v>
      </c>
      <c r="I1779" t="s">
        <v>8249</v>
      </c>
      <c r="J1779">
        <v>1424421253</v>
      </c>
      <c r="K1779">
        <v>1421829253</v>
      </c>
      <c r="L1779" t="b">
        <v>1</v>
      </c>
      <c r="M1779">
        <v>10</v>
      </c>
      <c r="N1779" s="6">
        <f t="shared" si="111"/>
        <v>65.099999999999994</v>
      </c>
      <c r="O1779" t="b">
        <v>0</v>
      </c>
      <c r="P1779" t="s">
        <v>8285</v>
      </c>
      <c r="Q1779" t="s">
        <v>8338</v>
      </c>
      <c r="R1779" t="s">
        <v>8339</v>
      </c>
      <c r="S1779" s="11">
        <f t="shared" si="112"/>
        <v>42025.357094907406</v>
      </c>
      <c r="T1779" s="11">
        <f t="shared" si="113"/>
        <v>42055.357094907406</v>
      </c>
    </row>
    <row r="1780" spans="1:20" ht="43.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s="5">
        <f t="shared" si="110"/>
        <v>1.9900000000000001E-2</v>
      </c>
      <c r="H1780" t="s">
        <v>8224</v>
      </c>
      <c r="I1780" t="s">
        <v>8246</v>
      </c>
      <c r="J1780">
        <v>1427485395</v>
      </c>
      <c r="K1780">
        <v>1423600995</v>
      </c>
      <c r="L1780" t="b">
        <v>1</v>
      </c>
      <c r="M1780">
        <v>15</v>
      </c>
      <c r="N1780" s="6">
        <f t="shared" si="111"/>
        <v>66.333333333333329</v>
      </c>
      <c r="O1780" t="b">
        <v>0</v>
      </c>
      <c r="P1780" t="s">
        <v>8285</v>
      </c>
      <c r="Q1780" t="s">
        <v>8338</v>
      </c>
      <c r="R1780" t="s">
        <v>8339</v>
      </c>
      <c r="S1780" s="11">
        <f t="shared" si="112"/>
        <v>42045.86336805555</v>
      </c>
      <c r="T1780" s="11">
        <f t="shared" si="113"/>
        <v>42090.821701388893</v>
      </c>
    </row>
    <row r="1781" spans="1:20" ht="43.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s="5">
        <f t="shared" si="110"/>
        <v>0.36236363636363639</v>
      </c>
      <c r="H1781" t="s">
        <v>8224</v>
      </c>
      <c r="I1781" t="s">
        <v>8246</v>
      </c>
      <c r="J1781">
        <v>1472834180</v>
      </c>
      <c r="K1781">
        <v>1470242180</v>
      </c>
      <c r="L1781" t="b">
        <v>1</v>
      </c>
      <c r="M1781">
        <v>38</v>
      </c>
      <c r="N1781" s="6">
        <f t="shared" si="111"/>
        <v>104.89473684210526</v>
      </c>
      <c r="O1781" t="b">
        <v>0</v>
      </c>
      <c r="P1781" t="s">
        <v>8285</v>
      </c>
      <c r="Q1781" t="s">
        <v>8338</v>
      </c>
      <c r="R1781" t="s">
        <v>8339</v>
      </c>
      <c r="S1781" s="11">
        <f t="shared" si="112"/>
        <v>42585.691898148143</v>
      </c>
      <c r="T1781" s="11">
        <f t="shared" si="113"/>
        <v>42615.691898148143</v>
      </c>
    </row>
    <row r="1782" spans="1:20" ht="43.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s="5">
        <f t="shared" si="110"/>
        <v>0.39743333333333336</v>
      </c>
      <c r="H1782" t="s">
        <v>8224</v>
      </c>
      <c r="I1782" t="s">
        <v>8246</v>
      </c>
      <c r="J1782">
        <v>1467469510</v>
      </c>
      <c r="K1782">
        <v>1462285510</v>
      </c>
      <c r="L1782" t="b">
        <v>1</v>
      </c>
      <c r="M1782">
        <v>152</v>
      </c>
      <c r="N1782" s="6">
        <f t="shared" si="111"/>
        <v>78.440789473684205</v>
      </c>
      <c r="O1782" t="b">
        <v>0</v>
      </c>
      <c r="P1782" t="s">
        <v>8285</v>
      </c>
      <c r="Q1782" t="s">
        <v>8338</v>
      </c>
      <c r="R1782" t="s">
        <v>8339</v>
      </c>
      <c r="S1782" s="11">
        <f t="shared" si="112"/>
        <v>42493.600810185191</v>
      </c>
      <c r="T1782" s="11">
        <f t="shared" si="113"/>
        <v>42553.600810185191</v>
      </c>
    </row>
    <row r="1783" spans="1:20" ht="43.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s="5">
        <f t="shared" si="110"/>
        <v>0.25763636363636366</v>
      </c>
      <c r="H1783" t="s">
        <v>8224</v>
      </c>
      <c r="I1783" t="s">
        <v>8246</v>
      </c>
      <c r="J1783">
        <v>1473950945</v>
      </c>
      <c r="K1783">
        <v>1471272545</v>
      </c>
      <c r="L1783" t="b">
        <v>1</v>
      </c>
      <c r="M1783">
        <v>24</v>
      </c>
      <c r="N1783" s="6">
        <f t="shared" si="111"/>
        <v>59.041666666666664</v>
      </c>
      <c r="O1783" t="b">
        <v>0</v>
      </c>
      <c r="P1783" t="s">
        <v>8285</v>
      </c>
      <c r="Q1783" t="s">
        <v>8338</v>
      </c>
      <c r="R1783" t="s">
        <v>8339</v>
      </c>
      <c r="S1783" s="11">
        <f t="shared" si="112"/>
        <v>42597.617418981477</v>
      </c>
      <c r="T1783" s="11">
        <f t="shared" si="113"/>
        <v>42628.617418981477</v>
      </c>
    </row>
    <row r="1784" spans="1:20" ht="43.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s="5">
        <f t="shared" si="110"/>
        <v>0.15491428571428573</v>
      </c>
      <c r="H1784" t="s">
        <v>8224</v>
      </c>
      <c r="I1784" t="s">
        <v>8246</v>
      </c>
      <c r="J1784">
        <v>1456062489</v>
      </c>
      <c r="K1784">
        <v>1453211289</v>
      </c>
      <c r="L1784" t="b">
        <v>1</v>
      </c>
      <c r="M1784">
        <v>76</v>
      </c>
      <c r="N1784" s="6">
        <f t="shared" si="111"/>
        <v>71.34210526315789</v>
      </c>
      <c r="O1784" t="b">
        <v>0</v>
      </c>
      <c r="P1784" t="s">
        <v>8285</v>
      </c>
      <c r="Q1784" t="s">
        <v>8338</v>
      </c>
      <c r="R1784" t="s">
        <v>8339</v>
      </c>
      <c r="S1784" s="11">
        <f t="shared" si="112"/>
        <v>42388.575104166666</v>
      </c>
      <c r="T1784" s="11">
        <f t="shared" si="113"/>
        <v>42421.575104166666</v>
      </c>
    </row>
    <row r="1785" spans="1:20" ht="43.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s="5">
        <f t="shared" si="110"/>
        <v>0.236925</v>
      </c>
      <c r="H1785" t="s">
        <v>8224</v>
      </c>
      <c r="I1785" t="s">
        <v>8246</v>
      </c>
      <c r="J1785">
        <v>1432248478</v>
      </c>
      <c r="K1785">
        <v>1429656478</v>
      </c>
      <c r="L1785" t="b">
        <v>1</v>
      </c>
      <c r="M1785">
        <v>185</v>
      </c>
      <c r="N1785" s="6">
        <f t="shared" si="111"/>
        <v>51.227027027027027</v>
      </c>
      <c r="O1785" t="b">
        <v>0</v>
      </c>
      <c r="P1785" t="s">
        <v>8285</v>
      </c>
      <c r="Q1785" t="s">
        <v>8338</v>
      </c>
      <c r="R1785" t="s">
        <v>8339</v>
      </c>
      <c r="S1785" s="11">
        <f t="shared" si="112"/>
        <v>42115.949976851851</v>
      </c>
      <c r="T1785" s="11">
        <f t="shared" si="113"/>
        <v>42145.949976851851</v>
      </c>
    </row>
    <row r="1786" spans="1:20" ht="43.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s="5">
        <f t="shared" si="110"/>
        <v>0.39760000000000001</v>
      </c>
      <c r="H1786" t="s">
        <v>8224</v>
      </c>
      <c r="I1786" t="s">
        <v>8246</v>
      </c>
      <c r="J1786">
        <v>1422674700</v>
      </c>
      <c r="K1786">
        <v>1419954240</v>
      </c>
      <c r="L1786" t="b">
        <v>1</v>
      </c>
      <c r="M1786">
        <v>33</v>
      </c>
      <c r="N1786" s="6">
        <f t="shared" si="111"/>
        <v>60.242424242424242</v>
      </c>
      <c r="O1786" t="b">
        <v>0</v>
      </c>
      <c r="P1786" t="s">
        <v>8285</v>
      </c>
      <c r="Q1786" t="s">
        <v>8338</v>
      </c>
      <c r="R1786" t="s">
        <v>8339</v>
      </c>
      <c r="S1786" s="11">
        <f t="shared" si="112"/>
        <v>42003.655555555553</v>
      </c>
      <c r="T1786" s="11">
        <f t="shared" si="113"/>
        <v>42035.142361111109</v>
      </c>
    </row>
    <row r="1787" spans="1:20" ht="43.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s="5">
        <f t="shared" si="110"/>
        <v>0.20220833333333332</v>
      </c>
      <c r="H1787" t="s">
        <v>8224</v>
      </c>
      <c r="I1787" t="s">
        <v>8246</v>
      </c>
      <c r="J1787">
        <v>1413417600</v>
      </c>
      <c r="K1787">
        <v>1410750855</v>
      </c>
      <c r="L1787" t="b">
        <v>1</v>
      </c>
      <c r="M1787">
        <v>108</v>
      </c>
      <c r="N1787" s="6">
        <f t="shared" si="111"/>
        <v>44.935185185185183</v>
      </c>
      <c r="O1787" t="b">
        <v>0</v>
      </c>
      <c r="P1787" t="s">
        <v>8285</v>
      </c>
      <c r="Q1787" t="s">
        <v>8338</v>
      </c>
      <c r="R1787" t="s">
        <v>8339</v>
      </c>
      <c r="S1787" s="11">
        <f t="shared" si="112"/>
        <v>41897.134895833333</v>
      </c>
      <c r="T1787" s="11">
        <f t="shared" si="113"/>
        <v>41928</v>
      </c>
    </row>
    <row r="1788" spans="1:20" ht="43.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s="5">
        <f t="shared" si="110"/>
        <v>0.47631578947368419</v>
      </c>
      <c r="H1788" t="s">
        <v>8233</v>
      </c>
      <c r="I1788" t="s">
        <v>8249</v>
      </c>
      <c r="J1788">
        <v>1418649177</v>
      </c>
      <c r="K1788">
        <v>1416057177</v>
      </c>
      <c r="L1788" t="b">
        <v>1</v>
      </c>
      <c r="M1788">
        <v>29</v>
      </c>
      <c r="N1788" s="6">
        <f t="shared" si="111"/>
        <v>31.206896551724139</v>
      </c>
      <c r="O1788" t="b">
        <v>0</v>
      </c>
      <c r="P1788" t="s">
        <v>8285</v>
      </c>
      <c r="Q1788" t="s">
        <v>8338</v>
      </c>
      <c r="R1788" t="s">
        <v>8339</v>
      </c>
      <c r="S1788" s="11">
        <f t="shared" si="112"/>
        <v>41958.550659722227</v>
      </c>
      <c r="T1788" s="11">
        <f t="shared" si="113"/>
        <v>41988.550659722227</v>
      </c>
    </row>
    <row r="1789" spans="1:20" ht="43.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s="5">
        <f t="shared" si="110"/>
        <v>0.15329999999999999</v>
      </c>
      <c r="H1789" t="s">
        <v>8224</v>
      </c>
      <c r="I1789" t="s">
        <v>8246</v>
      </c>
      <c r="J1789">
        <v>1428158637</v>
      </c>
      <c r="K1789">
        <v>1425570237</v>
      </c>
      <c r="L1789" t="b">
        <v>1</v>
      </c>
      <c r="M1789">
        <v>24</v>
      </c>
      <c r="N1789" s="6">
        <f t="shared" si="111"/>
        <v>63.875</v>
      </c>
      <c r="O1789" t="b">
        <v>0</v>
      </c>
      <c r="P1789" t="s">
        <v>8285</v>
      </c>
      <c r="Q1789" t="s">
        <v>8338</v>
      </c>
      <c r="R1789" t="s">
        <v>8339</v>
      </c>
      <c r="S1789" s="11">
        <f t="shared" si="112"/>
        <v>42068.65552083333</v>
      </c>
      <c r="T1789" s="11">
        <f t="shared" si="113"/>
        <v>42098.613854166666</v>
      </c>
    </row>
    <row r="1790" spans="1:20" ht="43.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s="5">
        <f t="shared" si="110"/>
        <v>1.3818181818181818E-2</v>
      </c>
      <c r="H1790" t="s">
        <v>8225</v>
      </c>
      <c r="I1790" t="s">
        <v>8247</v>
      </c>
      <c r="J1790">
        <v>1414795542</v>
      </c>
      <c r="K1790">
        <v>1412203542</v>
      </c>
      <c r="L1790" t="b">
        <v>1</v>
      </c>
      <c r="M1790">
        <v>4</v>
      </c>
      <c r="N1790" s="6">
        <f t="shared" si="111"/>
        <v>19</v>
      </c>
      <c r="O1790" t="b">
        <v>0</v>
      </c>
      <c r="P1790" t="s">
        <v>8285</v>
      </c>
      <c r="Q1790" t="s">
        <v>8338</v>
      </c>
      <c r="R1790" t="s">
        <v>8339</v>
      </c>
      <c r="S1790" s="11">
        <f t="shared" si="112"/>
        <v>41913.94840277778</v>
      </c>
      <c r="T1790" s="11">
        <f t="shared" si="113"/>
        <v>41943.94840277778</v>
      </c>
    </row>
    <row r="1791" spans="1:20" ht="43.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s="5">
        <f t="shared" si="110"/>
        <v>5.0000000000000001E-3</v>
      </c>
      <c r="H1791" t="s">
        <v>8224</v>
      </c>
      <c r="I1791" t="s">
        <v>8246</v>
      </c>
      <c r="J1791">
        <v>1421042403</v>
      </c>
      <c r="K1791">
        <v>1415858403</v>
      </c>
      <c r="L1791" t="b">
        <v>1</v>
      </c>
      <c r="M1791">
        <v>4</v>
      </c>
      <c r="N1791" s="6">
        <f t="shared" si="111"/>
        <v>10</v>
      </c>
      <c r="O1791" t="b">
        <v>0</v>
      </c>
      <c r="P1791" t="s">
        <v>8285</v>
      </c>
      <c r="Q1791" t="s">
        <v>8338</v>
      </c>
      <c r="R1791" t="s">
        <v>8339</v>
      </c>
      <c r="S1791" s="11">
        <f t="shared" si="112"/>
        <v>41956.250034722223</v>
      </c>
      <c r="T1791" s="11">
        <f t="shared" si="113"/>
        <v>42016.250034722223</v>
      </c>
    </row>
    <row r="1792" spans="1:20" ht="43.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s="5">
        <f t="shared" si="110"/>
        <v>4.9575757575757579E-2</v>
      </c>
      <c r="H1792" t="s">
        <v>8224</v>
      </c>
      <c r="I1792" t="s">
        <v>8246</v>
      </c>
      <c r="J1792">
        <v>1423152678</v>
      </c>
      <c r="K1792">
        <v>1420560678</v>
      </c>
      <c r="L1792" t="b">
        <v>1</v>
      </c>
      <c r="M1792">
        <v>15</v>
      </c>
      <c r="N1792" s="6">
        <f t="shared" si="111"/>
        <v>109.06666666666666</v>
      </c>
      <c r="O1792" t="b">
        <v>0</v>
      </c>
      <c r="P1792" t="s">
        <v>8285</v>
      </c>
      <c r="Q1792" t="s">
        <v>8338</v>
      </c>
      <c r="R1792" t="s">
        <v>8339</v>
      </c>
      <c r="S1792" s="11">
        <f t="shared" si="112"/>
        <v>42010.674513888895</v>
      </c>
      <c r="T1792" s="11">
        <f t="shared" si="113"/>
        <v>42040.674513888895</v>
      </c>
    </row>
    <row r="1793" spans="1:20" ht="29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s="5">
        <f t="shared" si="110"/>
        <v>3.5666666666666666E-2</v>
      </c>
      <c r="H1793" t="s">
        <v>8225</v>
      </c>
      <c r="I1793" t="s">
        <v>8247</v>
      </c>
      <c r="J1793">
        <v>1422553565</v>
      </c>
      <c r="K1793">
        <v>1417369565</v>
      </c>
      <c r="L1793" t="b">
        <v>1</v>
      </c>
      <c r="M1793">
        <v>4</v>
      </c>
      <c r="N1793" s="6">
        <f t="shared" si="111"/>
        <v>26.75</v>
      </c>
      <c r="O1793" t="b">
        <v>0</v>
      </c>
      <c r="P1793" t="s">
        <v>8285</v>
      </c>
      <c r="Q1793" t="s">
        <v>8338</v>
      </c>
      <c r="R1793" t="s">
        <v>8339</v>
      </c>
      <c r="S1793" s="11">
        <f t="shared" si="112"/>
        <v>41973.740335648152</v>
      </c>
      <c r="T1793" s="11">
        <f t="shared" si="113"/>
        <v>42033.740335648152</v>
      </c>
    </row>
    <row r="1794" spans="1:20" ht="29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s="5">
        <f t="shared" ref="G1794:G1857" si="114">E1794/D1794</f>
        <v>0.61124000000000001</v>
      </c>
      <c r="H1794" t="s">
        <v>8224</v>
      </c>
      <c r="I1794" t="s">
        <v>8246</v>
      </c>
      <c r="J1794">
        <v>1439189940</v>
      </c>
      <c r="K1794">
        <v>1435970682</v>
      </c>
      <c r="L1794" t="b">
        <v>1</v>
      </c>
      <c r="M1794">
        <v>139</v>
      </c>
      <c r="N1794" s="6">
        <f t="shared" si="111"/>
        <v>109.93525179856115</v>
      </c>
      <c r="O1794" t="b">
        <v>0</v>
      </c>
      <c r="P1794" t="s">
        <v>8285</v>
      </c>
      <c r="Q1794" t="s">
        <v>8338</v>
      </c>
      <c r="R1794" t="s">
        <v>8339</v>
      </c>
      <c r="S1794" s="11">
        <f t="shared" si="112"/>
        <v>42189.031041666662</v>
      </c>
      <c r="T1794" s="11">
        <f t="shared" si="113"/>
        <v>42226.290972222225</v>
      </c>
    </row>
    <row r="1795" spans="1:20" ht="43.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s="5">
        <f t="shared" si="114"/>
        <v>1.3333333333333334E-2</v>
      </c>
      <c r="H1795" t="s">
        <v>8226</v>
      </c>
      <c r="I1795" t="s">
        <v>8248</v>
      </c>
      <c r="J1795">
        <v>1417127040</v>
      </c>
      <c r="K1795">
        <v>1414531440</v>
      </c>
      <c r="L1795" t="b">
        <v>1</v>
      </c>
      <c r="M1795">
        <v>2</v>
      </c>
      <c r="N1795" s="6">
        <f t="shared" ref="N1795:N1858" si="115">IFERROR(E1795/M1795,0)</f>
        <v>20</v>
      </c>
      <c r="O1795" t="b">
        <v>0</v>
      </c>
      <c r="P1795" t="s">
        <v>8285</v>
      </c>
      <c r="Q1795" t="s">
        <v>8338</v>
      </c>
      <c r="R1795" t="s">
        <v>8339</v>
      </c>
      <c r="S1795" s="11">
        <f t="shared" ref="S1795:S1858" si="116">((($K1795/60)/60)/24)+DATE(1970,1,1)</f>
        <v>41940.89166666667</v>
      </c>
      <c r="T1795" s="11">
        <f t="shared" ref="T1795:T1858" si="117">((($J1795/60)/60)/24)+DATE(1970,1,1)</f>
        <v>41970.933333333334</v>
      </c>
    </row>
    <row r="1796" spans="1:20" ht="43.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s="5">
        <f t="shared" si="114"/>
        <v>0.11077777777777778</v>
      </c>
      <c r="H1796" t="s">
        <v>8224</v>
      </c>
      <c r="I1796" t="s">
        <v>8246</v>
      </c>
      <c r="J1796">
        <v>1423660422</v>
      </c>
      <c r="K1796">
        <v>1420636422</v>
      </c>
      <c r="L1796" t="b">
        <v>1</v>
      </c>
      <c r="M1796">
        <v>18</v>
      </c>
      <c r="N1796" s="6">
        <f t="shared" si="115"/>
        <v>55.388888888888886</v>
      </c>
      <c r="O1796" t="b">
        <v>0</v>
      </c>
      <c r="P1796" t="s">
        <v>8285</v>
      </c>
      <c r="Q1796" t="s">
        <v>8338</v>
      </c>
      <c r="R1796" t="s">
        <v>8339</v>
      </c>
      <c r="S1796" s="11">
        <f t="shared" si="116"/>
        <v>42011.551180555558</v>
      </c>
      <c r="T1796" s="11">
        <f t="shared" si="117"/>
        <v>42046.551180555558</v>
      </c>
    </row>
    <row r="1797" spans="1:20" ht="43.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s="5">
        <f t="shared" si="114"/>
        <v>0.38735714285714284</v>
      </c>
      <c r="H1797" t="s">
        <v>8236</v>
      </c>
      <c r="I1797" t="s">
        <v>8249</v>
      </c>
      <c r="J1797">
        <v>1476460800</v>
      </c>
      <c r="K1797">
        <v>1473922541</v>
      </c>
      <c r="L1797" t="b">
        <v>1</v>
      </c>
      <c r="M1797">
        <v>81</v>
      </c>
      <c r="N1797" s="6">
        <f t="shared" si="115"/>
        <v>133.90123456790124</v>
      </c>
      <c r="O1797" t="b">
        <v>0</v>
      </c>
      <c r="P1797" t="s">
        <v>8285</v>
      </c>
      <c r="Q1797" t="s">
        <v>8338</v>
      </c>
      <c r="R1797" t="s">
        <v>8339</v>
      </c>
      <c r="S1797" s="11">
        <f t="shared" si="116"/>
        <v>42628.288668981477</v>
      </c>
      <c r="T1797" s="11">
        <f t="shared" si="117"/>
        <v>42657.666666666672</v>
      </c>
    </row>
    <row r="1798" spans="1:20" ht="43.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s="5">
        <f t="shared" si="114"/>
        <v>0.22052631578947368</v>
      </c>
      <c r="H1798" t="s">
        <v>8225</v>
      </c>
      <c r="I1798" t="s">
        <v>8247</v>
      </c>
      <c r="J1798">
        <v>1469356366</v>
      </c>
      <c r="K1798">
        <v>1464172366</v>
      </c>
      <c r="L1798" t="b">
        <v>1</v>
      </c>
      <c r="M1798">
        <v>86</v>
      </c>
      <c r="N1798" s="6">
        <f t="shared" si="115"/>
        <v>48.720930232558139</v>
      </c>
      <c r="O1798" t="b">
        <v>0</v>
      </c>
      <c r="P1798" t="s">
        <v>8285</v>
      </c>
      <c r="Q1798" t="s">
        <v>8338</v>
      </c>
      <c r="R1798" t="s">
        <v>8339</v>
      </c>
      <c r="S1798" s="11">
        <f t="shared" si="116"/>
        <v>42515.439421296294</v>
      </c>
      <c r="T1798" s="11">
        <f t="shared" si="117"/>
        <v>42575.439421296294</v>
      </c>
    </row>
    <row r="1799" spans="1:20" ht="43.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s="5">
        <f t="shared" si="114"/>
        <v>0.67549999999999999</v>
      </c>
      <c r="H1799" t="s">
        <v>8224</v>
      </c>
      <c r="I1799" t="s">
        <v>8246</v>
      </c>
      <c r="J1799">
        <v>1481809189</v>
      </c>
      <c r="K1799">
        <v>1479217189</v>
      </c>
      <c r="L1799" t="b">
        <v>1</v>
      </c>
      <c r="M1799">
        <v>140</v>
      </c>
      <c r="N1799" s="6">
        <f t="shared" si="115"/>
        <v>48.25</v>
      </c>
      <c r="O1799" t="b">
        <v>0</v>
      </c>
      <c r="P1799" t="s">
        <v>8285</v>
      </c>
      <c r="Q1799" t="s">
        <v>8338</v>
      </c>
      <c r="R1799" t="s">
        <v>8339</v>
      </c>
      <c r="S1799" s="11">
        <f t="shared" si="116"/>
        <v>42689.56931712963</v>
      </c>
      <c r="T1799" s="11">
        <f t="shared" si="117"/>
        <v>42719.56931712963</v>
      </c>
    </row>
    <row r="1800" spans="1:20" ht="43.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s="5">
        <f t="shared" si="114"/>
        <v>0.136375</v>
      </c>
      <c r="H1800" t="s">
        <v>8224</v>
      </c>
      <c r="I1800" t="s">
        <v>8246</v>
      </c>
      <c r="J1800">
        <v>1454572233</v>
      </c>
      <c r="K1800">
        <v>1449388233</v>
      </c>
      <c r="L1800" t="b">
        <v>1</v>
      </c>
      <c r="M1800">
        <v>37</v>
      </c>
      <c r="N1800" s="6">
        <f t="shared" si="115"/>
        <v>58.972972972972975</v>
      </c>
      <c r="O1800" t="b">
        <v>0</v>
      </c>
      <c r="P1800" t="s">
        <v>8285</v>
      </c>
      <c r="Q1800" t="s">
        <v>8338</v>
      </c>
      <c r="R1800" t="s">
        <v>8339</v>
      </c>
      <c r="S1800" s="11">
        <f t="shared" si="116"/>
        <v>42344.32677083333</v>
      </c>
      <c r="T1800" s="11">
        <f t="shared" si="117"/>
        <v>42404.32677083333</v>
      </c>
    </row>
    <row r="1801" spans="1:20" ht="29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s="5">
        <f t="shared" si="114"/>
        <v>1.7457500000000001E-2</v>
      </c>
      <c r="H1801" t="s">
        <v>8225</v>
      </c>
      <c r="I1801" t="s">
        <v>8247</v>
      </c>
      <c r="J1801">
        <v>1415740408</v>
      </c>
      <c r="K1801">
        <v>1414008808</v>
      </c>
      <c r="L1801" t="b">
        <v>1</v>
      </c>
      <c r="M1801">
        <v>6</v>
      </c>
      <c r="N1801" s="6">
        <f t="shared" si="115"/>
        <v>11.638333333333334</v>
      </c>
      <c r="O1801" t="b">
        <v>0</v>
      </c>
      <c r="P1801" t="s">
        <v>8285</v>
      </c>
      <c r="Q1801" t="s">
        <v>8338</v>
      </c>
      <c r="R1801" t="s">
        <v>8339</v>
      </c>
      <c r="S1801" s="11">
        <f t="shared" si="116"/>
        <v>41934.842685185184</v>
      </c>
      <c r="T1801" s="11">
        <f t="shared" si="117"/>
        <v>41954.884351851855</v>
      </c>
    </row>
    <row r="1802" spans="1:20" ht="43.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s="5">
        <f t="shared" si="114"/>
        <v>0.20449632511889321</v>
      </c>
      <c r="H1802" t="s">
        <v>8225</v>
      </c>
      <c r="I1802" t="s">
        <v>8247</v>
      </c>
      <c r="J1802">
        <v>1476109970</v>
      </c>
      <c r="K1802">
        <v>1473517970</v>
      </c>
      <c r="L1802" t="b">
        <v>1</v>
      </c>
      <c r="M1802">
        <v>113</v>
      </c>
      <c r="N1802" s="6">
        <f t="shared" si="115"/>
        <v>83.716814159292042</v>
      </c>
      <c r="O1802" t="b">
        <v>0</v>
      </c>
      <c r="P1802" t="s">
        <v>8285</v>
      </c>
      <c r="Q1802" t="s">
        <v>8338</v>
      </c>
      <c r="R1802" t="s">
        <v>8339</v>
      </c>
      <c r="S1802" s="11">
        <f t="shared" si="116"/>
        <v>42623.606134259258</v>
      </c>
      <c r="T1802" s="11">
        <f t="shared" si="117"/>
        <v>42653.606134259258</v>
      </c>
    </row>
    <row r="1803" spans="1:20" ht="43.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s="5">
        <f t="shared" si="114"/>
        <v>0.13852941176470587</v>
      </c>
      <c r="H1803" t="s">
        <v>8225</v>
      </c>
      <c r="I1803" t="s">
        <v>8247</v>
      </c>
      <c r="J1803">
        <v>1450181400</v>
      </c>
      <c r="K1803">
        <v>1447429868</v>
      </c>
      <c r="L1803" t="b">
        <v>1</v>
      </c>
      <c r="M1803">
        <v>37</v>
      </c>
      <c r="N1803" s="6">
        <f t="shared" si="115"/>
        <v>63.648648648648646</v>
      </c>
      <c r="O1803" t="b">
        <v>0</v>
      </c>
      <c r="P1803" t="s">
        <v>8285</v>
      </c>
      <c r="Q1803" t="s">
        <v>8338</v>
      </c>
      <c r="R1803" t="s">
        <v>8339</v>
      </c>
      <c r="S1803" s="11">
        <f t="shared" si="116"/>
        <v>42321.660509259258</v>
      </c>
      <c r="T1803" s="11">
        <f t="shared" si="117"/>
        <v>42353.506944444445</v>
      </c>
    </row>
    <row r="1804" spans="1:20" ht="29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s="5">
        <f t="shared" si="114"/>
        <v>0.48485714285714288</v>
      </c>
      <c r="H1804" t="s">
        <v>8236</v>
      </c>
      <c r="I1804" t="s">
        <v>8249</v>
      </c>
      <c r="J1804">
        <v>1435442340</v>
      </c>
      <c r="K1804">
        <v>1433416830</v>
      </c>
      <c r="L1804" t="b">
        <v>1</v>
      </c>
      <c r="M1804">
        <v>18</v>
      </c>
      <c r="N1804" s="6">
        <f t="shared" si="115"/>
        <v>94.277777777777771</v>
      </c>
      <c r="O1804" t="b">
        <v>0</v>
      </c>
      <c r="P1804" t="s">
        <v>8285</v>
      </c>
      <c r="Q1804" t="s">
        <v>8338</v>
      </c>
      <c r="R1804" t="s">
        <v>8339</v>
      </c>
      <c r="S1804" s="11">
        <f t="shared" si="116"/>
        <v>42159.47256944445</v>
      </c>
      <c r="T1804" s="11">
        <f t="shared" si="117"/>
        <v>42182.915972222225</v>
      </c>
    </row>
    <row r="1805" spans="1:20" ht="43.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s="5">
        <f t="shared" si="114"/>
        <v>0.308</v>
      </c>
      <c r="H1805" t="s">
        <v>8224</v>
      </c>
      <c r="I1805" t="s">
        <v>8246</v>
      </c>
      <c r="J1805">
        <v>1423878182</v>
      </c>
      <c r="K1805">
        <v>1421199782</v>
      </c>
      <c r="L1805" t="b">
        <v>1</v>
      </c>
      <c r="M1805">
        <v>75</v>
      </c>
      <c r="N1805" s="6">
        <f t="shared" si="115"/>
        <v>71.86666666666666</v>
      </c>
      <c r="O1805" t="b">
        <v>0</v>
      </c>
      <c r="P1805" t="s">
        <v>8285</v>
      </c>
      <c r="Q1805" t="s">
        <v>8338</v>
      </c>
      <c r="R1805" t="s">
        <v>8339</v>
      </c>
      <c r="S1805" s="11">
        <f t="shared" si="116"/>
        <v>42018.071550925932</v>
      </c>
      <c r="T1805" s="11">
        <f t="shared" si="117"/>
        <v>42049.071550925932</v>
      </c>
    </row>
    <row r="1806" spans="1:20" ht="43.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s="5">
        <f t="shared" si="114"/>
        <v>0.35174193548387095</v>
      </c>
      <c r="H1806" t="s">
        <v>8224</v>
      </c>
      <c r="I1806" t="s">
        <v>8246</v>
      </c>
      <c r="J1806">
        <v>1447521404</v>
      </c>
      <c r="K1806">
        <v>1444061804</v>
      </c>
      <c r="L1806" t="b">
        <v>1</v>
      </c>
      <c r="M1806">
        <v>52</v>
      </c>
      <c r="N1806" s="6">
        <f t="shared" si="115"/>
        <v>104.84615384615384</v>
      </c>
      <c r="O1806" t="b">
        <v>0</v>
      </c>
      <c r="P1806" t="s">
        <v>8285</v>
      </c>
      <c r="Q1806" t="s">
        <v>8338</v>
      </c>
      <c r="R1806" t="s">
        <v>8339</v>
      </c>
      <c r="S1806" s="11">
        <f t="shared" si="116"/>
        <v>42282.678287037037</v>
      </c>
      <c r="T1806" s="11">
        <f t="shared" si="117"/>
        <v>42322.719953703709</v>
      </c>
    </row>
    <row r="1807" spans="1:20" ht="43.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s="5">
        <f t="shared" si="114"/>
        <v>0.36404444444444445</v>
      </c>
      <c r="H1807" t="s">
        <v>8236</v>
      </c>
      <c r="I1807" t="s">
        <v>8249</v>
      </c>
      <c r="J1807">
        <v>1443808800</v>
      </c>
      <c r="K1807">
        <v>1441048658</v>
      </c>
      <c r="L1807" t="b">
        <v>1</v>
      </c>
      <c r="M1807">
        <v>122</v>
      </c>
      <c r="N1807" s="6">
        <f t="shared" si="115"/>
        <v>67.139344262295083</v>
      </c>
      <c r="O1807" t="b">
        <v>0</v>
      </c>
      <c r="P1807" t="s">
        <v>8285</v>
      </c>
      <c r="Q1807" t="s">
        <v>8338</v>
      </c>
      <c r="R1807" t="s">
        <v>8339</v>
      </c>
      <c r="S1807" s="11">
        <f t="shared" si="116"/>
        <v>42247.803912037038</v>
      </c>
      <c r="T1807" s="11">
        <f t="shared" si="117"/>
        <v>42279.75</v>
      </c>
    </row>
    <row r="1808" spans="1:20" ht="43.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s="5">
        <f t="shared" si="114"/>
        <v>2.955E-2</v>
      </c>
      <c r="H1808" t="s">
        <v>8225</v>
      </c>
      <c r="I1808" t="s">
        <v>8247</v>
      </c>
      <c r="J1808">
        <v>1412090349</v>
      </c>
      <c r="K1808">
        <v>1409066349</v>
      </c>
      <c r="L1808" t="b">
        <v>1</v>
      </c>
      <c r="M1808">
        <v>8</v>
      </c>
      <c r="N1808" s="6">
        <f t="shared" si="115"/>
        <v>73.875</v>
      </c>
      <c r="O1808" t="b">
        <v>0</v>
      </c>
      <c r="P1808" t="s">
        <v>8285</v>
      </c>
      <c r="Q1808" t="s">
        <v>8338</v>
      </c>
      <c r="R1808" t="s">
        <v>8339</v>
      </c>
      <c r="S1808" s="11">
        <f t="shared" si="116"/>
        <v>41877.638298611113</v>
      </c>
      <c r="T1808" s="11">
        <f t="shared" si="117"/>
        <v>41912.638298611113</v>
      </c>
    </row>
    <row r="1809" spans="1:20" ht="29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s="5">
        <f t="shared" si="114"/>
        <v>0.1106</v>
      </c>
      <c r="H1809" t="s">
        <v>8224</v>
      </c>
      <c r="I1809" t="s">
        <v>8246</v>
      </c>
      <c r="J1809">
        <v>1411868313</v>
      </c>
      <c r="K1809">
        <v>1409276313</v>
      </c>
      <c r="L1809" t="b">
        <v>1</v>
      </c>
      <c r="M1809">
        <v>8</v>
      </c>
      <c r="N1809" s="6">
        <f t="shared" si="115"/>
        <v>69.125</v>
      </c>
      <c r="O1809" t="b">
        <v>0</v>
      </c>
      <c r="P1809" t="s">
        <v>8285</v>
      </c>
      <c r="Q1809" t="s">
        <v>8338</v>
      </c>
      <c r="R1809" t="s">
        <v>8339</v>
      </c>
      <c r="S1809" s="11">
        <f t="shared" si="116"/>
        <v>41880.068437499998</v>
      </c>
      <c r="T1809" s="11">
        <f t="shared" si="117"/>
        <v>41910.068437499998</v>
      </c>
    </row>
    <row r="1810" spans="1:20" ht="43.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s="5">
        <f t="shared" si="114"/>
        <v>0.41407142857142859</v>
      </c>
      <c r="H1810" t="s">
        <v>8224</v>
      </c>
      <c r="I1810" t="s">
        <v>8246</v>
      </c>
      <c r="J1810">
        <v>1486830030</v>
      </c>
      <c r="K1810">
        <v>1483806030</v>
      </c>
      <c r="L1810" t="b">
        <v>1</v>
      </c>
      <c r="M1810">
        <v>96</v>
      </c>
      <c r="N1810" s="6">
        <f t="shared" si="115"/>
        <v>120.77083333333333</v>
      </c>
      <c r="O1810" t="b">
        <v>0</v>
      </c>
      <c r="P1810" t="s">
        <v>8285</v>
      </c>
      <c r="Q1810" t="s">
        <v>8338</v>
      </c>
      <c r="R1810" t="s">
        <v>8339</v>
      </c>
      <c r="S1810" s="11">
        <f t="shared" si="116"/>
        <v>42742.680902777778</v>
      </c>
      <c r="T1810" s="11">
        <f t="shared" si="117"/>
        <v>42777.680902777778</v>
      </c>
    </row>
    <row r="1811" spans="1:20" ht="43.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s="5">
        <f t="shared" si="114"/>
        <v>0.10857142857142857</v>
      </c>
      <c r="H1811" t="s">
        <v>8229</v>
      </c>
      <c r="I1811" t="s">
        <v>8251</v>
      </c>
      <c r="J1811">
        <v>1425246439</v>
      </c>
      <c r="K1811">
        <v>1422222439</v>
      </c>
      <c r="L1811" t="b">
        <v>1</v>
      </c>
      <c r="M1811">
        <v>9</v>
      </c>
      <c r="N1811" s="6">
        <f t="shared" si="115"/>
        <v>42.222222222222221</v>
      </c>
      <c r="O1811" t="b">
        <v>0</v>
      </c>
      <c r="P1811" t="s">
        <v>8285</v>
      </c>
      <c r="Q1811" t="s">
        <v>8338</v>
      </c>
      <c r="R1811" t="s">
        <v>8339</v>
      </c>
      <c r="S1811" s="11">
        <f t="shared" si="116"/>
        <v>42029.907858796301</v>
      </c>
      <c r="T1811" s="11">
        <f t="shared" si="117"/>
        <v>42064.907858796301</v>
      </c>
    </row>
    <row r="1812" spans="1:20" ht="43.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s="5">
        <f t="shared" si="114"/>
        <v>3.3333333333333333E-2</v>
      </c>
      <c r="H1812" t="s">
        <v>8224</v>
      </c>
      <c r="I1812" t="s">
        <v>8246</v>
      </c>
      <c r="J1812">
        <v>1408657826</v>
      </c>
      <c r="K1812">
        <v>1407621026</v>
      </c>
      <c r="L1812" t="b">
        <v>0</v>
      </c>
      <c r="M1812">
        <v>2</v>
      </c>
      <c r="N1812" s="6">
        <f t="shared" si="115"/>
        <v>7.5</v>
      </c>
      <c r="O1812" t="b">
        <v>0</v>
      </c>
      <c r="P1812" t="s">
        <v>8285</v>
      </c>
      <c r="Q1812" t="s">
        <v>8338</v>
      </c>
      <c r="R1812" t="s">
        <v>8339</v>
      </c>
      <c r="S1812" s="11">
        <f t="shared" si="116"/>
        <v>41860.91002314815</v>
      </c>
      <c r="T1812" s="11">
        <f t="shared" si="117"/>
        <v>41872.91002314815</v>
      </c>
    </row>
    <row r="1813" spans="1:20" ht="29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s="5">
        <f t="shared" si="114"/>
        <v>7.407407407407407E-4</v>
      </c>
      <c r="H1813" t="s">
        <v>8224</v>
      </c>
      <c r="I1813" t="s">
        <v>8246</v>
      </c>
      <c r="J1813">
        <v>1414123200</v>
      </c>
      <c r="K1813">
        <v>1408962270</v>
      </c>
      <c r="L1813" t="b">
        <v>0</v>
      </c>
      <c r="M1813">
        <v>26</v>
      </c>
      <c r="N1813" s="6">
        <f t="shared" si="115"/>
        <v>1.5384615384615385</v>
      </c>
      <c r="O1813" t="b">
        <v>0</v>
      </c>
      <c r="P1813" t="s">
        <v>8285</v>
      </c>
      <c r="Q1813" t="s">
        <v>8338</v>
      </c>
      <c r="R1813" t="s">
        <v>8339</v>
      </c>
      <c r="S1813" s="11">
        <f t="shared" si="116"/>
        <v>41876.433680555558</v>
      </c>
      <c r="T1813" s="11">
        <f t="shared" si="117"/>
        <v>41936.166666666664</v>
      </c>
    </row>
    <row r="1814" spans="1:20" ht="43.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s="5">
        <f t="shared" si="114"/>
        <v>0.13307692307692306</v>
      </c>
      <c r="H1814" t="s">
        <v>8225</v>
      </c>
      <c r="I1814" t="s">
        <v>8247</v>
      </c>
      <c r="J1814">
        <v>1467531536</v>
      </c>
      <c r="K1814">
        <v>1464939536</v>
      </c>
      <c r="L1814" t="b">
        <v>0</v>
      </c>
      <c r="M1814">
        <v>23</v>
      </c>
      <c r="N1814" s="6">
        <f t="shared" si="115"/>
        <v>37.608695652173914</v>
      </c>
      <c r="O1814" t="b">
        <v>0</v>
      </c>
      <c r="P1814" t="s">
        <v>8285</v>
      </c>
      <c r="Q1814" t="s">
        <v>8338</v>
      </c>
      <c r="R1814" t="s">
        <v>8339</v>
      </c>
      <c r="S1814" s="11">
        <f t="shared" si="116"/>
        <v>42524.318703703699</v>
      </c>
      <c r="T1814" s="11">
        <f t="shared" si="117"/>
        <v>42554.318703703699</v>
      </c>
    </row>
    <row r="1815" spans="1:20" ht="43.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s="5">
        <f t="shared" si="114"/>
        <v>0</v>
      </c>
      <c r="H1815" t="s">
        <v>8225</v>
      </c>
      <c r="I1815" t="s">
        <v>8247</v>
      </c>
      <c r="J1815">
        <v>1407532812</v>
      </c>
      <c r="K1815">
        <v>1404940812</v>
      </c>
      <c r="L1815" t="b">
        <v>0</v>
      </c>
      <c r="M1815">
        <v>0</v>
      </c>
      <c r="N1815" s="6">
        <f t="shared" si="115"/>
        <v>0</v>
      </c>
      <c r="O1815" t="b">
        <v>0</v>
      </c>
      <c r="P1815" t="s">
        <v>8285</v>
      </c>
      <c r="Q1815" t="s">
        <v>8338</v>
      </c>
      <c r="R1815" t="s">
        <v>8339</v>
      </c>
      <c r="S1815" s="11">
        <f t="shared" si="116"/>
        <v>41829.889027777775</v>
      </c>
      <c r="T1815" s="11">
        <f t="shared" si="117"/>
        <v>41859.889027777775</v>
      </c>
    </row>
    <row r="1816" spans="1:20" ht="43.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s="5">
        <f t="shared" si="114"/>
        <v>0.49183333333333334</v>
      </c>
      <c r="H1816" t="s">
        <v>8225</v>
      </c>
      <c r="I1816" t="s">
        <v>8247</v>
      </c>
      <c r="J1816">
        <v>1425108736</v>
      </c>
      <c r="K1816">
        <v>1422516736</v>
      </c>
      <c r="L1816" t="b">
        <v>0</v>
      </c>
      <c r="M1816">
        <v>140</v>
      </c>
      <c r="N1816" s="6">
        <f t="shared" si="115"/>
        <v>42.157142857142858</v>
      </c>
      <c r="O1816" t="b">
        <v>0</v>
      </c>
      <c r="P1816" t="s">
        <v>8285</v>
      </c>
      <c r="Q1816" t="s">
        <v>8338</v>
      </c>
      <c r="R1816" t="s">
        <v>8339</v>
      </c>
      <c r="S1816" s="11">
        <f t="shared" si="116"/>
        <v>42033.314074074078</v>
      </c>
      <c r="T1816" s="11">
        <f t="shared" si="117"/>
        <v>42063.314074074078</v>
      </c>
    </row>
    <row r="1817" spans="1:20" ht="43.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s="5">
        <f t="shared" si="114"/>
        <v>0</v>
      </c>
      <c r="H1817" t="s">
        <v>8224</v>
      </c>
      <c r="I1817" t="s">
        <v>8246</v>
      </c>
      <c r="J1817">
        <v>1435787137</v>
      </c>
      <c r="K1817">
        <v>1434577537</v>
      </c>
      <c r="L1817" t="b">
        <v>0</v>
      </c>
      <c r="M1817">
        <v>0</v>
      </c>
      <c r="N1817" s="6">
        <f t="shared" si="115"/>
        <v>0</v>
      </c>
      <c r="O1817" t="b">
        <v>0</v>
      </c>
      <c r="P1817" t="s">
        <v>8285</v>
      </c>
      <c r="Q1817" t="s">
        <v>8338</v>
      </c>
      <c r="R1817" t="s">
        <v>8339</v>
      </c>
      <c r="S1817" s="11">
        <f t="shared" si="116"/>
        <v>42172.906678240746</v>
      </c>
      <c r="T1817" s="11">
        <f t="shared" si="117"/>
        <v>42186.906678240746</v>
      </c>
    </row>
    <row r="1818" spans="1:20" ht="43.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s="5">
        <f t="shared" si="114"/>
        <v>2.036E-2</v>
      </c>
      <c r="H1818" t="s">
        <v>8240</v>
      </c>
      <c r="I1818" t="s">
        <v>8257</v>
      </c>
      <c r="J1818">
        <v>1469473200</v>
      </c>
      <c r="K1818">
        <v>1467061303</v>
      </c>
      <c r="L1818" t="b">
        <v>0</v>
      </c>
      <c r="M1818">
        <v>6</v>
      </c>
      <c r="N1818" s="6">
        <f t="shared" si="115"/>
        <v>84.833333333333329</v>
      </c>
      <c r="O1818" t="b">
        <v>0</v>
      </c>
      <c r="P1818" t="s">
        <v>8285</v>
      </c>
      <c r="Q1818" t="s">
        <v>8338</v>
      </c>
      <c r="R1818" t="s">
        <v>8339</v>
      </c>
      <c r="S1818" s="11">
        <f t="shared" si="116"/>
        <v>42548.876192129625</v>
      </c>
      <c r="T1818" s="11">
        <f t="shared" si="117"/>
        <v>42576.791666666672</v>
      </c>
    </row>
    <row r="1819" spans="1:20" ht="29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s="5">
        <f t="shared" si="114"/>
        <v>0.52327777777777773</v>
      </c>
      <c r="H1819" t="s">
        <v>8224</v>
      </c>
      <c r="I1819" t="s">
        <v>8246</v>
      </c>
      <c r="J1819">
        <v>1485759540</v>
      </c>
      <c r="K1819">
        <v>1480607607</v>
      </c>
      <c r="L1819" t="b">
        <v>0</v>
      </c>
      <c r="M1819">
        <v>100</v>
      </c>
      <c r="N1819" s="6">
        <f t="shared" si="115"/>
        <v>94.19</v>
      </c>
      <c r="O1819" t="b">
        <v>0</v>
      </c>
      <c r="P1819" t="s">
        <v>8285</v>
      </c>
      <c r="Q1819" t="s">
        <v>8338</v>
      </c>
      <c r="R1819" t="s">
        <v>8339</v>
      </c>
      <c r="S1819" s="11">
        <f t="shared" si="116"/>
        <v>42705.662118055552</v>
      </c>
      <c r="T1819" s="11">
        <f t="shared" si="117"/>
        <v>42765.290972222225</v>
      </c>
    </row>
    <row r="1820" spans="1:20" ht="29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s="5">
        <f t="shared" si="114"/>
        <v>0</v>
      </c>
      <c r="H1820" t="s">
        <v>8224</v>
      </c>
      <c r="I1820" t="s">
        <v>8246</v>
      </c>
      <c r="J1820">
        <v>1428035850</v>
      </c>
      <c r="K1820">
        <v>1425447450</v>
      </c>
      <c r="L1820" t="b">
        <v>0</v>
      </c>
      <c r="M1820">
        <v>0</v>
      </c>
      <c r="N1820" s="6">
        <f t="shared" si="115"/>
        <v>0</v>
      </c>
      <c r="O1820" t="b">
        <v>0</v>
      </c>
      <c r="P1820" t="s">
        <v>8285</v>
      </c>
      <c r="Q1820" t="s">
        <v>8338</v>
      </c>
      <c r="R1820" t="s">
        <v>8339</v>
      </c>
      <c r="S1820" s="11">
        <f t="shared" si="116"/>
        <v>42067.234375</v>
      </c>
      <c r="T1820" s="11">
        <f t="shared" si="117"/>
        <v>42097.192708333328</v>
      </c>
    </row>
    <row r="1821" spans="1:20" ht="43.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s="5">
        <f t="shared" si="114"/>
        <v>2.0833333333333332E-2</v>
      </c>
      <c r="H1821" t="s">
        <v>8224</v>
      </c>
      <c r="I1821" t="s">
        <v>8246</v>
      </c>
      <c r="J1821">
        <v>1406743396</v>
      </c>
      <c r="K1821">
        <v>1404151396</v>
      </c>
      <c r="L1821" t="b">
        <v>0</v>
      </c>
      <c r="M1821">
        <v>4</v>
      </c>
      <c r="N1821" s="6">
        <f t="shared" si="115"/>
        <v>6.25</v>
      </c>
      <c r="O1821" t="b">
        <v>0</v>
      </c>
      <c r="P1821" t="s">
        <v>8285</v>
      </c>
      <c r="Q1821" t="s">
        <v>8338</v>
      </c>
      <c r="R1821" t="s">
        <v>8339</v>
      </c>
      <c r="S1821" s="11">
        <f t="shared" si="116"/>
        <v>41820.752268518518</v>
      </c>
      <c r="T1821" s="11">
        <f t="shared" si="117"/>
        <v>41850.752268518518</v>
      </c>
    </row>
    <row r="1822" spans="1:20" ht="43.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s="5">
        <f t="shared" si="114"/>
        <v>6.565384615384616E-2</v>
      </c>
      <c r="H1822" t="s">
        <v>8224</v>
      </c>
      <c r="I1822" t="s">
        <v>8246</v>
      </c>
      <c r="J1822">
        <v>1427850090</v>
      </c>
      <c r="K1822">
        <v>1425261690</v>
      </c>
      <c r="L1822" t="b">
        <v>0</v>
      </c>
      <c r="M1822">
        <v>8</v>
      </c>
      <c r="N1822" s="6">
        <f t="shared" si="115"/>
        <v>213.375</v>
      </c>
      <c r="O1822" t="b">
        <v>0</v>
      </c>
      <c r="P1822" t="s">
        <v>8285</v>
      </c>
      <c r="Q1822" t="s">
        <v>8338</v>
      </c>
      <c r="R1822" t="s">
        <v>8339</v>
      </c>
      <c r="S1822" s="11">
        <f t="shared" si="116"/>
        <v>42065.084375000006</v>
      </c>
      <c r="T1822" s="11">
        <f t="shared" si="117"/>
        <v>42095.042708333334</v>
      </c>
    </row>
    <row r="1823" spans="1:20" ht="43.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s="5">
        <f t="shared" si="114"/>
        <v>1.3489</v>
      </c>
      <c r="H1823" t="s">
        <v>8224</v>
      </c>
      <c r="I1823" t="s">
        <v>8246</v>
      </c>
      <c r="J1823">
        <v>1330760367</v>
      </c>
      <c r="K1823">
        <v>1326872367</v>
      </c>
      <c r="L1823" t="b">
        <v>0</v>
      </c>
      <c r="M1823">
        <v>57</v>
      </c>
      <c r="N1823" s="6">
        <f t="shared" si="115"/>
        <v>59.162280701754383</v>
      </c>
      <c r="O1823" t="b">
        <v>1</v>
      </c>
      <c r="P1823" t="s">
        <v>8276</v>
      </c>
      <c r="Q1823" t="s">
        <v>8325</v>
      </c>
      <c r="R1823" t="s">
        <v>8326</v>
      </c>
      <c r="S1823" s="11">
        <f t="shared" si="116"/>
        <v>40926.319062499999</v>
      </c>
      <c r="T1823" s="11">
        <f t="shared" si="117"/>
        <v>40971.319062499999</v>
      </c>
    </row>
    <row r="1824" spans="1:20" ht="29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s="5">
        <f t="shared" si="114"/>
        <v>1</v>
      </c>
      <c r="H1824" t="s">
        <v>8229</v>
      </c>
      <c r="I1824" t="s">
        <v>8251</v>
      </c>
      <c r="J1824">
        <v>1391194860</v>
      </c>
      <c r="K1824">
        <v>1388084862</v>
      </c>
      <c r="L1824" t="b">
        <v>0</v>
      </c>
      <c r="M1824">
        <v>11</v>
      </c>
      <c r="N1824" s="6">
        <f t="shared" si="115"/>
        <v>27.272727272727273</v>
      </c>
      <c r="O1824" t="b">
        <v>1</v>
      </c>
      <c r="P1824" t="s">
        <v>8276</v>
      </c>
      <c r="Q1824" t="s">
        <v>8325</v>
      </c>
      <c r="R1824" t="s">
        <v>8326</v>
      </c>
      <c r="S1824" s="11">
        <f t="shared" si="116"/>
        <v>41634.797013888885</v>
      </c>
      <c r="T1824" s="11">
        <f t="shared" si="117"/>
        <v>41670.792361111111</v>
      </c>
    </row>
    <row r="1825" spans="1:20" ht="43.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s="5">
        <f t="shared" si="114"/>
        <v>1.1585714285714286</v>
      </c>
      <c r="H1825" t="s">
        <v>8224</v>
      </c>
      <c r="I1825" t="s">
        <v>8246</v>
      </c>
      <c r="J1825">
        <v>1351095976</v>
      </c>
      <c r="K1825">
        <v>1348503976</v>
      </c>
      <c r="L1825" t="b">
        <v>0</v>
      </c>
      <c r="M1825">
        <v>33</v>
      </c>
      <c r="N1825" s="6">
        <f t="shared" si="115"/>
        <v>24.575757575757574</v>
      </c>
      <c r="O1825" t="b">
        <v>1</v>
      </c>
      <c r="P1825" t="s">
        <v>8276</v>
      </c>
      <c r="Q1825" t="s">
        <v>8325</v>
      </c>
      <c r="R1825" t="s">
        <v>8326</v>
      </c>
      <c r="S1825" s="11">
        <f t="shared" si="116"/>
        <v>41176.684907407405</v>
      </c>
      <c r="T1825" s="11">
        <f t="shared" si="117"/>
        <v>41206.684907407405</v>
      </c>
    </row>
    <row r="1826" spans="1:20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s="5">
        <f t="shared" si="114"/>
        <v>1.0006666666666666</v>
      </c>
      <c r="H1826" t="s">
        <v>8224</v>
      </c>
      <c r="I1826" t="s">
        <v>8246</v>
      </c>
      <c r="J1826">
        <v>1389146880</v>
      </c>
      <c r="K1826">
        <v>1387403967</v>
      </c>
      <c r="L1826" t="b">
        <v>0</v>
      </c>
      <c r="M1826">
        <v>40</v>
      </c>
      <c r="N1826" s="6">
        <f t="shared" si="115"/>
        <v>75.05</v>
      </c>
      <c r="O1826" t="b">
        <v>1</v>
      </c>
      <c r="P1826" t="s">
        <v>8276</v>
      </c>
      <c r="Q1826" t="s">
        <v>8325</v>
      </c>
      <c r="R1826" t="s">
        <v>8326</v>
      </c>
      <c r="S1826" s="11">
        <f t="shared" si="116"/>
        <v>41626.916284722225</v>
      </c>
      <c r="T1826" s="11">
        <f t="shared" si="117"/>
        <v>41647.088888888888</v>
      </c>
    </row>
    <row r="1827" spans="1:20" ht="43.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s="5">
        <f t="shared" si="114"/>
        <v>1.0505</v>
      </c>
      <c r="H1827" t="s">
        <v>8224</v>
      </c>
      <c r="I1827" t="s">
        <v>8246</v>
      </c>
      <c r="J1827">
        <v>1373572903</v>
      </c>
      <c r="K1827">
        <v>1371585703</v>
      </c>
      <c r="L1827" t="b">
        <v>0</v>
      </c>
      <c r="M1827">
        <v>50</v>
      </c>
      <c r="N1827" s="6">
        <f t="shared" si="115"/>
        <v>42.02</v>
      </c>
      <c r="O1827" t="b">
        <v>1</v>
      </c>
      <c r="P1827" t="s">
        <v>8276</v>
      </c>
      <c r="Q1827" t="s">
        <v>8325</v>
      </c>
      <c r="R1827" t="s">
        <v>8326</v>
      </c>
      <c r="S1827" s="11">
        <f t="shared" si="116"/>
        <v>41443.83452546296</v>
      </c>
      <c r="T1827" s="11">
        <f t="shared" si="117"/>
        <v>41466.83452546296</v>
      </c>
    </row>
    <row r="1828" spans="1:20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s="5">
        <f t="shared" si="114"/>
        <v>1.01</v>
      </c>
      <c r="H1828" t="s">
        <v>8224</v>
      </c>
      <c r="I1828" t="s">
        <v>8246</v>
      </c>
      <c r="J1828">
        <v>1392675017</v>
      </c>
      <c r="K1828">
        <v>1390083017</v>
      </c>
      <c r="L1828" t="b">
        <v>0</v>
      </c>
      <c r="M1828">
        <v>38</v>
      </c>
      <c r="N1828" s="6">
        <f t="shared" si="115"/>
        <v>53.157894736842103</v>
      </c>
      <c r="O1828" t="b">
        <v>1</v>
      </c>
      <c r="P1828" t="s">
        <v>8276</v>
      </c>
      <c r="Q1828" t="s">
        <v>8325</v>
      </c>
      <c r="R1828" t="s">
        <v>8326</v>
      </c>
      <c r="S1828" s="11">
        <f t="shared" si="116"/>
        <v>41657.923807870371</v>
      </c>
      <c r="T1828" s="11">
        <f t="shared" si="117"/>
        <v>41687.923807870371</v>
      </c>
    </row>
    <row r="1829" spans="1:20" ht="43.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s="5">
        <f t="shared" si="114"/>
        <v>1.0066250000000001</v>
      </c>
      <c r="H1829" t="s">
        <v>8224</v>
      </c>
      <c r="I1829" t="s">
        <v>8246</v>
      </c>
      <c r="J1829">
        <v>1299138561</v>
      </c>
      <c r="K1829">
        <v>1294818561</v>
      </c>
      <c r="L1829" t="b">
        <v>0</v>
      </c>
      <c r="M1829">
        <v>96</v>
      </c>
      <c r="N1829" s="6">
        <f t="shared" si="115"/>
        <v>83.885416666666671</v>
      </c>
      <c r="O1829" t="b">
        <v>1</v>
      </c>
      <c r="P1829" t="s">
        <v>8276</v>
      </c>
      <c r="Q1829" t="s">
        <v>8325</v>
      </c>
      <c r="R1829" t="s">
        <v>8326</v>
      </c>
      <c r="S1829" s="11">
        <f t="shared" si="116"/>
        <v>40555.325937499998</v>
      </c>
      <c r="T1829" s="11">
        <f t="shared" si="117"/>
        <v>40605.325937499998</v>
      </c>
    </row>
    <row r="1830" spans="1:20" ht="43.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s="5">
        <f t="shared" si="114"/>
        <v>1.0016</v>
      </c>
      <c r="H1830" t="s">
        <v>8224</v>
      </c>
      <c r="I1830" t="s">
        <v>8246</v>
      </c>
      <c r="J1830">
        <v>1399672800</v>
      </c>
      <c r="K1830">
        <v>1396906530</v>
      </c>
      <c r="L1830" t="b">
        <v>0</v>
      </c>
      <c r="M1830">
        <v>48</v>
      </c>
      <c r="N1830" s="6">
        <f t="shared" si="115"/>
        <v>417.33333333333331</v>
      </c>
      <c r="O1830" t="b">
        <v>1</v>
      </c>
      <c r="P1830" t="s">
        <v>8276</v>
      </c>
      <c r="Q1830" t="s">
        <v>8325</v>
      </c>
      <c r="R1830" t="s">
        <v>8326</v>
      </c>
      <c r="S1830" s="11">
        <f t="shared" si="116"/>
        <v>41736.899652777778</v>
      </c>
      <c r="T1830" s="11">
        <f t="shared" si="117"/>
        <v>41768.916666666664</v>
      </c>
    </row>
    <row r="1831" spans="1:20" ht="43.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s="5">
        <f t="shared" si="114"/>
        <v>1.6668333333333334</v>
      </c>
      <c r="H1831" t="s">
        <v>8224</v>
      </c>
      <c r="I1831" t="s">
        <v>8246</v>
      </c>
      <c r="J1831">
        <v>1295647200</v>
      </c>
      <c r="K1831">
        <v>1291428371</v>
      </c>
      <c r="L1831" t="b">
        <v>0</v>
      </c>
      <c r="M1831">
        <v>33</v>
      </c>
      <c r="N1831" s="6">
        <f t="shared" si="115"/>
        <v>75.765151515151516</v>
      </c>
      <c r="O1831" t="b">
        <v>1</v>
      </c>
      <c r="P1831" t="s">
        <v>8276</v>
      </c>
      <c r="Q1831" t="s">
        <v>8325</v>
      </c>
      <c r="R1831" t="s">
        <v>8326</v>
      </c>
      <c r="S1831" s="11">
        <f t="shared" si="116"/>
        <v>40516.087627314817</v>
      </c>
      <c r="T1831" s="11">
        <f t="shared" si="117"/>
        <v>40564.916666666664</v>
      </c>
    </row>
    <row r="1832" spans="1:20" ht="43.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s="5">
        <f t="shared" si="114"/>
        <v>1.0153333333333334</v>
      </c>
      <c r="H1832" t="s">
        <v>8224</v>
      </c>
      <c r="I1832" t="s">
        <v>8246</v>
      </c>
      <c r="J1832">
        <v>1393259107</v>
      </c>
      <c r="K1832">
        <v>1390667107</v>
      </c>
      <c r="L1832" t="b">
        <v>0</v>
      </c>
      <c r="M1832">
        <v>226</v>
      </c>
      <c r="N1832" s="6">
        <f t="shared" si="115"/>
        <v>67.389380530973455</v>
      </c>
      <c r="O1832" t="b">
        <v>1</v>
      </c>
      <c r="P1832" t="s">
        <v>8276</v>
      </c>
      <c r="Q1832" t="s">
        <v>8325</v>
      </c>
      <c r="R1832" t="s">
        <v>8326</v>
      </c>
      <c r="S1832" s="11">
        <f t="shared" si="116"/>
        <v>41664.684108796297</v>
      </c>
      <c r="T1832" s="11">
        <f t="shared" si="117"/>
        <v>41694.684108796297</v>
      </c>
    </row>
    <row r="1833" spans="1:20" ht="43.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s="5">
        <f t="shared" si="114"/>
        <v>1.03</v>
      </c>
      <c r="H1833" t="s">
        <v>8224</v>
      </c>
      <c r="I1833" t="s">
        <v>8246</v>
      </c>
      <c r="J1833">
        <v>1336866863</v>
      </c>
      <c r="K1833">
        <v>1335570863</v>
      </c>
      <c r="L1833" t="b">
        <v>0</v>
      </c>
      <c r="M1833">
        <v>14</v>
      </c>
      <c r="N1833" s="6">
        <f t="shared" si="115"/>
        <v>73.571428571428569</v>
      </c>
      <c r="O1833" t="b">
        <v>1</v>
      </c>
      <c r="P1833" t="s">
        <v>8276</v>
      </c>
      <c r="Q1833" t="s">
        <v>8325</v>
      </c>
      <c r="R1833" t="s">
        <v>8326</v>
      </c>
      <c r="S1833" s="11">
        <f t="shared" si="116"/>
        <v>41026.996099537035</v>
      </c>
      <c r="T1833" s="11">
        <f t="shared" si="117"/>
        <v>41041.996099537035</v>
      </c>
    </row>
    <row r="1834" spans="1:20" ht="43.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s="5">
        <f t="shared" si="114"/>
        <v>1.4285714285714286</v>
      </c>
      <c r="H1834" t="s">
        <v>8224</v>
      </c>
      <c r="I1834" t="s">
        <v>8246</v>
      </c>
      <c r="J1834">
        <v>1299243427</v>
      </c>
      <c r="K1834">
        <v>1296651427</v>
      </c>
      <c r="L1834" t="b">
        <v>0</v>
      </c>
      <c r="M1834">
        <v>20</v>
      </c>
      <c r="N1834" s="6">
        <f t="shared" si="115"/>
        <v>25</v>
      </c>
      <c r="O1834" t="b">
        <v>1</v>
      </c>
      <c r="P1834" t="s">
        <v>8276</v>
      </c>
      <c r="Q1834" t="s">
        <v>8325</v>
      </c>
      <c r="R1834" t="s">
        <v>8326</v>
      </c>
      <c r="S1834" s="11">
        <f t="shared" si="116"/>
        <v>40576.539664351854</v>
      </c>
      <c r="T1834" s="11">
        <f t="shared" si="117"/>
        <v>40606.539664351854</v>
      </c>
    </row>
    <row r="1835" spans="1:20" ht="43.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s="5">
        <f t="shared" si="114"/>
        <v>2.625</v>
      </c>
      <c r="H1835" t="s">
        <v>8224</v>
      </c>
      <c r="I1835" t="s">
        <v>8246</v>
      </c>
      <c r="J1835">
        <v>1362211140</v>
      </c>
      <c r="K1835">
        <v>1359421403</v>
      </c>
      <c r="L1835" t="b">
        <v>0</v>
      </c>
      <c r="M1835">
        <v>25</v>
      </c>
      <c r="N1835" s="6">
        <f t="shared" si="115"/>
        <v>42</v>
      </c>
      <c r="O1835" t="b">
        <v>1</v>
      </c>
      <c r="P1835" t="s">
        <v>8276</v>
      </c>
      <c r="Q1835" t="s">
        <v>8325</v>
      </c>
      <c r="R1835" t="s">
        <v>8326</v>
      </c>
      <c r="S1835" s="11">
        <f t="shared" si="116"/>
        <v>41303.044016203705</v>
      </c>
      <c r="T1835" s="11">
        <f t="shared" si="117"/>
        <v>41335.332638888889</v>
      </c>
    </row>
    <row r="1836" spans="1:20" ht="29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s="5">
        <f t="shared" si="114"/>
        <v>1.1805000000000001</v>
      </c>
      <c r="H1836" t="s">
        <v>8224</v>
      </c>
      <c r="I1836" t="s">
        <v>8246</v>
      </c>
      <c r="J1836">
        <v>1422140895</v>
      </c>
      <c r="K1836">
        <v>1418684895</v>
      </c>
      <c r="L1836" t="b">
        <v>0</v>
      </c>
      <c r="M1836">
        <v>90</v>
      </c>
      <c r="N1836" s="6">
        <f t="shared" si="115"/>
        <v>131.16666666666666</v>
      </c>
      <c r="O1836" t="b">
        <v>1</v>
      </c>
      <c r="P1836" t="s">
        <v>8276</v>
      </c>
      <c r="Q1836" t="s">
        <v>8325</v>
      </c>
      <c r="R1836" t="s">
        <v>8326</v>
      </c>
      <c r="S1836" s="11">
        <f t="shared" si="116"/>
        <v>41988.964062500003</v>
      </c>
      <c r="T1836" s="11">
        <f t="shared" si="117"/>
        <v>42028.964062500003</v>
      </c>
    </row>
    <row r="1837" spans="1:20" ht="58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s="5">
        <f t="shared" si="114"/>
        <v>1.04</v>
      </c>
      <c r="H1837" t="s">
        <v>8225</v>
      </c>
      <c r="I1837" t="s">
        <v>8247</v>
      </c>
      <c r="J1837">
        <v>1459439471</v>
      </c>
      <c r="K1837">
        <v>1456851071</v>
      </c>
      <c r="L1837" t="b">
        <v>0</v>
      </c>
      <c r="M1837">
        <v>11</v>
      </c>
      <c r="N1837" s="6">
        <f t="shared" si="115"/>
        <v>47.272727272727273</v>
      </c>
      <c r="O1837" t="b">
        <v>1</v>
      </c>
      <c r="P1837" t="s">
        <v>8276</v>
      </c>
      <c r="Q1837" t="s">
        <v>8325</v>
      </c>
      <c r="R1837" t="s">
        <v>8326</v>
      </c>
      <c r="S1837" s="11">
        <f t="shared" si="116"/>
        <v>42430.702210648145</v>
      </c>
      <c r="T1837" s="11">
        <f t="shared" si="117"/>
        <v>42460.660543981481</v>
      </c>
    </row>
    <row r="1838" spans="1:20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s="5">
        <f t="shared" si="114"/>
        <v>2.0034000000000001</v>
      </c>
      <c r="H1838" t="s">
        <v>8224</v>
      </c>
      <c r="I1838" t="s">
        <v>8246</v>
      </c>
      <c r="J1838">
        <v>1361129129</v>
      </c>
      <c r="K1838">
        <v>1359660329</v>
      </c>
      <c r="L1838" t="b">
        <v>0</v>
      </c>
      <c r="M1838">
        <v>55</v>
      </c>
      <c r="N1838" s="6">
        <f t="shared" si="115"/>
        <v>182.12727272727273</v>
      </c>
      <c r="O1838" t="b">
        <v>1</v>
      </c>
      <c r="P1838" t="s">
        <v>8276</v>
      </c>
      <c r="Q1838" t="s">
        <v>8325</v>
      </c>
      <c r="R1838" t="s">
        <v>8326</v>
      </c>
      <c r="S1838" s="11">
        <f t="shared" si="116"/>
        <v>41305.809363425928</v>
      </c>
      <c r="T1838" s="11">
        <f t="shared" si="117"/>
        <v>41322.809363425928</v>
      </c>
    </row>
    <row r="1839" spans="1:20" ht="43.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s="5">
        <f t="shared" si="114"/>
        <v>3.0683333333333334</v>
      </c>
      <c r="H1839" t="s">
        <v>8224</v>
      </c>
      <c r="I1839" t="s">
        <v>8246</v>
      </c>
      <c r="J1839">
        <v>1332029335</v>
      </c>
      <c r="K1839">
        <v>1326848935</v>
      </c>
      <c r="L1839" t="b">
        <v>0</v>
      </c>
      <c r="M1839">
        <v>30</v>
      </c>
      <c r="N1839" s="6">
        <f t="shared" si="115"/>
        <v>61.366666666666667</v>
      </c>
      <c r="O1839" t="b">
        <v>1</v>
      </c>
      <c r="P1839" t="s">
        <v>8276</v>
      </c>
      <c r="Q1839" t="s">
        <v>8325</v>
      </c>
      <c r="R1839" t="s">
        <v>8326</v>
      </c>
      <c r="S1839" s="11">
        <f t="shared" si="116"/>
        <v>40926.047858796301</v>
      </c>
      <c r="T1839" s="11">
        <f t="shared" si="117"/>
        <v>40986.006192129629</v>
      </c>
    </row>
    <row r="1840" spans="1:20" ht="43.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s="5">
        <f t="shared" si="114"/>
        <v>1.00149</v>
      </c>
      <c r="H1840" t="s">
        <v>8224</v>
      </c>
      <c r="I1840" t="s">
        <v>8246</v>
      </c>
      <c r="J1840">
        <v>1317438000</v>
      </c>
      <c r="K1840">
        <v>1314989557</v>
      </c>
      <c r="L1840" t="b">
        <v>0</v>
      </c>
      <c r="M1840">
        <v>28</v>
      </c>
      <c r="N1840" s="6">
        <f t="shared" si="115"/>
        <v>35.767499999999998</v>
      </c>
      <c r="O1840" t="b">
        <v>1</v>
      </c>
      <c r="P1840" t="s">
        <v>8276</v>
      </c>
      <c r="Q1840" t="s">
        <v>8325</v>
      </c>
      <c r="R1840" t="s">
        <v>8326</v>
      </c>
      <c r="S1840" s="11">
        <f t="shared" si="116"/>
        <v>40788.786539351851</v>
      </c>
      <c r="T1840" s="11">
        <f t="shared" si="117"/>
        <v>40817.125</v>
      </c>
    </row>
    <row r="1841" spans="1:20" ht="43.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s="5">
        <f t="shared" si="114"/>
        <v>2.0529999999999999</v>
      </c>
      <c r="H1841" t="s">
        <v>8224</v>
      </c>
      <c r="I1841" t="s">
        <v>8246</v>
      </c>
      <c r="J1841">
        <v>1475342382</v>
      </c>
      <c r="K1841">
        <v>1472750382</v>
      </c>
      <c r="L1841" t="b">
        <v>0</v>
      </c>
      <c r="M1841">
        <v>45</v>
      </c>
      <c r="N1841" s="6">
        <f t="shared" si="115"/>
        <v>45.62222222222222</v>
      </c>
      <c r="O1841" t="b">
        <v>1</v>
      </c>
      <c r="P1841" t="s">
        <v>8276</v>
      </c>
      <c r="Q1841" t="s">
        <v>8325</v>
      </c>
      <c r="R1841" t="s">
        <v>8326</v>
      </c>
      <c r="S1841" s="11">
        <f t="shared" si="116"/>
        <v>42614.722013888888</v>
      </c>
      <c r="T1841" s="11">
        <f t="shared" si="117"/>
        <v>42644.722013888888</v>
      </c>
    </row>
    <row r="1842" spans="1:20" ht="43.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s="5">
        <f t="shared" si="114"/>
        <v>1.0888888888888888</v>
      </c>
      <c r="H1842" t="s">
        <v>8224</v>
      </c>
      <c r="I1842" t="s">
        <v>8246</v>
      </c>
      <c r="J1842">
        <v>1367902740</v>
      </c>
      <c r="K1842">
        <v>1366251510</v>
      </c>
      <c r="L1842" t="b">
        <v>0</v>
      </c>
      <c r="M1842">
        <v>13</v>
      </c>
      <c r="N1842" s="6">
        <f t="shared" si="115"/>
        <v>75.384615384615387</v>
      </c>
      <c r="O1842" t="b">
        <v>1</v>
      </c>
      <c r="P1842" t="s">
        <v>8276</v>
      </c>
      <c r="Q1842" t="s">
        <v>8325</v>
      </c>
      <c r="R1842" t="s">
        <v>8326</v>
      </c>
      <c r="S1842" s="11">
        <f t="shared" si="116"/>
        <v>41382.096180555556</v>
      </c>
      <c r="T1842" s="11">
        <f t="shared" si="117"/>
        <v>41401.207638888889</v>
      </c>
    </row>
    <row r="1843" spans="1:20" ht="29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s="5">
        <f t="shared" si="114"/>
        <v>1.0175000000000001</v>
      </c>
      <c r="H1843" t="s">
        <v>8224</v>
      </c>
      <c r="I1843" t="s">
        <v>8246</v>
      </c>
      <c r="J1843">
        <v>1400561940</v>
      </c>
      <c r="K1843">
        <v>1397679445</v>
      </c>
      <c r="L1843" t="b">
        <v>0</v>
      </c>
      <c r="M1843">
        <v>40</v>
      </c>
      <c r="N1843" s="6">
        <f t="shared" si="115"/>
        <v>50.875</v>
      </c>
      <c r="O1843" t="b">
        <v>1</v>
      </c>
      <c r="P1843" t="s">
        <v>8276</v>
      </c>
      <c r="Q1843" t="s">
        <v>8325</v>
      </c>
      <c r="R1843" t="s">
        <v>8326</v>
      </c>
      <c r="S1843" s="11">
        <f t="shared" si="116"/>
        <v>41745.84542824074</v>
      </c>
      <c r="T1843" s="11">
        <f t="shared" si="117"/>
        <v>41779.207638888889</v>
      </c>
    </row>
    <row r="1844" spans="1:20" ht="43.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s="5">
        <f t="shared" si="114"/>
        <v>1.2524999999999999</v>
      </c>
      <c r="H1844" t="s">
        <v>8224</v>
      </c>
      <c r="I1844" t="s">
        <v>8246</v>
      </c>
      <c r="J1844">
        <v>1425275940</v>
      </c>
      <c r="K1844">
        <v>1422371381</v>
      </c>
      <c r="L1844" t="b">
        <v>0</v>
      </c>
      <c r="M1844">
        <v>21</v>
      </c>
      <c r="N1844" s="6">
        <f t="shared" si="115"/>
        <v>119.28571428571429</v>
      </c>
      <c r="O1844" t="b">
        <v>1</v>
      </c>
      <c r="P1844" t="s">
        <v>8276</v>
      </c>
      <c r="Q1844" t="s">
        <v>8325</v>
      </c>
      <c r="R1844" t="s">
        <v>8326</v>
      </c>
      <c r="S1844" s="11">
        <f t="shared" si="116"/>
        <v>42031.631724537037</v>
      </c>
      <c r="T1844" s="11">
        <f t="shared" si="117"/>
        <v>42065.249305555553</v>
      </c>
    </row>
    <row r="1845" spans="1:20" ht="43.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s="5">
        <f t="shared" si="114"/>
        <v>1.2400610000000001</v>
      </c>
      <c r="H1845" t="s">
        <v>8224</v>
      </c>
      <c r="I1845" t="s">
        <v>8246</v>
      </c>
      <c r="J1845">
        <v>1298245954</v>
      </c>
      <c r="K1845">
        <v>1295653954</v>
      </c>
      <c r="L1845" t="b">
        <v>0</v>
      </c>
      <c r="M1845">
        <v>134</v>
      </c>
      <c r="N1845" s="6">
        <f t="shared" si="115"/>
        <v>92.541865671641801</v>
      </c>
      <c r="O1845" t="b">
        <v>1</v>
      </c>
      <c r="P1845" t="s">
        <v>8276</v>
      </c>
      <c r="Q1845" t="s">
        <v>8325</v>
      </c>
      <c r="R1845" t="s">
        <v>8326</v>
      </c>
      <c r="S1845" s="11">
        <f t="shared" si="116"/>
        <v>40564.994837962964</v>
      </c>
      <c r="T1845" s="11">
        <f t="shared" si="117"/>
        <v>40594.994837962964</v>
      </c>
    </row>
    <row r="1846" spans="1:20" ht="43.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s="5">
        <f t="shared" si="114"/>
        <v>1.014</v>
      </c>
      <c r="H1846" t="s">
        <v>8224</v>
      </c>
      <c r="I1846" t="s">
        <v>8246</v>
      </c>
      <c r="J1846">
        <v>1307761200</v>
      </c>
      <c r="K1846">
        <v>1304464914</v>
      </c>
      <c r="L1846" t="b">
        <v>0</v>
      </c>
      <c r="M1846">
        <v>20</v>
      </c>
      <c r="N1846" s="6">
        <f t="shared" si="115"/>
        <v>76.05</v>
      </c>
      <c r="O1846" t="b">
        <v>1</v>
      </c>
      <c r="P1846" t="s">
        <v>8276</v>
      </c>
      <c r="Q1846" t="s">
        <v>8325</v>
      </c>
      <c r="R1846" t="s">
        <v>8326</v>
      </c>
      <c r="S1846" s="11">
        <f t="shared" si="116"/>
        <v>40666.973541666666</v>
      </c>
      <c r="T1846" s="11">
        <f t="shared" si="117"/>
        <v>40705.125</v>
      </c>
    </row>
    <row r="1847" spans="1:20" ht="87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s="5">
        <f t="shared" si="114"/>
        <v>1</v>
      </c>
      <c r="H1847" t="s">
        <v>8224</v>
      </c>
      <c r="I1847" t="s">
        <v>8246</v>
      </c>
      <c r="J1847">
        <v>1466139300</v>
      </c>
      <c r="K1847">
        <v>1464854398</v>
      </c>
      <c r="L1847" t="b">
        <v>0</v>
      </c>
      <c r="M1847">
        <v>19</v>
      </c>
      <c r="N1847" s="6">
        <f t="shared" si="115"/>
        <v>52.631578947368418</v>
      </c>
      <c r="O1847" t="b">
        <v>1</v>
      </c>
      <c r="P1847" t="s">
        <v>8276</v>
      </c>
      <c r="Q1847" t="s">
        <v>8325</v>
      </c>
      <c r="R1847" t="s">
        <v>8326</v>
      </c>
      <c r="S1847" s="11">
        <f t="shared" si="116"/>
        <v>42523.333310185189</v>
      </c>
      <c r="T1847" s="11">
        <f t="shared" si="117"/>
        <v>42538.204861111109</v>
      </c>
    </row>
    <row r="1848" spans="1:20" ht="43.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s="5">
        <f t="shared" si="114"/>
        <v>1.3792666666666666</v>
      </c>
      <c r="H1848" t="s">
        <v>8224</v>
      </c>
      <c r="I1848" t="s">
        <v>8246</v>
      </c>
      <c r="J1848">
        <v>1355585777</v>
      </c>
      <c r="K1848">
        <v>1352993777</v>
      </c>
      <c r="L1848" t="b">
        <v>0</v>
      </c>
      <c r="M1848">
        <v>209</v>
      </c>
      <c r="N1848" s="6">
        <f t="shared" si="115"/>
        <v>98.990430622009569</v>
      </c>
      <c r="O1848" t="b">
        <v>1</v>
      </c>
      <c r="P1848" t="s">
        <v>8276</v>
      </c>
      <c r="Q1848" t="s">
        <v>8325</v>
      </c>
      <c r="R1848" t="s">
        <v>8326</v>
      </c>
      <c r="S1848" s="11">
        <f t="shared" si="116"/>
        <v>41228.650196759263</v>
      </c>
      <c r="T1848" s="11">
        <f t="shared" si="117"/>
        <v>41258.650196759263</v>
      </c>
    </row>
    <row r="1849" spans="1:20" ht="43.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s="5">
        <f t="shared" si="114"/>
        <v>1.2088000000000001</v>
      </c>
      <c r="H1849" t="s">
        <v>8224</v>
      </c>
      <c r="I1849" t="s">
        <v>8246</v>
      </c>
      <c r="J1849">
        <v>1429594832</v>
      </c>
      <c r="K1849">
        <v>1427780432</v>
      </c>
      <c r="L1849" t="b">
        <v>0</v>
      </c>
      <c r="M1849">
        <v>38</v>
      </c>
      <c r="N1849" s="6">
        <f t="shared" si="115"/>
        <v>79.526315789473685</v>
      </c>
      <c r="O1849" t="b">
        <v>1</v>
      </c>
      <c r="P1849" t="s">
        <v>8276</v>
      </c>
      <c r="Q1849" t="s">
        <v>8325</v>
      </c>
      <c r="R1849" t="s">
        <v>8326</v>
      </c>
      <c r="S1849" s="11">
        <f t="shared" si="116"/>
        <v>42094.236481481479</v>
      </c>
      <c r="T1849" s="11">
        <f t="shared" si="117"/>
        <v>42115.236481481479</v>
      </c>
    </row>
    <row r="1850" spans="1:20" ht="43.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s="5">
        <f t="shared" si="114"/>
        <v>1.0736666666666668</v>
      </c>
      <c r="H1850" t="s">
        <v>8224</v>
      </c>
      <c r="I1850" t="s">
        <v>8246</v>
      </c>
      <c r="J1850">
        <v>1312095540</v>
      </c>
      <c r="K1850">
        <v>1306608888</v>
      </c>
      <c r="L1850" t="b">
        <v>0</v>
      </c>
      <c r="M1850">
        <v>24</v>
      </c>
      <c r="N1850" s="6">
        <f t="shared" si="115"/>
        <v>134.20833333333334</v>
      </c>
      <c r="O1850" t="b">
        <v>1</v>
      </c>
      <c r="P1850" t="s">
        <v>8276</v>
      </c>
      <c r="Q1850" t="s">
        <v>8325</v>
      </c>
      <c r="R1850" t="s">
        <v>8326</v>
      </c>
      <c r="S1850" s="11">
        <f t="shared" si="116"/>
        <v>40691.788055555553</v>
      </c>
      <c r="T1850" s="11">
        <f t="shared" si="117"/>
        <v>40755.290972222225</v>
      </c>
    </row>
    <row r="1851" spans="1:20" ht="29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s="5">
        <f t="shared" si="114"/>
        <v>1.0033333333333334</v>
      </c>
      <c r="H1851" t="s">
        <v>8224</v>
      </c>
      <c r="I1851" t="s">
        <v>8246</v>
      </c>
      <c r="J1851">
        <v>1350505059</v>
      </c>
      <c r="K1851">
        <v>1347913059</v>
      </c>
      <c r="L1851" t="b">
        <v>0</v>
      </c>
      <c r="M1851">
        <v>8</v>
      </c>
      <c r="N1851" s="6">
        <f t="shared" si="115"/>
        <v>37.625</v>
      </c>
      <c r="O1851" t="b">
        <v>1</v>
      </c>
      <c r="P1851" t="s">
        <v>8276</v>
      </c>
      <c r="Q1851" t="s">
        <v>8325</v>
      </c>
      <c r="R1851" t="s">
        <v>8326</v>
      </c>
      <c r="S1851" s="11">
        <f t="shared" si="116"/>
        <v>41169.845590277779</v>
      </c>
      <c r="T1851" s="11">
        <f t="shared" si="117"/>
        <v>41199.845590277779</v>
      </c>
    </row>
    <row r="1852" spans="1:20" ht="43.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s="5">
        <f t="shared" si="114"/>
        <v>1.0152222222222222</v>
      </c>
      <c r="H1852" t="s">
        <v>8224</v>
      </c>
      <c r="I1852" t="s">
        <v>8246</v>
      </c>
      <c r="J1852">
        <v>1405033300</v>
      </c>
      <c r="K1852">
        <v>1402441300</v>
      </c>
      <c r="L1852" t="b">
        <v>0</v>
      </c>
      <c r="M1852">
        <v>179</v>
      </c>
      <c r="N1852" s="6">
        <f t="shared" si="115"/>
        <v>51.044692737430168</v>
      </c>
      <c r="O1852" t="b">
        <v>1</v>
      </c>
      <c r="P1852" t="s">
        <v>8276</v>
      </c>
      <c r="Q1852" t="s">
        <v>8325</v>
      </c>
      <c r="R1852" t="s">
        <v>8326</v>
      </c>
      <c r="S1852" s="11">
        <f t="shared" si="116"/>
        <v>41800.959490740745</v>
      </c>
      <c r="T1852" s="11">
        <f t="shared" si="117"/>
        <v>41830.959490740745</v>
      </c>
    </row>
    <row r="1853" spans="1:20" ht="43.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s="5">
        <f t="shared" si="114"/>
        <v>1.0007692307692309</v>
      </c>
      <c r="H1853" t="s">
        <v>8224</v>
      </c>
      <c r="I1853" t="s">
        <v>8246</v>
      </c>
      <c r="J1853">
        <v>1406509200</v>
      </c>
      <c r="K1853">
        <v>1404769538</v>
      </c>
      <c r="L1853" t="b">
        <v>0</v>
      </c>
      <c r="M1853">
        <v>26</v>
      </c>
      <c r="N1853" s="6">
        <f t="shared" si="115"/>
        <v>50.03846153846154</v>
      </c>
      <c r="O1853" t="b">
        <v>1</v>
      </c>
      <c r="P1853" t="s">
        <v>8276</v>
      </c>
      <c r="Q1853" t="s">
        <v>8325</v>
      </c>
      <c r="R1853" t="s">
        <v>8326</v>
      </c>
      <c r="S1853" s="11">
        <f t="shared" si="116"/>
        <v>41827.906689814816</v>
      </c>
      <c r="T1853" s="11">
        <f t="shared" si="117"/>
        <v>41848.041666666664</v>
      </c>
    </row>
    <row r="1854" spans="1:20" ht="43.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s="5">
        <f t="shared" si="114"/>
        <v>1.1696666666666666</v>
      </c>
      <c r="H1854" t="s">
        <v>8224</v>
      </c>
      <c r="I1854" t="s">
        <v>8246</v>
      </c>
      <c r="J1854">
        <v>1429920000</v>
      </c>
      <c r="K1854">
        <v>1426703452</v>
      </c>
      <c r="L1854" t="b">
        <v>0</v>
      </c>
      <c r="M1854">
        <v>131</v>
      </c>
      <c r="N1854" s="6">
        <f t="shared" si="115"/>
        <v>133.93129770992365</v>
      </c>
      <c r="O1854" t="b">
        <v>1</v>
      </c>
      <c r="P1854" t="s">
        <v>8276</v>
      </c>
      <c r="Q1854" t="s">
        <v>8325</v>
      </c>
      <c r="R1854" t="s">
        <v>8326</v>
      </c>
      <c r="S1854" s="11">
        <f t="shared" si="116"/>
        <v>42081.77143518519</v>
      </c>
      <c r="T1854" s="11">
        <f t="shared" si="117"/>
        <v>42119</v>
      </c>
    </row>
    <row r="1855" spans="1:20" ht="43.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s="5">
        <f t="shared" si="114"/>
        <v>1.01875</v>
      </c>
      <c r="H1855" t="s">
        <v>8224</v>
      </c>
      <c r="I1855" t="s">
        <v>8246</v>
      </c>
      <c r="J1855">
        <v>1352860017</v>
      </c>
      <c r="K1855">
        <v>1348536417</v>
      </c>
      <c r="L1855" t="b">
        <v>0</v>
      </c>
      <c r="M1855">
        <v>14</v>
      </c>
      <c r="N1855" s="6">
        <f t="shared" si="115"/>
        <v>58.214285714285715</v>
      </c>
      <c r="O1855" t="b">
        <v>1</v>
      </c>
      <c r="P1855" t="s">
        <v>8276</v>
      </c>
      <c r="Q1855" t="s">
        <v>8325</v>
      </c>
      <c r="R1855" t="s">
        <v>8326</v>
      </c>
      <c r="S1855" s="11">
        <f t="shared" si="116"/>
        <v>41177.060381944444</v>
      </c>
      <c r="T1855" s="11">
        <f t="shared" si="117"/>
        <v>41227.102048611108</v>
      </c>
    </row>
    <row r="1856" spans="1:20" ht="43.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s="5">
        <f t="shared" si="114"/>
        <v>1.0212366666666666</v>
      </c>
      <c r="H1856" t="s">
        <v>8224</v>
      </c>
      <c r="I1856" t="s">
        <v>8246</v>
      </c>
      <c r="J1856">
        <v>1369355437</v>
      </c>
      <c r="K1856">
        <v>1366763437</v>
      </c>
      <c r="L1856" t="b">
        <v>0</v>
      </c>
      <c r="M1856">
        <v>174</v>
      </c>
      <c r="N1856" s="6">
        <f t="shared" si="115"/>
        <v>88.037643678160919</v>
      </c>
      <c r="O1856" t="b">
        <v>1</v>
      </c>
      <c r="P1856" t="s">
        <v>8276</v>
      </c>
      <c r="Q1856" t="s">
        <v>8325</v>
      </c>
      <c r="R1856" t="s">
        <v>8326</v>
      </c>
      <c r="S1856" s="11">
        <f t="shared" si="116"/>
        <v>41388.021261574075</v>
      </c>
      <c r="T1856" s="11">
        <f t="shared" si="117"/>
        <v>41418.021261574075</v>
      </c>
    </row>
    <row r="1857" spans="1:20" ht="43.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s="5">
        <f t="shared" si="114"/>
        <v>1.5405897142857143</v>
      </c>
      <c r="H1857" t="s">
        <v>8229</v>
      </c>
      <c r="I1857" t="s">
        <v>8251</v>
      </c>
      <c r="J1857">
        <v>1389012940</v>
      </c>
      <c r="K1857">
        <v>1385124940</v>
      </c>
      <c r="L1857" t="b">
        <v>0</v>
      </c>
      <c r="M1857">
        <v>191</v>
      </c>
      <c r="N1857" s="6">
        <f t="shared" si="115"/>
        <v>70.576753926701571</v>
      </c>
      <c r="O1857" t="b">
        <v>1</v>
      </c>
      <c r="P1857" t="s">
        <v>8276</v>
      </c>
      <c r="Q1857" t="s">
        <v>8325</v>
      </c>
      <c r="R1857" t="s">
        <v>8326</v>
      </c>
      <c r="S1857" s="11">
        <f t="shared" si="116"/>
        <v>41600.538657407407</v>
      </c>
      <c r="T1857" s="11">
        <f t="shared" si="117"/>
        <v>41645.538657407407</v>
      </c>
    </row>
    <row r="1858" spans="1:20" ht="43.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s="5">
        <f t="shared" ref="G1858:G1921" si="118">E1858/D1858</f>
        <v>1.0125</v>
      </c>
      <c r="H1858" t="s">
        <v>8224</v>
      </c>
      <c r="I1858" t="s">
        <v>8246</v>
      </c>
      <c r="J1858">
        <v>1405715472</v>
      </c>
      <c r="K1858">
        <v>1403901072</v>
      </c>
      <c r="L1858" t="b">
        <v>0</v>
      </c>
      <c r="M1858">
        <v>38</v>
      </c>
      <c r="N1858" s="6">
        <f t="shared" si="115"/>
        <v>53.289473684210527</v>
      </c>
      <c r="O1858" t="b">
        <v>1</v>
      </c>
      <c r="P1858" t="s">
        <v>8276</v>
      </c>
      <c r="Q1858" t="s">
        <v>8325</v>
      </c>
      <c r="R1858" t="s">
        <v>8326</v>
      </c>
      <c r="S1858" s="11">
        <f t="shared" si="116"/>
        <v>41817.854999999996</v>
      </c>
      <c r="T1858" s="11">
        <f t="shared" si="117"/>
        <v>41838.854999999996</v>
      </c>
    </row>
    <row r="1859" spans="1:20" ht="43.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s="5">
        <f t="shared" si="118"/>
        <v>1</v>
      </c>
      <c r="H1859" t="s">
        <v>8224</v>
      </c>
      <c r="I1859" t="s">
        <v>8246</v>
      </c>
      <c r="J1859">
        <v>1410546413</v>
      </c>
      <c r="K1859">
        <v>1407954413</v>
      </c>
      <c r="L1859" t="b">
        <v>0</v>
      </c>
      <c r="M1859">
        <v>22</v>
      </c>
      <c r="N1859" s="6">
        <f t="shared" ref="N1859:N1922" si="119">IFERROR(E1859/M1859,0)</f>
        <v>136.36363636363637</v>
      </c>
      <c r="O1859" t="b">
        <v>1</v>
      </c>
      <c r="P1859" t="s">
        <v>8276</v>
      </c>
      <c r="Q1859" t="s">
        <v>8325</v>
      </c>
      <c r="R1859" t="s">
        <v>8326</v>
      </c>
      <c r="S1859" s="11">
        <f t="shared" ref="S1859:S1922" si="120">((($K1859/60)/60)/24)+DATE(1970,1,1)</f>
        <v>41864.76866898148</v>
      </c>
      <c r="T1859" s="11">
        <f t="shared" ref="T1859:T1922" si="121">((($J1859/60)/60)/24)+DATE(1970,1,1)</f>
        <v>41894.76866898148</v>
      </c>
    </row>
    <row r="1860" spans="1:20" ht="43.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s="5">
        <f t="shared" si="118"/>
        <v>1.0874800874800874</v>
      </c>
      <c r="H1860" t="s">
        <v>8224</v>
      </c>
      <c r="I1860" t="s">
        <v>8246</v>
      </c>
      <c r="J1860">
        <v>1324014521</v>
      </c>
      <c r="K1860">
        <v>1318826921</v>
      </c>
      <c r="L1860" t="b">
        <v>0</v>
      </c>
      <c r="M1860">
        <v>149</v>
      </c>
      <c r="N1860" s="6">
        <f t="shared" si="119"/>
        <v>40.547315436241611</v>
      </c>
      <c r="O1860" t="b">
        <v>1</v>
      </c>
      <c r="P1860" t="s">
        <v>8276</v>
      </c>
      <c r="Q1860" t="s">
        <v>8325</v>
      </c>
      <c r="R1860" t="s">
        <v>8326</v>
      </c>
      <c r="S1860" s="11">
        <f t="shared" si="120"/>
        <v>40833.200474537036</v>
      </c>
      <c r="T1860" s="11">
        <f t="shared" si="121"/>
        <v>40893.242141203707</v>
      </c>
    </row>
    <row r="1861" spans="1:20" ht="29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s="5">
        <f t="shared" si="118"/>
        <v>1.3183333333333334</v>
      </c>
      <c r="H1861" t="s">
        <v>8224</v>
      </c>
      <c r="I1861" t="s">
        <v>8246</v>
      </c>
      <c r="J1861">
        <v>1316716129</v>
      </c>
      <c r="K1861">
        <v>1314124129</v>
      </c>
      <c r="L1861" t="b">
        <v>0</v>
      </c>
      <c r="M1861">
        <v>56</v>
      </c>
      <c r="N1861" s="6">
        <f t="shared" si="119"/>
        <v>70.625</v>
      </c>
      <c r="O1861" t="b">
        <v>1</v>
      </c>
      <c r="P1861" t="s">
        <v>8276</v>
      </c>
      <c r="Q1861" t="s">
        <v>8325</v>
      </c>
      <c r="R1861" t="s">
        <v>8326</v>
      </c>
      <c r="S1861" s="11">
        <f t="shared" si="120"/>
        <v>40778.770011574074</v>
      </c>
      <c r="T1861" s="11">
        <f t="shared" si="121"/>
        <v>40808.770011574074</v>
      </c>
    </row>
    <row r="1862" spans="1:20" ht="43.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s="5">
        <f t="shared" si="118"/>
        <v>1.3346666666666667</v>
      </c>
      <c r="H1862" t="s">
        <v>8224</v>
      </c>
      <c r="I1862" t="s">
        <v>8246</v>
      </c>
      <c r="J1862">
        <v>1391706084</v>
      </c>
      <c r="K1862">
        <v>1389891684</v>
      </c>
      <c r="L1862" t="b">
        <v>0</v>
      </c>
      <c r="M1862">
        <v>19</v>
      </c>
      <c r="N1862" s="6">
        <f t="shared" si="119"/>
        <v>52.684210526315788</v>
      </c>
      <c r="O1862" t="b">
        <v>1</v>
      </c>
      <c r="P1862" t="s">
        <v>8276</v>
      </c>
      <c r="Q1862" t="s">
        <v>8325</v>
      </c>
      <c r="R1862" t="s">
        <v>8326</v>
      </c>
      <c r="S1862" s="11">
        <f t="shared" si="120"/>
        <v>41655.709305555552</v>
      </c>
      <c r="T1862" s="11">
        <f t="shared" si="121"/>
        <v>41676.709305555552</v>
      </c>
    </row>
    <row r="1863" spans="1:20" ht="43.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s="5">
        <f t="shared" si="118"/>
        <v>0</v>
      </c>
      <c r="H1863" t="s">
        <v>8225</v>
      </c>
      <c r="I1863" t="s">
        <v>8247</v>
      </c>
      <c r="J1863">
        <v>1422256341</v>
      </c>
      <c r="K1863">
        <v>1419664341</v>
      </c>
      <c r="L1863" t="b">
        <v>0</v>
      </c>
      <c r="M1863">
        <v>0</v>
      </c>
      <c r="N1863" s="6">
        <f t="shared" si="119"/>
        <v>0</v>
      </c>
      <c r="O1863" t="b">
        <v>0</v>
      </c>
      <c r="P1863" t="s">
        <v>8283</v>
      </c>
      <c r="Q1863" t="s">
        <v>8333</v>
      </c>
      <c r="R1863" t="s">
        <v>8335</v>
      </c>
      <c r="S1863" s="11">
        <f t="shared" si="120"/>
        <v>42000.300243055557</v>
      </c>
      <c r="T1863" s="11">
        <f t="shared" si="121"/>
        <v>42030.300243055557</v>
      </c>
    </row>
    <row r="1864" spans="1:20" ht="43.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s="5">
        <f t="shared" si="118"/>
        <v>8.0833333333333326E-2</v>
      </c>
      <c r="H1864" t="s">
        <v>8224</v>
      </c>
      <c r="I1864" t="s">
        <v>8246</v>
      </c>
      <c r="J1864">
        <v>1488958200</v>
      </c>
      <c r="K1864">
        <v>1484912974</v>
      </c>
      <c r="L1864" t="b">
        <v>0</v>
      </c>
      <c r="M1864">
        <v>16</v>
      </c>
      <c r="N1864" s="6">
        <f t="shared" si="119"/>
        <v>90.9375</v>
      </c>
      <c r="O1864" t="b">
        <v>0</v>
      </c>
      <c r="P1864" t="s">
        <v>8283</v>
      </c>
      <c r="Q1864" t="s">
        <v>8333</v>
      </c>
      <c r="R1864" t="s">
        <v>8335</v>
      </c>
      <c r="S1864" s="11">
        <f t="shared" si="120"/>
        <v>42755.492754629624</v>
      </c>
      <c r="T1864" s="11">
        <f t="shared" si="121"/>
        <v>42802.3125</v>
      </c>
    </row>
    <row r="1865" spans="1:20" ht="43.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s="5">
        <f t="shared" si="118"/>
        <v>4.0000000000000001E-3</v>
      </c>
      <c r="H1865" t="s">
        <v>8224</v>
      </c>
      <c r="I1865" t="s">
        <v>8246</v>
      </c>
      <c r="J1865">
        <v>1402600085</v>
      </c>
      <c r="K1865">
        <v>1400008085</v>
      </c>
      <c r="L1865" t="b">
        <v>0</v>
      </c>
      <c r="M1865">
        <v>2</v>
      </c>
      <c r="N1865" s="6">
        <f t="shared" si="119"/>
        <v>5</v>
      </c>
      <c r="O1865" t="b">
        <v>0</v>
      </c>
      <c r="P1865" t="s">
        <v>8283</v>
      </c>
      <c r="Q1865" t="s">
        <v>8333</v>
      </c>
      <c r="R1865" t="s">
        <v>8335</v>
      </c>
      <c r="S1865" s="11">
        <f t="shared" si="120"/>
        <v>41772.797280092593</v>
      </c>
      <c r="T1865" s="11">
        <f t="shared" si="121"/>
        <v>41802.797280092593</v>
      </c>
    </row>
    <row r="1866" spans="1:20" ht="43.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s="5">
        <f t="shared" si="118"/>
        <v>0.42892307692307691</v>
      </c>
      <c r="H1866" t="s">
        <v>8224</v>
      </c>
      <c r="I1866" t="s">
        <v>8246</v>
      </c>
      <c r="J1866">
        <v>1399223500</v>
      </c>
      <c r="K1866">
        <v>1396631500</v>
      </c>
      <c r="L1866" t="b">
        <v>0</v>
      </c>
      <c r="M1866">
        <v>48</v>
      </c>
      <c r="N1866" s="6">
        <f t="shared" si="119"/>
        <v>58.083333333333336</v>
      </c>
      <c r="O1866" t="b">
        <v>0</v>
      </c>
      <c r="P1866" t="s">
        <v>8283</v>
      </c>
      <c r="Q1866" t="s">
        <v>8333</v>
      </c>
      <c r="R1866" t="s">
        <v>8335</v>
      </c>
      <c r="S1866" s="11">
        <f t="shared" si="120"/>
        <v>41733.716435185182</v>
      </c>
      <c r="T1866" s="11">
        <f t="shared" si="121"/>
        <v>41763.716435185182</v>
      </c>
    </row>
    <row r="1867" spans="1:20" ht="43.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s="5">
        <f t="shared" si="118"/>
        <v>3.6363636363636364E-5</v>
      </c>
      <c r="H1867" t="s">
        <v>8225</v>
      </c>
      <c r="I1867" t="s">
        <v>8247</v>
      </c>
      <c r="J1867">
        <v>1478425747</v>
      </c>
      <c r="K1867">
        <v>1475398147</v>
      </c>
      <c r="L1867" t="b">
        <v>0</v>
      </c>
      <c r="M1867">
        <v>2</v>
      </c>
      <c r="N1867" s="6">
        <f t="shared" si="119"/>
        <v>2</v>
      </c>
      <c r="O1867" t="b">
        <v>0</v>
      </c>
      <c r="P1867" t="s">
        <v>8283</v>
      </c>
      <c r="Q1867" t="s">
        <v>8333</v>
      </c>
      <c r="R1867" t="s">
        <v>8335</v>
      </c>
      <c r="S1867" s="11">
        <f t="shared" si="120"/>
        <v>42645.367442129631</v>
      </c>
      <c r="T1867" s="11">
        <f t="shared" si="121"/>
        <v>42680.409108796302</v>
      </c>
    </row>
    <row r="1868" spans="1:20" ht="43.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s="5">
        <f t="shared" si="118"/>
        <v>5.0000000000000001E-3</v>
      </c>
      <c r="H1868" t="s">
        <v>8224</v>
      </c>
      <c r="I1868" t="s">
        <v>8246</v>
      </c>
      <c r="J1868">
        <v>1488340800</v>
      </c>
      <c r="K1868">
        <v>1483768497</v>
      </c>
      <c r="L1868" t="b">
        <v>0</v>
      </c>
      <c r="M1868">
        <v>2</v>
      </c>
      <c r="N1868" s="6">
        <f t="shared" si="119"/>
        <v>62.5</v>
      </c>
      <c r="O1868" t="b">
        <v>0</v>
      </c>
      <c r="P1868" t="s">
        <v>8283</v>
      </c>
      <c r="Q1868" t="s">
        <v>8333</v>
      </c>
      <c r="R1868" t="s">
        <v>8335</v>
      </c>
      <c r="S1868" s="11">
        <f t="shared" si="120"/>
        <v>42742.246493055558</v>
      </c>
      <c r="T1868" s="11">
        <f t="shared" si="121"/>
        <v>42795.166666666672</v>
      </c>
    </row>
    <row r="1869" spans="1:20" ht="43.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s="5">
        <f t="shared" si="118"/>
        <v>5.0000000000000001E-4</v>
      </c>
      <c r="H1869" t="s">
        <v>8224</v>
      </c>
      <c r="I1869" t="s">
        <v>8246</v>
      </c>
      <c r="J1869">
        <v>1478383912</v>
      </c>
      <c r="K1869">
        <v>1475791912</v>
      </c>
      <c r="L1869" t="b">
        <v>0</v>
      </c>
      <c r="M1869">
        <v>1</v>
      </c>
      <c r="N1869" s="6">
        <f t="shared" si="119"/>
        <v>10</v>
      </c>
      <c r="O1869" t="b">
        <v>0</v>
      </c>
      <c r="P1869" t="s">
        <v>8283</v>
      </c>
      <c r="Q1869" t="s">
        <v>8333</v>
      </c>
      <c r="R1869" t="s">
        <v>8335</v>
      </c>
      <c r="S1869" s="11">
        <f t="shared" si="120"/>
        <v>42649.924907407403</v>
      </c>
      <c r="T1869" s="11">
        <f t="shared" si="121"/>
        <v>42679.924907407403</v>
      </c>
    </row>
    <row r="1870" spans="1:20" ht="43.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s="5">
        <f t="shared" si="118"/>
        <v>4.8680000000000001E-2</v>
      </c>
      <c r="H1870" t="s">
        <v>8224</v>
      </c>
      <c r="I1870" t="s">
        <v>8246</v>
      </c>
      <c r="J1870">
        <v>1450166340</v>
      </c>
      <c r="K1870">
        <v>1448044925</v>
      </c>
      <c r="L1870" t="b">
        <v>0</v>
      </c>
      <c r="M1870">
        <v>17</v>
      </c>
      <c r="N1870" s="6">
        <f t="shared" si="119"/>
        <v>71.588235294117652</v>
      </c>
      <c r="O1870" t="b">
        <v>0</v>
      </c>
      <c r="P1870" t="s">
        <v>8283</v>
      </c>
      <c r="Q1870" t="s">
        <v>8333</v>
      </c>
      <c r="R1870" t="s">
        <v>8335</v>
      </c>
      <c r="S1870" s="11">
        <f t="shared" si="120"/>
        <v>42328.779224537036</v>
      </c>
      <c r="T1870" s="11">
        <f t="shared" si="121"/>
        <v>42353.332638888889</v>
      </c>
    </row>
    <row r="1871" spans="1:20" ht="43.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s="5">
        <f t="shared" si="118"/>
        <v>0</v>
      </c>
      <c r="H1871" t="s">
        <v>8224</v>
      </c>
      <c r="I1871" t="s">
        <v>8246</v>
      </c>
      <c r="J1871">
        <v>1483488249</v>
      </c>
      <c r="K1871">
        <v>1480896249</v>
      </c>
      <c r="L1871" t="b">
        <v>0</v>
      </c>
      <c r="M1871">
        <v>0</v>
      </c>
      <c r="N1871" s="6">
        <f t="shared" si="119"/>
        <v>0</v>
      </c>
      <c r="O1871" t="b">
        <v>0</v>
      </c>
      <c r="P1871" t="s">
        <v>8283</v>
      </c>
      <c r="Q1871" t="s">
        <v>8333</v>
      </c>
      <c r="R1871" t="s">
        <v>8335</v>
      </c>
      <c r="S1871" s="11">
        <f t="shared" si="120"/>
        <v>42709.002881944441</v>
      </c>
      <c r="T1871" s="11">
        <f t="shared" si="121"/>
        <v>42739.002881944441</v>
      </c>
    </row>
    <row r="1872" spans="1:20" ht="43.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s="5">
        <f t="shared" si="118"/>
        <v>0.10314285714285715</v>
      </c>
      <c r="H1872" t="s">
        <v>8224</v>
      </c>
      <c r="I1872" t="s">
        <v>8246</v>
      </c>
      <c r="J1872">
        <v>1454213820</v>
      </c>
      <c r="K1872">
        <v>1451723535</v>
      </c>
      <c r="L1872" t="b">
        <v>0</v>
      </c>
      <c r="M1872">
        <v>11</v>
      </c>
      <c r="N1872" s="6">
        <f t="shared" si="119"/>
        <v>32.81818181818182</v>
      </c>
      <c r="O1872" t="b">
        <v>0</v>
      </c>
      <c r="P1872" t="s">
        <v>8283</v>
      </c>
      <c r="Q1872" t="s">
        <v>8333</v>
      </c>
      <c r="R1872" t="s">
        <v>8335</v>
      </c>
      <c r="S1872" s="11">
        <f t="shared" si="120"/>
        <v>42371.355729166666</v>
      </c>
      <c r="T1872" s="11">
        <f t="shared" si="121"/>
        <v>42400.178472222222</v>
      </c>
    </row>
    <row r="1873" spans="1:20" ht="43.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s="5">
        <f t="shared" si="118"/>
        <v>0.7178461538461538</v>
      </c>
      <c r="H1873" t="s">
        <v>8224</v>
      </c>
      <c r="I1873" t="s">
        <v>8246</v>
      </c>
      <c r="J1873">
        <v>1416512901</v>
      </c>
      <c r="K1873">
        <v>1413053301</v>
      </c>
      <c r="L1873" t="b">
        <v>0</v>
      </c>
      <c r="M1873">
        <v>95</v>
      </c>
      <c r="N1873" s="6">
        <f t="shared" si="119"/>
        <v>49.11578947368421</v>
      </c>
      <c r="O1873" t="b">
        <v>0</v>
      </c>
      <c r="P1873" t="s">
        <v>8283</v>
      </c>
      <c r="Q1873" t="s">
        <v>8333</v>
      </c>
      <c r="R1873" t="s">
        <v>8335</v>
      </c>
      <c r="S1873" s="11">
        <f t="shared" si="120"/>
        <v>41923.783576388887</v>
      </c>
      <c r="T1873" s="11">
        <f t="shared" si="121"/>
        <v>41963.825243055559</v>
      </c>
    </row>
    <row r="1874" spans="1:20" ht="43.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s="5">
        <f t="shared" si="118"/>
        <v>1.06E-2</v>
      </c>
      <c r="H1874" t="s">
        <v>8224</v>
      </c>
      <c r="I1874" t="s">
        <v>8246</v>
      </c>
      <c r="J1874">
        <v>1435633602</v>
      </c>
      <c r="K1874">
        <v>1433041602</v>
      </c>
      <c r="L1874" t="b">
        <v>0</v>
      </c>
      <c r="M1874">
        <v>13</v>
      </c>
      <c r="N1874" s="6">
        <f t="shared" si="119"/>
        <v>16.307692307692307</v>
      </c>
      <c r="O1874" t="b">
        <v>0</v>
      </c>
      <c r="P1874" t="s">
        <v>8283</v>
      </c>
      <c r="Q1874" t="s">
        <v>8333</v>
      </c>
      <c r="R1874" t="s">
        <v>8335</v>
      </c>
      <c r="S1874" s="11">
        <f t="shared" si="120"/>
        <v>42155.129652777774</v>
      </c>
      <c r="T1874" s="11">
        <f t="shared" si="121"/>
        <v>42185.129652777774</v>
      </c>
    </row>
    <row r="1875" spans="1:20" ht="43.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s="5">
        <f t="shared" si="118"/>
        <v>4.4999999999999997E-3</v>
      </c>
      <c r="H1875" t="s">
        <v>8229</v>
      </c>
      <c r="I1875" t="s">
        <v>8251</v>
      </c>
      <c r="J1875">
        <v>1436373900</v>
      </c>
      <c r="K1875">
        <v>1433861210</v>
      </c>
      <c r="L1875" t="b">
        <v>0</v>
      </c>
      <c r="M1875">
        <v>2</v>
      </c>
      <c r="N1875" s="6">
        <f t="shared" si="119"/>
        <v>18</v>
      </c>
      <c r="O1875" t="b">
        <v>0</v>
      </c>
      <c r="P1875" t="s">
        <v>8283</v>
      </c>
      <c r="Q1875" t="s">
        <v>8333</v>
      </c>
      <c r="R1875" t="s">
        <v>8335</v>
      </c>
      <c r="S1875" s="11">
        <f t="shared" si="120"/>
        <v>42164.615856481483</v>
      </c>
      <c r="T1875" s="11">
        <f t="shared" si="121"/>
        <v>42193.697916666672</v>
      </c>
    </row>
    <row r="1876" spans="1:20" ht="43.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s="5">
        <f t="shared" si="118"/>
        <v>1.6249999999999999E-4</v>
      </c>
      <c r="H1876" t="s">
        <v>8224</v>
      </c>
      <c r="I1876" t="s">
        <v>8246</v>
      </c>
      <c r="J1876">
        <v>1467155733</v>
      </c>
      <c r="K1876">
        <v>1465427733</v>
      </c>
      <c r="L1876" t="b">
        <v>0</v>
      </c>
      <c r="M1876">
        <v>2</v>
      </c>
      <c r="N1876" s="6">
        <f t="shared" si="119"/>
        <v>13</v>
      </c>
      <c r="O1876" t="b">
        <v>0</v>
      </c>
      <c r="P1876" t="s">
        <v>8283</v>
      </c>
      <c r="Q1876" t="s">
        <v>8333</v>
      </c>
      <c r="R1876" t="s">
        <v>8335</v>
      </c>
      <c r="S1876" s="11">
        <f t="shared" si="120"/>
        <v>42529.969131944439</v>
      </c>
      <c r="T1876" s="11">
        <f t="shared" si="121"/>
        <v>42549.969131944439</v>
      </c>
    </row>
    <row r="1877" spans="1:20" ht="29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s="5">
        <f t="shared" si="118"/>
        <v>5.1000000000000004E-3</v>
      </c>
      <c r="H1877" t="s">
        <v>8224</v>
      </c>
      <c r="I1877" t="s">
        <v>8246</v>
      </c>
      <c r="J1877">
        <v>1470519308</v>
      </c>
      <c r="K1877">
        <v>1465335308</v>
      </c>
      <c r="L1877" t="b">
        <v>0</v>
      </c>
      <c r="M1877">
        <v>3</v>
      </c>
      <c r="N1877" s="6">
        <f t="shared" si="119"/>
        <v>17</v>
      </c>
      <c r="O1877" t="b">
        <v>0</v>
      </c>
      <c r="P1877" t="s">
        <v>8283</v>
      </c>
      <c r="Q1877" t="s">
        <v>8333</v>
      </c>
      <c r="R1877" t="s">
        <v>8335</v>
      </c>
      <c r="S1877" s="11">
        <f t="shared" si="120"/>
        <v>42528.899398148147</v>
      </c>
      <c r="T1877" s="11">
        <f t="shared" si="121"/>
        <v>42588.899398148147</v>
      </c>
    </row>
    <row r="1878" spans="1:20" ht="43.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s="5">
        <f t="shared" si="118"/>
        <v>0</v>
      </c>
      <c r="H1878" t="s">
        <v>8226</v>
      </c>
      <c r="I1878" t="s">
        <v>8248</v>
      </c>
      <c r="J1878">
        <v>1402901405</v>
      </c>
      <c r="K1878">
        <v>1400309405</v>
      </c>
      <c r="L1878" t="b">
        <v>0</v>
      </c>
      <c r="M1878">
        <v>0</v>
      </c>
      <c r="N1878" s="6">
        <f t="shared" si="119"/>
        <v>0</v>
      </c>
      <c r="O1878" t="b">
        <v>0</v>
      </c>
      <c r="P1878" t="s">
        <v>8283</v>
      </c>
      <c r="Q1878" t="s">
        <v>8333</v>
      </c>
      <c r="R1878" t="s">
        <v>8335</v>
      </c>
      <c r="S1878" s="11">
        <f t="shared" si="120"/>
        <v>41776.284780092588</v>
      </c>
      <c r="T1878" s="11">
        <f t="shared" si="121"/>
        <v>41806.284780092588</v>
      </c>
    </row>
    <row r="1879" spans="1:20" ht="29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s="5">
        <f t="shared" si="118"/>
        <v>0</v>
      </c>
      <c r="H1879" t="s">
        <v>8224</v>
      </c>
      <c r="I1879" t="s">
        <v>8246</v>
      </c>
      <c r="J1879">
        <v>1425170525</v>
      </c>
      <c r="K1879">
        <v>1422664925</v>
      </c>
      <c r="L1879" t="b">
        <v>0</v>
      </c>
      <c r="M1879">
        <v>0</v>
      </c>
      <c r="N1879" s="6">
        <f t="shared" si="119"/>
        <v>0</v>
      </c>
      <c r="O1879" t="b">
        <v>0</v>
      </c>
      <c r="P1879" t="s">
        <v>8283</v>
      </c>
      <c r="Q1879" t="s">
        <v>8333</v>
      </c>
      <c r="R1879" t="s">
        <v>8335</v>
      </c>
      <c r="S1879" s="11">
        <f t="shared" si="120"/>
        <v>42035.029224537036</v>
      </c>
      <c r="T1879" s="11">
        <f t="shared" si="121"/>
        <v>42064.029224537036</v>
      </c>
    </row>
    <row r="1880" spans="1:20" ht="43.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s="5">
        <f t="shared" si="118"/>
        <v>0</v>
      </c>
      <c r="H1880" t="s">
        <v>8226</v>
      </c>
      <c r="I1880" t="s">
        <v>8248</v>
      </c>
      <c r="J1880">
        <v>1402618355</v>
      </c>
      <c r="K1880">
        <v>1400026355</v>
      </c>
      <c r="L1880" t="b">
        <v>0</v>
      </c>
      <c r="M1880">
        <v>0</v>
      </c>
      <c r="N1880" s="6">
        <f t="shared" si="119"/>
        <v>0</v>
      </c>
      <c r="O1880" t="b">
        <v>0</v>
      </c>
      <c r="P1880" t="s">
        <v>8283</v>
      </c>
      <c r="Q1880" t="s">
        <v>8333</v>
      </c>
      <c r="R1880" t="s">
        <v>8335</v>
      </c>
      <c r="S1880" s="11">
        <f t="shared" si="120"/>
        <v>41773.008738425924</v>
      </c>
      <c r="T1880" s="11">
        <f t="shared" si="121"/>
        <v>41803.008738425924</v>
      </c>
    </row>
    <row r="1881" spans="1:20" ht="43.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s="5">
        <f t="shared" si="118"/>
        <v>1.1999999999999999E-3</v>
      </c>
      <c r="H1881" t="s">
        <v>8227</v>
      </c>
      <c r="I1881" t="s">
        <v>8249</v>
      </c>
      <c r="J1881">
        <v>1457966129</v>
      </c>
      <c r="K1881">
        <v>1455377729</v>
      </c>
      <c r="L1881" t="b">
        <v>0</v>
      </c>
      <c r="M1881">
        <v>2</v>
      </c>
      <c r="N1881" s="6">
        <f t="shared" si="119"/>
        <v>3</v>
      </c>
      <c r="O1881" t="b">
        <v>0</v>
      </c>
      <c r="P1881" t="s">
        <v>8283</v>
      </c>
      <c r="Q1881" t="s">
        <v>8333</v>
      </c>
      <c r="R1881" t="s">
        <v>8335</v>
      </c>
      <c r="S1881" s="11">
        <f t="shared" si="120"/>
        <v>42413.649641203709</v>
      </c>
      <c r="T1881" s="11">
        <f t="shared" si="121"/>
        <v>42443.607974537037</v>
      </c>
    </row>
    <row r="1882" spans="1:20" ht="29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s="5">
        <f t="shared" si="118"/>
        <v>0.20080000000000001</v>
      </c>
      <c r="H1882" t="s">
        <v>8225</v>
      </c>
      <c r="I1882" t="s">
        <v>8247</v>
      </c>
      <c r="J1882">
        <v>1459341380</v>
      </c>
      <c r="K1882">
        <v>1456839380</v>
      </c>
      <c r="L1882" t="b">
        <v>0</v>
      </c>
      <c r="M1882">
        <v>24</v>
      </c>
      <c r="N1882" s="6">
        <f t="shared" si="119"/>
        <v>41.833333333333336</v>
      </c>
      <c r="O1882" t="b">
        <v>0</v>
      </c>
      <c r="P1882" t="s">
        <v>8283</v>
      </c>
      <c r="Q1882" t="s">
        <v>8333</v>
      </c>
      <c r="R1882" t="s">
        <v>8335</v>
      </c>
      <c r="S1882" s="11">
        <f t="shared" si="120"/>
        <v>42430.566898148143</v>
      </c>
      <c r="T1882" s="11">
        <f t="shared" si="121"/>
        <v>42459.525231481486</v>
      </c>
    </row>
    <row r="1883" spans="1:20" ht="43.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s="5">
        <f t="shared" si="118"/>
        <v>1.726845</v>
      </c>
      <c r="H1883" t="s">
        <v>8224</v>
      </c>
      <c r="I1883" t="s">
        <v>8246</v>
      </c>
      <c r="J1883">
        <v>1425955189</v>
      </c>
      <c r="K1883">
        <v>1423366789</v>
      </c>
      <c r="L1883" t="b">
        <v>0</v>
      </c>
      <c r="M1883">
        <v>70</v>
      </c>
      <c r="N1883" s="6">
        <f t="shared" si="119"/>
        <v>49.338428571428572</v>
      </c>
      <c r="O1883" t="b">
        <v>1</v>
      </c>
      <c r="P1883" t="s">
        <v>8279</v>
      </c>
      <c r="Q1883" t="s">
        <v>8325</v>
      </c>
      <c r="R1883" t="s">
        <v>8329</v>
      </c>
      <c r="S1883" s="11">
        <f t="shared" si="120"/>
        <v>42043.152650462958</v>
      </c>
      <c r="T1883" s="11">
        <f t="shared" si="121"/>
        <v>42073.110983796301</v>
      </c>
    </row>
    <row r="1884" spans="1:20" ht="43.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s="5">
        <f t="shared" si="118"/>
        <v>1.008955223880597</v>
      </c>
      <c r="H1884" t="s">
        <v>8224</v>
      </c>
      <c r="I1884" t="s">
        <v>8246</v>
      </c>
      <c r="J1884">
        <v>1341964080</v>
      </c>
      <c r="K1884">
        <v>1339109212</v>
      </c>
      <c r="L1884" t="b">
        <v>0</v>
      </c>
      <c r="M1884">
        <v>81</v>
      </c>
      <c r="N1884" s="6">
        <f t="shared" si="119"/>
        <v>41.728395061728392</v>
      </c>
      <c r="O1884" t="b">
        <v>1</v>
      </c>
      <c r="P1884" t="s">
        <v>8279</v>
      </c>
      <c r="Q1884" t="s">
        <v>8325</v>
      </c>
      <c r="R1884" t="s">
        <v>8329</v>
      </c>
      <c r="S1884" s="11">
        <f t="shared" si="120"/>
        <v>41067.949212962965</v>
      </c>
      <c r="T1884" s="11">
        <f t="shared" si="121"/>
        <v>41100.991666666669</v>
      </c>
    </row>
    <row r="1885" spans="1:20" ht="43.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s="5">
        <f t="shared" si="118"/>
        <v>1.0480480480480481</v>
      </c>
      <c r="H1885" t="s">
        <v>8224</v>
      </c>
      <c r="I1885" t="s">
        <v>8246</v>
      </c>
      <c r="J1885">
        <v>1333921508</v>
      </c>
      <c r="K1885">
        <v>1331333108</v>
      </c>
      <c r="L1885" t="b">
        <v>0</v>
      </c>
      <c r="M1885">
        <v>32</v>
      </c>
      <c r="N1885" s="6">
        <f t="shared" si="119"/>
        <v>32.71875</v>
      </c>
      <c r="O1885" t="b">
        <v>1</v>
      </c>
      <c r="P1885" t="s">
        <v>8279</v>
      </c>
      <c r="Q1885" t="s">
        <v>8325</v>
      </c>
      <c r="R1885" t="s">
        <v>8329</v>
      </c>
      <c r="S1885" s="11">
        <f t="shared" si="120"/>
        <v>40977.948009259257</v>
      </c>
      <c r="T1885" s="11">
        <f t="shared" si="121"/>
        <v>41007.906342592592</v>
      </c>
    </row>
    <row r="1886" spans="1:20" ht="43.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s="5">
        <f t="shared" si="118"/>
        <v>1.351</v>
      </c>
      <c r="H1886" t="s">
        <v>8224</v>
      </c>
      <c r="I1886" t="s">
        <v>8246</v>
      </c>
      <c r="J1886">
        <v>1354017600</v>
      </c>
      <c r="K1886">
        <v>1350967535</v>
      </c>
      <c r="L1886" t="b">
        <v>0</v>
      </c>
      <c r="M1886">
        <v>26</v>
      </c>
      <c r="N1886" s="6">
        <f t="shared" si="119"/>
        <v>51.96153846153846</v>
      </c>
      <c r="O1886" t="b">
        <v>1</v>
      </c>
      <c r="P1886" t="s">
        <v>8279</v>
      </c>
      <c r="Q1886" t="s">
        <v>8325</v>
      </c>
      <c r="R1886" t="s">
        <v>8329</v>
      </c>
      <c r="S1886" s="11">
        <f t="shared" si="120"/>
        <v>41205.198321759257</v>
      </c>
      <c r="T1886" s="11">
        <f t="shared" si="121"/>
        <v>41240.5</v>
      </c>
    </row>
    <row r="1887" spans="1:20" ht="43.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s="5">
        <f t="shared" si="118"/>
        <v>1.1632786885245903</v>
      </c>
      <c r="H1887" t="s">
        <v>8224</v>
      </c>
      <c r="I1887" t="s">
        <v>8246</v>
      </c>
      <c r="J1887">
        <v>1344636000</v>
      </c>
      <c r="K1887">
        <v>1341800110</v>
      </c>
      <c r="L1887" t="b">
        <v>0</v>
      </c>
      <c r="M1887">
        <v>105</v>
      </c>
      <c r="N1887" s="6">
        <f t="shared" si="119"/>
        <v>50.685714285714283</v>
      </c>
      <c r="O1887" t="b">
        <v>1</v>
      </c>
      <c r="P1887" t="s">
        <v>8279</v>
      </c>
      <c r="Q1887" t="s">
        <v>8325</v>
      </c>
      <c r="R1887" t="s">
        <v>8329</v>
      </c>
      <c r="S1887" s="11">
        <f t="shared" si="120"/>
        <v>41099.093865740739</v>
      </c>
      <c r="T1887" s="11">
        <f t="shared" si="121"/>
        <v>41131.916666666664</v>
      </c>
    </row>
    <row r="1888" spans="1:20" ht="43.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s="5">
        <f t="shared" si="118"/>
        <v>1.0208333333333333</v>
      </c>
      <c r="H1888" t="s">
        <v>8224</v>
      </c>
      <c r="I1888" t="s">
        <v>8246</v>
      </c>
      <c r="J1888">
        <v>1415832338</v>
      </c>
      <c r="K1888">
        <v>1413236738</v>
      </c>
      <c r="L1888" t="b">
        <v>0</v>
      </c>
      <c r="M1888">
        <v>29</v>
      </c>
      <c r="N1888" s="6">
        <f t="shared" si="119"/>
        <v>42.241379310344826</v>
      </c>
      <c r="O1888" t="b">
        <v>1</v>
      </c>
      <c r="P1888" t="s">
        <v>8279</v>
      </c>
      <c r="Q1888" t="s">
        <v>8325</v>
      </c>
      <c r="R1888" t="s">
        <v>8329</v>
      </c>
      <c r="S1888" s="11">
        <f t="shared" si="120"/>
        <v>41925.906689814816</v>
      </c>
      <c r="T1888" s="11">
        <f t="shared" si="121"/>
        <v>41955.94835648148</v>
      </c>
    </row>
    <row r="1889" spans="1:20" ht="43.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s="5">
        <f t="shared" si="118"/>
        <v>1.1116666666666666</v>
      </c>
      <c r="H1889" t="s">
        <v>8227</v>
      </c>
      <c r="I1889" t="s">
        <v>8249</v>
      </c>
      <c r="J1889">
        <v>1449178200</v>
      </c>
      <c r="K1889">
        <v>1447614732</v>
      </c>
      <c r="L1889" t="b">
        <v>0</v>
      </c>
      <c r="M1889">
        <v>8</v>
      </c>
      <c r="N1889" s="6">
        <f t="shared" si="119"/>
        <v>416.875</v>
      </c>
      <c r="O1889" t="b">
        <v>1</v>
      </c>
      <c r="P1889" t="s">
        <v>8279</v>
      </c>
      <c r="Q1889" t="s">
        <v>8325</v>
      </c>
      <c r="R1889" t="s">
        <v>8329</v>
      </c>
      <c r="S1889" s="11">
        <f t="shared" si="120"/>
        <v>42323.800138888888</v>
      </c>
      <c r="T1889" s="11">
        <f t="shared" si="121"/>
        <v>42341.895833333328</v>
      </c>
    </row>
    <row r="1890" spans="1:20" ht="43.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s="5">
        <f t="shared" si="118"/>
        <v>1.6608000000000001</v>
      </c>
      <c r="H1890" t="s">
        <v>8224</v>
      </c>
      <c r="I1890" t="s">
        <v>8246</v>
      </c>
      <c r="J1890">
        <v>1275368340</v>
      </c>
      <c r="K1890">
        <v>1272692732</v>
      </c>
      <c r="L1890" t="b">
        <v>0</v>
      </c>
      <c r="M1890">
        <v>89</v>
      </c>
      <c r="N1890" s="6">
        <f t="shared" si="119"/>
        <v>46.651685393258425</v>
      </c>
      <c r="O1890" t="b">
        <v>1</v>
      </c>
      <c r="P1890" t="s">
        <v>8279</v>
      </c>
      <c r="Q1890" t="s">
        <v>8325</v>
      </c>
      <c r="R1890" t="s">
        <v>8329</v>
      </c>
      <c r="S1890" s="11">
        <f t="shared" si="120"/>
        <v>40299.239953703705</v>
      </c>
      <c r="T1890" s="11">
        <f t="shared" si="121"/>
        <v>40330.207638888889</v>
      </c>
    </row>
    <row r="1891" spans="1:20" ht="43.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s="5">
        <f t="shared" si="118"/>
        <v>1.0660000000000001</v>
      </c>
      <c r="H1891" t="s">
        <v>8224</v>
      </c>
      <c r="I1891" t="s">
        <v>8246</v>
      </c>
      <c r="J1891">
        <v>1363024946</v>
      </c>
      <c r="K1891">
        <v>1359140546</v>
      </c>
      <c r="L1891" t="b">
        <v>0</v>
      </c>
      <c r="M1891">
        <v>44</v>
      </c>
      <c r="N1891" s="6">
        <f t="shared" si="119"/>
        <v>48.454545454545453</v>
      </c>
      <c r="O1891" t="b">
        <v>1</v>
      </c>
      <c r="P1891" t="s">
        <v>8279</v>
      </c>
      <c r="Q1891" t="s">
        <v>8325</v>
      </c>
      <c r="R1891" t="s">
        <v>8329</v>
      </c>
      <c r="S1891" s="11">
        <f t="shared" si="120"/>
        <v>41299.793356481481</v>
      </c>
      <c r="T1891" s="11">
        <f t="shared" si="121"/>
        <v>41344.751689814817</v>
      </c>
    </row>
    <row r="1892" spans="1:20" ht="43.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s="5">
        <f t="shared" si="118"/>
        <v>1.4458441666666668</v>
      </c>
      <c r="H1892" t="s">
        <v>8224</v>
      </c>
      <c r="I1892" t="s">
        <v>8246</v>
      </c>
      <c r="J1892">
        <v>1355597528</v>
      </c>
      <c r="K1892">
        <v>1353005528</v>
      </c>
      <c r="L1892" t="b">
        <v>0</v>
      </c>
      <c r="M1892">
        <v>246</v>
      </c>
      <c r="N1892" s="6">
        <f t="shared" si="119"/>
        <v>70.5289837398374</v>
      </c>
      <c r="O1892" t="b">
        <v>1</v>
      </c>
      <c r="P1892" t="s">
        <v>8279</v>
      </c>
      <c r="Q1892" t="s">
        <v>8325</v>
      </c>
      <c r="R1892" t="s">
        <v>8329</v>
      </c>
      <c r="S1892" s="11">
        <f t="shared" si="120"/>
        <v>41228.786203703705</v>
      </c>
      <c r="T1892" s="11">
        <f t="shared" si="121"/>
        <v>41258.786203703705</v>
      </c>
    </row>
    <row r="1893" spans="1:20" ht="58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s="5">
        <f t="shared" si="118"/>
        <v>1.0555000000000001</v>
      </c>
      <c r="H1893" t="s">
        <v>8224</v>
      </c>
      <c r="I1893" t="s">
        <v>8246</v>
      </c>
      <c r="J1893">
        <v>1279778400</v>
      </c>
      <c r="K1893">
        <v>1275851354</v>
      </c>
      <c r="L1893" t="b">
        <v>0</v>
      </c>
      <c r="M1893">
        <v>120</v>
      </c>
      <c r="N1893" s="6">
        <f t="shared" si="119"/>
        <v>87.958333333333329</v>
      </c>
      <c r="O1893" t="b">
        <v>1</v>
      </c>
      <c r="P1893" t="s">
        <v>8279</v>
      </c>
      <c r="Q1893" t="s">
        <v>8325</v>
      </c>
      <c r="R1893" t="s">
        <v>8329</v>
      </c>
      <c r="S1893" s="11">
        <f t="shared" si="120"/>
        <v>40335.798078703701</v>
      </c>
      <c r="T1893" s="11">
        <f t="shared" si="121"/>
        <v>40381.25</v>
      </c>
    </row>
    <row r="1894" spans="1:20" ht="43.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s="5">
        <f t="shared" si="118"/>
        <v>1.3660000000000001</v>
      </c>
      <c r="H1894" t="s">
        <v>8224</v>
      </c>
      <c r="I1894" t="s">
        <v>8246</v>
      </c>
      <c r="J1894">
        <v>1307459881</v>
      </c>
      <c r="K1894">
        <v>1304867881</v>
      </c>
      <c r="L1894" t="b">
        <v>0</v>
      </c>
      <c r="M1894">
        <v>26</v>
      </c>
      <c r="N1894" s="6">
        <f t="shared" si="119"/>
        <v>26.26923076923077</v>
      </c>
      <c r="O1894" t="b">
        <v>1</v>
      </c>
      <c r="P1894" t="s">
        <v>8279</v>
      </c>
      <c r="Q1894" t="s">
        <v>8325</v>
      </c>
      <c r="R1894" t="s">
        <v>8329</v>
      </c>
      <c r="S1894" s="11">
        <f t="shared" si="120"/>
        <v>40671.637511574074</v>
      </c>
      <c r="T1894" s="11">
        <f t="shared" si="121"/>
        <v>40701.637511574074</v>
      </c>
    </row>
    <row r="1895" spans="1:20" ht="43.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s="5">
        <f t="shared" si="118"/>
        <v>1.04</v>
      </c>
      <c r="H1895" t="s">
        <v>8224</v>
      </c>
      <c r="I1895" t="s">
        <v>8246</v>
      </c>
      <c r="J1895">
        <v>1302926340</v>
      </c>
      <c r="K1895">
        <v>1301524585</v>
      </c>
      <c r="L1895" t="b">
        <v>0</v>
      </c>
      <c r="M1895">
        <v>45</v>
      </c>
      <c r="N1895" s="6">
        <f t="shared" si="119"/>
        <v>57.777777777777779</v>
      </c>
      <c r="O1895" t="b">
        <v>1</v>
      </c>
      <c r="P1895" t="s">
        <v>8279</v>
      </c>
      <c r="Q1895" t="s">
        <v>8325</v>
      </c>
      <c r="R1895" t="s">
        <v>8329</v>
      </c>
      <c r="S1895" s="11">
        <f t="shared" si="120"/>
        <v>40632.94195601852</v>
      </c>
      <c r="T1895" s="11">
        <f t="shared" si="121"/>
        <v>40649.165972222225</v>
      </c>
    </row>
    <row r="1896" spans="1:20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s="5">
        <f t="shared" si="118"/>
        <v>1.145</v>
      </c>
      <c r="H1896" t="s">
        <v>8224</v>
      </c>
      <c r="I1896" t="s">
        <v>8246</v>
      </c>
      <c r="J1896">
        <v>1329082983</v>
      </c>
      <c r="K1896">
        <v>1326404583</v>
      </c>
      <c r="L1896" t="b">
        <v>0</v>
      </c>
      <c r="M1896">
        <v>20</v>
      </c>
      <c r="N1896" s="6">
        <f t="shared" si="119"/>
        <v>57.25</v>
      </c>
      <c r="O1896" t="b">
        <v>1</v>
      </c>
      <c r="P1896" t="s">
        <v>8279</v>
      </c>
      <c r="Q1896" t="s">
        <v>8325</v>
      </c>
      <c r="R1896" t="s">
        <v>8329</v>
      </c>
      <c r="S1896" s="11">
        <f t="shared" si="120"/>
        <v>40920.904895833337</v>
      </c>
      <c r="T1896" s="11">
        <f t="shared" si="121"/>
        <v>40951.904895833337</v>
      </c>
    </row>
    <row r="1897" spans="1:20" ht="43.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s="5">
        <f t="shared" si="118"/>
        <v>1.0171957671957672</v>
      </c>
      <c r="H1897" t="s">
        <v>8224</v>
      </c>
      <c r="I1897" t="s">
        <v>8246</v>
      </c>
      <c r="J1897">
        <v>1445363722</v>
      </c>
      <c r="K1897">
        <v>1442771722</v>
      </c>
      <c r="L1897" t="b">
        <v>0</v>
      </c>
      <c r="M1897">
        <v>47</v>
      </c>
      <c r="N1897" s="6">
        <f t="shared" si="119"/>
        <v>196.34042553191489</v>
      </c>
      <c r="O1897" t="b">
        <v>1</v>
      </c>
      <c r="P1897" t="s">
        <v>8279</v>
      </c>
      <c r="Q1897" t="s">
        <v>8325</v>
      </c>
      <c r="R1897" t="s">
        <v>8329</v>
      </c>
      <c r="S1897" s="11">
        <f t="shared" si="120"/>
        <v>42267.746782407412</v>
      </c>
      <c r="T1897" s="11">
        <f t="shared" si="121"/>
        <v>42297.746782407412</v>
      </c>
    </row>
    <row r="1898" spans="1:20" ht="43.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s="5">
        <f t="shared" si="118"/>
        <v>1.2394678492239468</v>
      </c>
      <c r="H1898" t="s">
        <v>8224</v>
      </c>
      <c r="I1898" t="s">
        <v>8246</v>
      </c>
      <c r="J1898">
        <v>1334250165</v>
      </c>
      <c r="K1898">
        <v>1331658165</v>
      </c>
      <c r="L1898" t="b">
        <v>0</v>
      </c>
      <c r="M1898">
        <v>13</v>
      </c>
      <c r="N1898" s="6">
        <f t="shared" si="119"/>
        <v>43</v>
      </c>
      <c r="O1898" t="b">
        <v>1</v>
      </c>
      <c r="P1898" t="s">
        <v>8279</v>
      </c>
      <c r="Q1898" t="s">
        <v>8325</v>
      </c>
      <c r="R1898" t="s">
        <v>8329</v>
      </c>
      <c r="S1898" s="11">
        <f t="shared" si="120"/>
        <v>40981.710243055553</v>
      </c>
      <c r="T1898" s="11">
        <f t="shared" si="121"/>
        <v>41011.710243055553</v>
      </c>
    </row>
    <row r="1899" spans="1:20" ht="43.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s="5">
        <f t="shared" si="118"/>
        <v>1.0245669291338582</v>
      </c>
      <c r="H1899" t="s">
        <v>8224</v>
      </c>
      <c r="I1899" t="s">
        <v>8246</v>
      </c>
      <c r="J1899">
        <v>1393966800</v>
      </c>
      <c r="K1899">
        <v>1392040806</v>
      </c>
      <c r="L1899" t="b">
        <v>0</v>
      </c>
      <c r="M1899">
        <v>183</v>
      </c>
      <c r="N1899" s="6">
        <f t="shared" si="119"/>
        <v>35.551912568306008</v>
      </c>
      <c r="O1899" t="b">
        <v>1</v>
      </c>
      <c r="P1899" t="s">
        <v>8279</v>
      </c>
      <c r="Q1899" t="s">
        <v>8325</v>
      </c>
      <c r="R1899" t="s">
        <v>8329</v>
      </c>
      <c r="S1899" s="11">
        <f t="shared" si="120"/>
        <v>41680.583402777782</v>
      </c>
      <c r="T1899" s="11">
        <f t="shared" si="121"/>
        <v>41702.875</v>
      </c>
    </row>
    <row r="1900" spans="1:20" ht="43.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s="5">
        <f t="shared" si="118"/>
        <v>1.4450000000000001</v>
      </c>
      <c r="H1900" t="s">
        <v>8224</v>
      </c>
      <c r="I1900" t="s">
        <v>8246</v>
      </c>
      <c r="J1900">
        <v>1454349600</v>
      </c>
      <c r="K1900">
        <v>1451277473</v>
      </c>
      <c r="L1900" t="b">
        <v>0</v>
      </c>
      <c r="M1900">
        <v>21</v>
      </c>
      <c r="N1900" s="6">
        <f t="shared" si="119"/>
        <v>68.80952380952381</v>
      </c>
      <c r="O1900" t="b">
        <v>1</v>
      </c>
      <c r="P1900" t="s">
        <v>8279</v>
      </c>
      <c r="Q1900" t="s">
        <v>8325</v>
      </c>
      <c r="R1900" t="s">
        <v>8329</v>
      </c>
      <c r="S1900" s="11">
        <f t="shared" si="120"/>
        <v>42366.192974537036</v>
      </c>
      <c r="T1900" s="11">
        <f t="shared" si="121"/>
        <v>42401.75</v>
      </c>
    </row>
    <row r="1901" spans="1:20" ht="43.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s="5">
        <f t="shared" si="118"/>
        <v>1.3333333333333333</v>
      </c>
      <c r="H1901" t="s">
        <v>8224</v>
      </c>
      <c r="I1901" t="s">
        <v>8246</v>
      </c>
      <c r="J1901">
        <v>1427319366</v>
      </c>
      <c r="K1901">
        <v>1424730966</v>
      </c>
      <c r="L1901" t="b">
        <v>0</v>
      </c>
      <c r="M1901">
        <v>42</v>
      </c>
      <c r="N1901" s="6">
        <f t="shared" si="119"/>
        <v>28.571428571428573</v>
      </c>
      <c r="O1901" t="b">
        <v>1</v>
      </c>
      <c r="P1901" t="s">
        <v>8279</v>
      </c>
      <c r="Q1901" t="s">
        <v>8325</v>
      </c>
      <c r="R1901" t="s">
        <v>8329</v>
      </c>
      <c r="S1901" s="11">
        <f t="shared" si="120"/>
        <v>42058.941736111112</v>
      </c>
      <c r="T1901" s="11">
        <f t="shared" si="121"/>
        <v>42088.90006944444</v>
      </c>
    </row>
    <row r="1902" spans="1:20" ht="43.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s="5">
        <f t="shared" si="118"/>
        <v>1.0936440000000001</v>
      </c>
      <c r="H1902" t="s">
        <v>8224</v>
      </c>
      <c r="I1902" t="s">
        <v>8246</v>
      </c>
      <c r="J1902">
        <v>1349517540</v>
      </c>
      <c r="K1902">
        <v>1347137731</v>
      </c>
      <c r="L1902" t="b">
        <v>0</v>
      </c>
      <c r="M1902">
        <v>54</v>
      </c>
      <c r="N1902" s="6">
        <f t="shared" si="119"/>
        <v>50.631666666666668</v>
      </c>
      <c r="O1902" t="b">
        <v>1</v>
      </c>
      <c r="P1902" t="s">
        <v>8279</v>
      </c>
      <c r="Q1902" t="s">
        <v>8325</v>
      </c>
      <c r="R1902" t="s">
        <v>8329</v>
      </c>
      <c r="S1902" s="11">
        <f t="shared" si="120"/>
        <v>41160.871886574074</v>
      </c>
      <c r="T1902" s="11">
        <f t="shared" si="121"/>
        <v>41188.415972222225</v>
      </c>
    </row>
    <row r="1903" spans="1:20" ht="43.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s="5">
        <f t="shared" si="118"/>
        <v>2.696969696969697E-2</v>
      </c>
      <c r="H1903" t="s">
        <v>8225</v>
      </c>
      <c r="I1903" t="s">
        <v>8247</v>
      </c>
      <c r="J1903">
        <v>1432299600</v>
      </c>
      <c r="K1903">
        <v>1429707729</v>
      </c>
      <c r="L1903" t="b">
        <v>0</v>
      </c>
      <c r="M1903">
        <v>25</v>
      </c>
      <c r="N1903" s="6">
        <f t="shared" si="119"/>
        <v>106.8</v>
      </c>
      <c r="O1903" t="b">
        <v>0</v>
      </c>
      <c r="P1903" t="s">
        <v>8294</v>
      </c>
      <c r="Q1903" t="s">
        <v>8319</v>
      </c>
      <c r="R1903" t="s">
        <v>8348</v>
      </c>
      <c r="S1903" s="11">
        <f t="shared" si="120"/>
        <v>42116.54315972222</v>
      </c>
      <c r="T1903" s="11">
        <f t="shared" si="121"/>
        <v>42146.541666666672</v>
      </c>
    </row>
    <row r="1904" spans="1:20" ht="43.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s="5">
        <f t="shared" si="118"/>
        <v>1.2E-2</v>
      </c>
      <c r="H1904" t="s">
        <v>8233</v>
      </c>
      <c r="I1904" t="s">
        <v>8249</v>
      </c>
      <c r="J1904">
        <v>1425495447</v>
      </c>
      <c r="K1904">
        <v>1422903447</v>
      </c>
      <c r="L1904" t="b">
        <v>0</v>
      </c>
      <c r="M1904">
        <v>3</v>
      </c>
      <c r="N1904" s="6">
        <f t="shared" si="119"/>
        <v>4</v>
      </c>
      <c r="O1904" t="b">
        <v>0</v>
      </c>
      <c r="P1904" t="s">
        <v>8294</v>
      </c>
      <c r="Q1904" t="s">
        <v>8319</v>
      </c>
      <c r="R1904" t="s">
        <v>8348</v>
      </c>
      <c r="S1904" s="11">
        <f t="shared" si="120"/>
        <v>42037.789895833332</v>
      </c>
      <c r="T1904" s="11">
        <f t="shared" si="121"/>
        <v>42067.789895833332</v>
      </c>
    </row>
    <row r="1905" spans="1:20" ht="43.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s="5">
        <f t="shared" si="118"/>
        <v>0.46600000000000003</v>
      </c>
      <c r="H1905" t="s">
        <v>8224</v>
      </c>
      <c r="I1905" t="s">
        <v>8246</v>
      </c>
      <c r="J1905">
        <v>1485541791</v>
      </c>
      <c r="K1905">
        <v>1480357791</v>
      </c>
      <c r="L1905" t="b">
        <v>0</v>
      </c>
      <c r="M1905">
        <v>41</v>
      </c>
      <c r="N1905" s="6">
        <f t="shared" si="119"/>
        <v>34.097560975609753</v>
      </c>
      <c r="O1905" t="b">
        <v>0</v>
      </c>
      <c r="P1905" t="s">
        <v>8294</v>
      </c>
      <c r="Q1905" t="s">
        <v>8319</v>
      </c>
      <c r="R1905" t="s">
        <v>8348</v>
      </c>
      <c r="S1905" s="11">
        <f t="shared" si="120"/>
        <v>42702.770729166667</v>
      </c>
      <c r="T1905" s="11">
        <f t="shared" si="121"/>
        <v>42762.770729166667</v>
      </c>
    </row>
    <row r="1906" spans="1:20" ht="43.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s="5">
        <f t="shared" si="118"/>
        <v>1E-3</v>
      </c>
      <c r="H1906" t="s">
        <v>8224</v>
      </c>
      <c r="I1906" t="s">
        <v>8246</v>
      </c>
      <c r="J1906">
        <v>1451752021</v>
      </c>
      <c r="K1906">
        <v>1447864021</v>
      </c>
      <c r="L1906" t="b">
        <v>0</v>
      </c>
      <c r="M1906">
        <v>2</v>
      </c>
      <c r="N1906" s="6">
        <f t="shared" si="119"/>
        <v>25</v>
      </c>
      <c r="O1906" t="b">
        <v>0</v>
      </c>
      <c r="P1906" t="s">
        <v>8294</v>
      </c>
      <c r="Q1906" t="s">
        <v>8319</v>
      </c>
      <c r="R1906" t="s">
        <v>8348</v>
      </c>
      <c r="S1906" s="11">
        <f t="shared" si="120"/>
        <v>42326.685428240744</v>
      </c>
      <c r="T1906" s="11">
        <f t="shared" si="121"/>
        <v>42371.685428240744</v>
      </c>
    </row>
    <row r="1907" spans="1:20" ht="43.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s="5">
        <f t="shared" si="118"/>
        <v>1.6800000000000001E-3</v>
      </c>
      <c r="H1907" t="s">
        <v>8224</v>
      </c>
      <c r="I1907" t="s">
        <v>8246</v>
      </c>
      <c r="J1907">
        <v>1410127994</v>
      </c>
      <c r="K1907">
        <v>1407535994</v>
      </c>
      <c r="L1907" t="b">
        <v>0</v>
      </c>
      <c r="M1907">
        <v>4</v>
      </c>
      <c r="N1907" s="6">
        <f t="shared" si="119"/>
        <v>10.5</v>
      </c>
      <c r="O1907" t="b">
        <v>0</v>
      </c>
      <c r="P1907" t="s">
        <v>8294</v>
      </c>
      <c r="Q1907" t="s">
        <v>8319</v>
      </c>
      <c r="R1907" t="s">
        <v>8348</v>
      </c>
      <c r="S1907" s="11">
        <f t="shared" si="120"/>
        <v>41859.925856481481</v>
      </c>
      <c r="T1907" s="11">
        <f t="shared" si="121"/>
        <v>41889.925856481481</v>
      </c>
    </row>
    <row r="1908" spans="1:20" ht="43.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s="5">
        <f t="shared" si="118"/>
        <v>0.42759999999999998</v>
      </c>
      <c r="H1908" t="s">
        <v>8224</v>
      </c>
      <c r="I1908" t="s">
        <v>8246</v>
      </c>
      <c r="J1908">
        <v>1466697983</v>
      </c>
      <c r="K1908">
        <v>1464105983</v>
      </c>
      <c r="L1908" t="b">
        <v>0</v>
      </c>
      <c r="M1908">
        <v>99</v>
      </c>
      <c r="N1908" s="6">
        <f t="shared" si="119"/>
        <v>215.95959595959596</v>
      </c>
      <c r="O1908" t="b">
        <v>0</v>
      </c>
      <c r="P1908" t="s">
        <v>8294</v>
      </c>
      <c r="Q1908" t="s">
        <v>8319</v>
      </c>
      <c r="R1908" t="s">
        <v>8348</v>
      </c>
      <c r="S1908" s="11">
        <f t="shared" si="120"/>
        <v>42514.671099537038</v>
      </c>
      <c r="T1908" s="11">
        <f t="shared" si="121"/>
        <v>42544.671099537038</v>
      </c>
    </row>
    <row r="1909" spans="1:20" ht="43.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s="5">
        <f t="shared" si="118"/>
        <v>2.8333333333333335E-3</v>
      </c>
      <c r="H1909" t="s">
        <v>8224</v>
      </c>
      <c r="I1909" t="s">
        <v>8246</v>
      </c>
      <c r="J1909">
        <v>1400853925</v>
      </c>
      <c r="K1909">
        <v>1399557925</v>
      </c>
      <c r="L1909" t="b">
        <v>0</v>
      </c>
      <c r="M1909">
        <v>4</v>
      </c>
      <c r="N1909" s="6">
        <f t="shared" si="119"/>
        <v>21.25</v>
      </c>
      <c r="O1909" t="b">
        <v>0</v>
      </c>
      <c r="P1909" t="s">
        <v>8294</v>
      </c>
      <c r="Q1909" t="s">
        <v>8319</v>
      </c>
      <c r="R1909" t="s">
        <v>8348</v>
      </c>
      <c r="S1909" s="11">
        <f t="shared" si="120"/>
        <v>41767.587094907409</v>
      </c>
      <c r="T1909" s="11">
        <f t="shared" si="121"/>
        <v>41782.587094907409</v>
      </c>
    </row>
    <row r="1910" spans="1:20" ht="43.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s="5">
        <f t="shared" si="118"/>
        <v>1.7319999999999999E-2</v>
      </c>
      <c r="H1910" t="s">
        <v>8224</v>
      </c>
      <c r="I1910" t="s">
        <v>8246</v>
      </c>
      <c r="J1910">
        <v>1483048900</v>
      </c>
      <c r="K1910">
        <v>1480456900</v>
      </c>
      <c r="L1910" t="b">
        <v>0</v>
      </c>
      <c r="M1910">
        <v>4</v>
      </c>
      <c r="N1910" s="6">
        <f t="shared" si="119"/>
        <v>108.25</v>
      </c>
      <c r="O1910" t="b">
        <v>0</v>
      </c>
      <c r="P1910" t="s">
        <v>8294</v>
      </c>
      <c r="Q1910" t="s">
        <v>8319</v>
      </c>
      <c r="R1910" t="s">
        <v>8348</v>
      </c>
      <c r="S1910" s="11">
        <f t="shared" si="120"/>
        <v>42703.917824074073</v>
      </c>
      <c r="T1910" s="11">
        <f t="shared" si="121"/>
        <v>42733.917824074073</v>
      </c>
    </row>
    <row r="1911" spans="1:20" ht="43.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s="5">
        <f t="shared" si="118"/>
        <v>0.14111428571428572</v>
      </c>
      <c r="H1911" t="s">
        <v>8224</v>
      </c>
      <c r="I1911" t="s">
        <v>8246</v>
      </c>
      <c r="J1911">
        <v>1414059479</v>
      </c>
      <c r="K1911">
        <v>1411467479</v>
      </c>
      <c r="L1911" t="b">
        <v>0</v>
      </c>
      <c r="M1911">
        <v>38</v>
      </c>
      <c r="N1911" s="6">
        <f t="shared" si="119"/>
        <v>129.97368421052633</v>
      </c>
      <c r="O1911" t="b">
        <v>0</v>
      </c>
      <c r="P1911" t="s">
        <v>8294</v>
      </c>
      <c r="Q1911" t="s">
        <v>8319</v>
      </c>
      <c r="R1911" t="s">
        <v>8348</v>
      </c>
      <c r="S1911" s="11">
        <f t="shared" si="120"/>
        <v>41905.429155092592</v>
      </c>
      <c r="T1911" s="11">
        <f t="shared" si="121"/>
        <v>41935.429155092592</v>
      </c>
    </row>
    <row r="1912" spans="1:20" ht="43.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s="5">
        <f t="shared" si="118"/>
        <v>0.39395294117647056</v>
      </c>
      <c r="H1912" t="s">
        <v>8233</v>
      </c>
      <c r="I1912" t="s">
        <v>8249</v>
      </c>
      <c r="J1912">
        <v>1446331500</v>
      </c>
      <c r="K1912">
        <v>1442531217</v>
      </c>
      <c r="L1912" t="b">
        <v>0</v>
      </c>
      <c r="M1912">
        <v>285</v>
      </c>
      <c r="N1912" s="6">
        <f t="shared" si="119"/>
        <v>117.49473684210527</v>
      </c>
      <c r="O1912" t="b">
        <v>0</v>
      </c>
      <c r="P1912" t="s">
        <v>8294</v>
      </c>
      <c r="Q1912" t="s">
        <v>8319</v>
      </c>
      <c r="R1912" t="s">
        <v>8348</v>
      </c>
      <c r="S1912" s="11">
        <f t="shared" si="120"/>
        <v>42264.963159722218</v>
      </c>
      <c r="T1912" s="11">
        <f t="shared" si="121"/>
        <v>42308.947916666672</v>
      </c>
    </row>
    <row r="1913" spans="1:20" ht="43.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s="5">
        <f t="shared" si="118"/>
        <v>2.3529411764705883E-4</v>
      </c>
      <c r="H1913" t="s">
        <v>8228</v>
      </c>
      <c r="I1913" t="s">
        <v>8250</v>
      </c>
      <c r="J1913">
        <v>1407545334</v>
      </c>
      <c r="K1913">
        <v>1404953334</v>
      </c>
      <c r="L1913" t="b">
        <v>0</v>
      </c>
      <c r="M1913">
        <v>1</v>
      </c>
      <c r="N1913" s="6">
        <f t="shared" si="119"/>
        <v>10</v>
      </c>
      <c r="O1913" t="b">
        <v>0</v>
      </c>
      <c r="P1913" t="s">
        <v>8294</v>
      </c>
      <c r="Q1913" t="s">
        <v>8319</v>
      </c>
      <c r="R1913" t="s">
        <v>8348</v>
      </c>
      <c r="S1913" s="11">
        <f t="shared" si="120"/>
        <v>41830.033958333333</v>
      </c>
      <c r="T1913" s="11">
        <f t="shared" si="121"/>
        <v>41860.033958333333</v>
      </c>
    </row>
    <row r="1914" spans="1:20" ht="43.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s="5">
        <f t="shared" si="118"/>
        <v>0.59299999999999997</v>
      </c>
      <c r="H1914" t="s">
        <v>8224</v>
      </c>
      <c r="I1914" t="s">
        <v>8246</v>
      </c>
      <c r="J1914">
        <v>1433395560</v>
      </c>
      <c r="K1914">
        <v>1430803560</v>
      </c>
      <c r="L1914" t="b">
        <v>0</v>
      </c>
      <c r="M1914">
        <v>42</v>
      </c>
      <c r="N1914" s="6">
        <f t="shared" si="119"/>
        <v>70.595238095238102</v>
      </c>
      <c r="O1914" t="b">
        <v>0</v>
      </c>
      <c r="P1914" t="s">
        <v>8294</v>
      </c>
      <c r="Q1914" t="s">
        <v>8319</v>
      </c>
      <c r="R1914" t="s">
        <v>8348</v>
      </c>
      <c r="S1914" s="11">
        <f t="shared" si="120"/>
        <v>42129.226388888885</v>
      </c>
      <c r="T1914" s="11">
        <f t="shared" si="121"/>
        <v>42159.226388888885</v>
      </c>
    </row>
    <row r="1915" spans="1:20" ht="29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s="5">
        <f t="shared" si="118"/>
        <v>1.3270833333333334E-2</v>
      </c>
      <c r="H1915" t="s">
        <v>8225</v>
      </c>
      <c r="I1915" t="s">
        <v>8247</v>
      </c>
      <c r="J1915">
        <v>1412770578</v>
      </c>
      <c r="K1915">
        <v>1410178578</v>
      </c>
      <c r="L1915" t="b">
        <v>0</v>
      </c>
      <c r="M1915">
        <v>26</v>
      </c>
      <c r="N1915" s="6">
        <f t="shared" si="119"/>
        <v>24.5</v>
      </c>
      <c r="O1915" t="b">
        <v>0</v>
      </c>
      <c r="P1915" t="s">
        <v>8294</v>
      </c>
      <c r="Q1915" t="s">
        <v>8319</v>
      </c>
      <c r="R1915" t="s">
        <v>8348</v>
      </c>
      <c r="S1915" s="11">
        <f t="shared" si="120"/>
        <v>41890.511319444442</v>
      </c>
      <c r="T1915" s="11">
        <f t="shared" si="121"/>
        <v>41920.511319444442</v>
      </c>
    </row>
    <row r="1916" spans="1:20" ht="43.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s="5">
        <f t="shared" si="118"/>
        <v>9.0090090090090086E-2</v>
      </c>
      <c r="H1916" t="s">
        <v>8224</v>
      </c>
      <c r="I1916" t="s">
        <v>8246</v>
      </c>
      <c r="J1916">
        <v>1414814340</v>
      </c>
      <c r="K1916">
        <v>1413519073</v>
      </c>
      <c r="L1916" t="b">
        <v>0</v>
      </c>
      <c r="M1916">
        <v>2</v>
      </c>
      <c r="N1916" s="6">
        <f t="shared" si="119"/>
        <v>30</v>
      </c>
      <c r="O1916" t="b">
        <v>0</v>
      </c>
      <c r="P1916" t="s">
        <v>8294</v>
      </c>
      <c r="Q1916" t="s">
        <v>8319</v>
      </c>
      <c r="R1916" t="s">
        <v>8348</v>
      </c>
      <c r="S1916" s="11">
        <f t="shared" si="120"/>
        <v>41929.174456018518</v>
      </c>
      <c r="T1916" s="11">
        <f t="shared" si="121"/>
        <v>41944.165972222225</v>
      </c>
    </row>
    <row r="1917" spans="1:20" ht="43.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s="5">
        <f t="shared" si="118"/>
        <v>1.6E-2</v>
      </c>
      <c r="H1917" t="s">
        <v>8224</v>
      </c>
      <c r="I1917" t="s">
        <v>8246</v>
      </c>
      <c r="J1917">
        <v>1409620222</v>
      </c>
      <c r="K1917">
        <v>1407892222</v>
      </c>
      <c r="L1917" t="b">
        <v>0</v>
      </c>
      <c r="M1917">
        <v>4</v>
      </c>
      <c r="N1917" s="6">
        <f t="shared" si="119"/>
        <v>2</v>
      </c>
      <c r="O1917" t="b">
        <v>0</v>
      </c>
      <c r="P1917" t="s">
        <v>8294</v>
      </c>
      <c r="Q1917" t="s">
        <v>8319</v>
      </c>
      <c r="R1917" t="s">
        <v>8348</v>
      </c>
      <c r="S1917" s="11">
        <f t="shared" si="120"/>
        <v>41864.04886574074</v>
      </c>
      <c r="T1917" s="11">
        <f t="shared" si="121"/>
        <v>41884.04886574074</v>
      </c>
    </row>
    <row r="1918" spans="1:20" ht="29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s="5">
        <f t="shared" si="118"/>
        <v>5.1000000000000004E-3</v>
      </c>
      <c r="H1918" t="s">
        <v>8224</v>
      </c>
      <c r="I1918" t="s">
        <v>8246</v>
      </c>
      <c r="J1918">
        <v>1478542375</v>
      </c>
      <c r="K1918">
        <v>1476378775</v>
      </c>
      <c r="L1918" t="b">
        <v>0</v>
      </c>
      <c r="M1918">
        <v>6</v>
      </c>
      <c r="N1918" s="6">
        <f t="shared" si="119"/>
        <v>17</v>
      </c>
      <c r="O1918" t="b">
        <v>0</v>
      </c>
      <c r="P1918" t="s">
        <v>8294</v>
      </c>
      <c r="Q1918" t="s">
        <v>8319</v>
      </c>
      <c r="R1918" t="s">
        <v>8348</v>
      </c>
      <c r="S1918" s="11">
        <f t="shared" si="120"/>
        <v>42656.717303240745</v>
      </c>
      <c r="T1918" s="11">
        <f t="shared" si="121"/>
        <v>42681.758969907409</v>
      </c>
    </row>
    <row r="1919" spans="1:20" ht="29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s="5">
        <f t="shared" si="118"/>
        <v>0.52570512820512816</v>
      </c>
      <c r="H1919" t="s">
        <v>8231</v>
      </c>
      <c r="I1919" t="s">
        <v>8252</v>
      </c>
      <c r="J1919">
        <v>1486708133</v>
      </c>
      <c r="K1919">
        <v>1484116133</v>
      </c>
      <c r="L1919" t="b">
        <v>0</v>
      </c>
      <c r="M1919">
        <v>70</v>
      </c>
      <c r="N1919" s="6">
        <f t="shared" si="119"/>
        <v>2928.9285714285716</v>
      </c>
      <c r="O1919" t="b">
        <v>0</v>
      </c>
      <c r="P1919" t="s">
        <v>8294</v>
      </c>
      <c r="Q1919" t="s">
        <v>8319</v>
      </c>
      <c r="R1919" t="s">
        <v>8348</v>
      </c>
      <c r="S1919" s="11">
        <f t="shared" si="120"/>
        <v>42746.270057870366</v>
      </c>
      <c r="T1919" s="11">
        <f t="shared" si="121"/>
        <v>42776.270057870366</v>
      </c>
    </row>
    <row r="1920" spans="1:20" ht="43.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s="5">
        <f t="shared" si="118"/>
        <v>1.04E-2</v>
      </c>
      <c r="H1920" t="s">
        <v>8224</v>
      </c>
      <c r="I1920" t="s">
        <v>8246</v>
      </c>
      <c r="J1920">
        <v>1407869851</v>
      </c>
      <c r="K1920">
        <v>1404845851</v>
      </c>
      <c r="L1920" t="b">
        <v>0</v>
      </c>
      <c r="M1920">
        <v>9</v>
      </c>
      <c r="N1920" s="6">
        <f t="shared" si="119"/>
        <v>28.888888888888889</v>
      </c>
      <c r="O1920" t="b">
        <v>0</v>
      </c>
      <c r="P1920" t="s">
        <v>8294</v>
      </c>
      <c r="Q1920" t="s">
        <v>8319</v>
      </c>
      <c r="R1920" t="s">
        <v>8348</v>
      </c>
      <c r="S1920" s="11">
        <f t="shared" si="120"/>
        <v>41828.789942129632</v>
      </c>
      <c r="T1920" s="11">
        <f t="shared" si="121"/>
        <v>41863.789942129632</v>
      </c>
    </row>
    <row r="1921" spans="1:20" ht="43.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s="5">
        <f t="shared" si="118"/>
        <v>0.47399999999999998</v>
      </c>
      <c r="H1921" t="s">
        <v>8224</v>
      </c>
      <c r="I1921" t="s">
        <v>8246</v>
      </c>
      <c r="J1921">
        <v>1432069249</v>
      </c>
      <c r="K1921">
        <v>1429477249</v>
      </c>
      <c r="L1921" t="b">
        <v>0</v>
      </c>
      <c r="M1921">
        <v>8</v>
      </c>
      <c r="N1921" s="6">
        <f t="shared" si="119"/>
        <v>29.625</v>
      </c>
      <c r="O1921" t="b">
        <v>0</v>
      </c>
      <c r="P1921" t="s">
        <v>8294</v>
      </c>
      <c r="Q1921" t="s">
        <v>8319</v>
      </c>
      <c r="R1921" t="s">
        <v>8348</v>
      </c>
      <c r="S1921" s="11">
        <f t="shared" si="120"/>
        <v>42113.875567129624</v>
      </c>
      <c r="T1921" s="11">
        <f t="shared" si="121"/>
        <v>42143.875567129624</v>
      </c>
    </row>
    <row r="1922" spans="1:20" ht="43.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s="5">
        <f t="shared" ref="G1922:G1985" si="122">E1922/D1922</f>
        <v>0.43030000000000002</v>
      </c>
      <c r="H1922" t="s">
        <v>8225</v>
      </c>
      <c r="I1922" t="s">
        <v>8247</v>
      </c>
      <c r="J1922">
        <v>1445468400</v>
      </c>
      <c r="K1922">
        <v>1443042061</v>
      </c>
      <c r="L1922" t="b">
        <v>0</v>
      </c>
      <c r="M1922">
        <v>105</v>
      </c>
      <c r="N1922" s="6">
        <f t="shared" si="119"/>
        <v>40.980952380952381</v>
      </c>
      <c r="O1922" t="b">
        <v>0</v>
      </c>
      <c r="P1922" t="s">
        <v>8294</v>
      </c>
      <c r="Q1922" t="s">
        <v>8319</v>
      </c>
      <c r="R1922" t="s">
        <v>8348</v>
      </c>
      <c r="S1922" s="11">
        <f t="shared" si="120"/>
        <v>42270.875706018516</v>
      </c>
      <c r="T1922" s="11">
        <f t="shared" si="121"/>
        <v>42298.958333333328</v>
      </c>
    </row>
    <row r="1923" spans="1:20" ht="29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s="5">
        <f t="shared" si="122"/>
        <v>1.3680000000000001</v>
      </c>
      <c r="H1923" t="s">
        <v>8224</v>
      </c>
      <c r="I1923" t="s">
        <v>8246</v>
      </c>
      <c r="J1923">
        <v>1342243143</v>
      </c>
      <c r="K1923">
        <v>1339651143</v>
      </c>
      <c r="L1923" t="b">
        <v>0</v>
      </c>
      <c r="M1923">
        <v>38</v>
      </c>
      <c r="N1923" s="6">
        <f t="shared" ref="N1923:N1986" si="123">IFERROR(E1923/M1923,0)</f>
        <v>54</v>
      </c>
      <c r="O1923" t="b">
        <v>1</v>
      </c>
      <c r="P1923" t="s">
        <v>8279</v>
      </c>
      <c r="Q1923" t="s">
        <v>8325</v>
      </c>
      <c r="R1923" t="s">
        <v>8329</v>
      </c>
      <c r="S1923" s="11">
        <f t="shared" ref="S1923:S1986" si="124">((($K1923/60)/60)/24)+DATE(1970,1,1)</f>
        <v>41074.221562500003</v>
      </c>
      <c r="T1923" s="11">
        <f t="shared" ref="T1923:T1986" si="125">((($J1923/60)/60)/24)+DATE(1970,1,1)</f>
        <v>41104.221562500003</v>
      </c>
    </row>
    <row r="1924" spans="1:20" ht="43.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s="5">
        <f t="shared" si="122"/>
        <v>1.1555</v>
      </c>
      <c r="H1924" t="s">
        <v>8224</v>
      </c>
      <c r="I1924" t="s">
        <v>8246</v>
      </c>
      <c r="J1924">
        <v>1386828507</v>
      </c>
      <c r="K1924">
        <v>1384236507</v>
      </c>
      <c r="L1924" t="b">
        <v>0</v>
      </c>
      <c r="M1924">
        <v>64</v>
      </c>
      <c r="N1924" s="6">
        <f t="shared" si="123"/>
        <v>36.109375</v>
      </c>
      <c r="O1924" t="b">
        <v>1</v>
      </c>
      <c r="P1924" t="s">
        <v>8279</v>
      </c>
      <c r="Q1924" t="s">
        <v>8325</v>
      </c>
      <c r="R1924" t="s">
        <v>8329</v>
      </c>
      <c r="S1924" s="11">
        <f t="shared" si="124"/>
        <v>41590.255868055552</v>
      </c>
      <c r="T1924" s="11">
        <f t="shared" si="125"/>
        <v>41620.255868055552</v>
      </c>
    </row>
    <row r="1925" spans="1:20" ht="43.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s="5">
        <f t="shared" si="122"/>
        <v>2.4079999999999999</v>
      </c>
      <c r="H1925" t="s">
        <v>8224</v>
      </c>
      <c r="I1925" t="s">
        <v>8246</v>
      </c>
      <c r="J1925">
        <v>1317099540</v>
      </c>
      <c r="K1925">
        <v>1313612532</v>
      </c>
      <c r="L1925" t="b">
        <v>0</v>
      </c>
      <c r="M1925">
        <v>13</v>
      </c>
      <c r="N1925" s="6">
        <f t="shared" si="123"/>
        <v>23.153846153846153</v>
      </c>
      <c r="O1925" t="b">
        <v>1</v>
      </c>
      <c r="P1925" t="s">
        <v>8279</v>
      </c>
      <c r="Q1925" t="s">
        <v>8325</v>
      </c>
      <c r="R1925" t="s">
        <v>8329</v>
      </c>
      <c r="S1925" s="11">
        <f t="shared" si="124"/>
        <v>40772.848749999997</v>
      </c>
      <c r="T1925" s="11">
        <f t="shared" si="125"/>
        <v>40813.207638888889</v>
      </c>
    </row>
    <row r="1926" spans="1:20" ht="43.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s="5">
        <f t="shared" si="122"/>
        <v>1.1439999999999999</v>
      </c>
      <c r="H1926" t="s">
        <v>8224</v>
      </c>
      <c r="I1926" t="s">
        <v>8246</v>
      </c>
      <c r="J1926">
        <v>1389814380</v>
      </c>
      <c r="K1926">
        <v>1387390555</v>
      </c>
      <c r="L1926" t="b">
        <v>0</v>
      </c>
      <c r="M1926">
        <v>33</v>
      </c>
      <c r="N1926" s="6">
        <f t="shared" si="123"/>
        <v>104</v>
      </c>
      <c r="O1926" t="b">
        <v>1</v>
      </c>
      <c r="P1926" t="s">
        <v>8279</v>
      </c>
      <c r="Q1926" t="s">
        <v>8325</v>
      </c>
      <c r="R1926" t="s">
        <v>8329</v>
      </c>
      <c r="S1926" s="11">
        <f t="shared" si="124"/>
        <v>41626.761053240742</v>
      </c>
      <c r="T1926" s="11">
        <f t="shared" si="125"/>
        <v>41654.814583333333</v>
      </c>
    </row>
    <row r="1927" spans="1:20" ht="29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s="5">
        <f t="shared" si="122"/>
        <v>1.1033333333333333</v>
      </c>
      <c r="H1927" t="s">
        <v>8224</v>
      </c>
      <c r="I1927" t="s">
        <v>8246</v>
      </c>
      <c r="J1927">
        <v>1381449600</v>
      </c>
      <c r="K1927">
        <v>1379540288</v>
      </c>
      <c r="L1927" t="b">
        <v>0</v>
      </c>
      <c r="M1927">
        <v>52</v>
      </c>
      <c r="N1927" s="6">
        <f t="shared" si="123"/>
        <v>31.826923076923077</v>
      </c>
      <c r="O1927" t="b">
        <v>1</v>
      </c>
      <c r="P1927" t="s">
        <v>8279</v>
      </c>
      <c r="Q1927" t="s">
        <v>8325</v>
      </c>
      <c r="R1927" t="s">
        <v>8329</v>
      </c>
      <c r="S1927" s="11">
        <f t="shared" si="124"/>
        <v>41535.90148148148</v>
      </c>
      <c r="T1927" s="11">
        <f t="shared" si="125"/>
        <v>41558</v>
      </c>
    </row>
    <row r="1928" spans="1:20" ht="58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s="5">
        <f t="shared" si="122"/>
        <v>1.9537933333333333</v>
      </c>
      <c r="H1928" t="s">
        <v>8224</v>
      </c>
      <c r="I1928" t="s">
        <v>8246</v>
      </c>
      <c r="J1928">
        <v>1288657560</v>
      </c>
      <c r="K1928">
        <v>1286319256</v>
      </c>
      <c r="L1928" t="b">
        <v>0</v>
      </c>
      <c r="M1928">
        <v>107</v>
      </c>
      <c r="N1928" s="6">
        <f t="shared" si="123"/>
        <v>27.3896261682243</v>
      </c>
      <c r="O1928" t="b">
        <v>1</v>
      </c>
      <c r="P1928" t="s">
        <v>8279</v>
      </c>
      <c r="Q1928" t="s">
        <v>8325</v>
      </c>
      <c r="R1928" t="s">
        <v>8329</v>
      </c>
      <c r="S1928" s="11">
        <f t="shared" si="124"/>
        <v>40456.954351851848</v>
      </c>
      <c r="T1928" s="11">
        <f t="shared" si="125"/>
        <v>40484.018055555556</v>
      </c>
    </row>
    <row r="1929" spans="1:20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s="5">
        <f t="shared" si="122"/>
        <v>1.0333333333333334</v>
      </c>
      <c r="H1929" t="s">
        <v>8224</v>
      </c>
      <c r="I1929" t="s">
        <v>8246</v>
      </c>
      <c r="J1929">
        <v>1331182740</v>
      </c>
      <c r="K1929">
        <v>1329856839</v>
      </c>
      <c r="L1929" t="b">
        <v>0</v>
      </c>
      <c r="M1929">
        <v>11</v>
      </c>
      <c r="N1929" s="6">
        <f t="shared" si="123"/>
        <v>56.363636363636367</v>
      </c>
      <c r="O1929" t="b">
        <v>1</v>
      </c>
      <c r="P1929" t="s">
        <v>8279</v>
      </c>
      <c r="Q1929" t="s">
        <v>8325</v>
      </c>
      <c r="R1929" t="s">
        <v>8329</v>
      </c>
      <c r="S1929" s="11">
        <f t="shared" si="124"/>
        <v>40960.861562500002</v>
      </c>
      <c r="T1929" s="11">
        <f t="shared" si="125"/>
        <v>40976.207638888889</v>
      </c>
    </row>
    <row r="1930" spans="1:20" ht="29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s="5">
        <f t="shared" si="122"/>
        <v>1.031372549019608</v>
      </c>
      <c r="H1930" t="s">
        <v>8224</v>
      </c>
      <c r="I1930" t="s">
        <v>8246</v>
      </c>
      <c r="J1930">
        <v>1367940794</v>
      </c>
      <c r="K1930">
        <v>1365348794</v>
      </c>
      <c r="L1930" t="b">
        <v>0</v>
      </c>
      <c r="M1930">
        <v>34</v>
      </c>
      <c r="N1930" s="6">
        <f t="shared" si="123"/>
        <v>77.352941176470594</v>
      </c>
      <c r="O1930" t="b">
        <v>1</v>
      </c>
      <c r="P1930" t="s">
        <v>8279</v>
      </c>
      <c r="Q1930" t="s">
        <v>8325</v>
      </c>
      <c r="R1930" t="s">
        <v>8329</v>
      </c>
      <c r="S1930" s="11">
        <f t="shared" si="124"/>
        <v>41371.648078703707</v>
      </c>
      <c r="T1930" s="11">
        <f t="shared" si="125"/>
        <v>41401.648078703707</v>
      </c>
    </row>
    <row r="1931" spans="1:20" ht="43.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s="5">
        <f t="shared" si="122"/>
        <v>1.003125</v>
      </c>
      <c r="H1931" t="s">
        <v>8224</v>
      </c>
      <c r="I1931" t="s">
        <v>8246</v>
      </c>
      <c r="J1931">
        <v>1309825866</v>
      </c>
      <c r="K1931">
        <v>1306197066</v>
      </c>
      <c r="L1931" t="b">
        <v>0</v>
      </c>
      <c r="M1931">
        <v>75</v>
      </c>
      <c r="N1931" s="6">
        <f t="shared" si="123"/>
        <v>42.8</v>
      </c>
      <c r="O1931" t="b">
        <v>1</v>
      </c>
      <c r="P1931" t="s">
        <v>8279</v>
      </c>
      <c r="Q1931" t="s">
        <v>8325</v>
      </c>
      <c r="R1931" t="s">
        <v>8329</v>
      </c>
      <c r="S1931" s="11">
        <f t="shared" si="124"/>
        <v>40687.021597222221</v>
      </c>
      <c r="T1931" s="11">
        <f t="shared" si="125"/>
        <v>40729.021597222221</v>
      </c>
    </row>
    <row r="1932" spans="1:20" ht="29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s="5">
        <f t="shared" si="122"/>
        <v>1.27</v>
      </c>
      <c r="H1932" t="s">
        <v>8224</v>
      </c>
      <c r="I1932" t="s">
        <v>8246</v>
      </c>
      <c r="J1932">
        <v>1373203482</v>
      </c>
      <c r="K1932">
        <v>1368019482</v>
      </c>
      <c r="L1932" t="b">
        <v>0</v>
      </c>
      <c r="M1932">
        <v>26</v>
      </c>
      <c r="N1932" s="6">
        <f t="shared" si="123"/>
        <v>48.846153846153847</v>
      </c>
      <c r="O1932" t="b">
        <v>1</v>
      </c>
      <c r="P1932" t="s">
        <v>8279</v>
      </c>
      <c r="Q1932" t="s">
        <v>8325</v>
      </c>
      <c r="R1932" t="s">
        <v>8329</v>
      </c>
      <c r="S1932" s="11">
        <f t="shared" si="124"/>
        <v>41402.558819444443</v>
      </c>
      <c r="T1932" s="11">
        <f t="shared" si="125"/>
        <v>41462.558819444443</v>
      </c>
    </row>
    <row r="1933" spans="1:20" ht="29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s="5">
        <f t="shared" si="122"/>
        <v>1.20601</v>
      </c>
      <c r="H1933" t="s">
        <v>8224</v>
      </c>
      <c r="I1933" t="s">
        <v>8246</v>
      </c>
      <c r="J1933">
        <v>1337657400</v>
      </c>
      <c r="K1933">
        <v>1336512309</v>
      </c>
      <c r="L1933" t="b">
        <v>0</v>
      </c>
      <c r="M1933">
        <v>50</v>
      </c>
      <c r="N1933" s="6">
        <f t="shared" si="123"/>
        <v>48.240400000000001</v>
      </c>
      <c r="O1933" t="b">
        <v>1</v>
      </c>
      <c r="P1933" t="s">
        <v>8279</v>
      </c>
      <c r="Q1933" t="s">
        <v>8325</v>
      </c>
      <c r="R1933" t="s">
        <v>8329</v>
      </c>
      <c r="S1933" s="11">
        <f t="shared" si="124"/>
        <v>41037.892465277779</v>
      </c>
      <c r="T1933" s="11">
        <f t="shared" si="125"/>
        <v>41051.145833333336</v>
      </c>
    </row>
    <row r="1934" spans="1:20" ht="43.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s="5">
        <f t="shared" si="122"/>
        <v>1.0699047619047619</v>
      </c>
      <c r="H1934" t="s">
        <v>8224</v>
      </c>
      <c r="I1934" t="s">
        <v>8246</v>
      </c>
      <c r="J1934">
        <v>1327433173</v>
      </c>
      <c r="K1934">
        <v>1325618773</v>
      </c>
      <c r="L1934" t="b">
        <v>0</v>
      </c>
      <c r="M1934">
        <v>80</v>
      </c>
      <c r="N1934" s="6">
        <f t="shared" si="123"/>
        <v>70.212500000000006</v>
      </c>
      <c r="O1934" t="b">
        <v>1</v>
      </c>
      <c r="P1934" t="s">
        <v>8279</v>
      </c>
      <c r="Q1934" t="s">
        <v>8325</v>
      </c>
      <c r="R1934" t="s">
        <v>8329</v>
      </c>
      <c r="S1934" s="11">
        <f t="shared" si="124"/>
        <v>40911.809872685182</v>
      </c>
      <c r="T1934" s="11">
        <f t="shared" si="125"/>
        <v>40932.809872685182</v>
      </c>
    </row>
    <row r="1935" spans="1:20" ht="43.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s="5">
        <f t="shared" si="122"/>
        <v>1.7243333333333333</v>
      </c>
      <c r="H1935" t="s">
        <v>8224</v>
      </c>
      <c r="I1935" t="s">
        <v>8246</v>
      </c>
      <c r="J1935">
        <v>1411787307</v>
      </c>
      <c r="K1935">
        <v>1409195307</v>
      </c>
      <c r="L1935" t="b">
        <v>0</v>
      </c>
      <c r="M1935">
        <v>110</v>
      </c>
      <c r="N1935" s="6">
        <f t="shared" si="123"/>
        <v>94.054545454545448</v>
      </c>
      <c r="O1935" t="b">
        <v>1</v>
      </c>
      <c r="P1935" t="s">
        <v>8279</v>
      </c>
      <c r="Q1935" t="s">
        <v>8325</v>
      </c>
      <c r="R1935" t="s">
        <v>8329</v>
      </c>
      <c r="S1935" s="11">
        <f t="shared" si="124"/>
        <v>41879.130868055552</v>
      </c>
      <c r="T1935" s="11">
        <f t="shared" si="125"/>
        <v>41909.130868055552</v>
      </c>
    </row>
    <row r="1936" spans="1:20" ht="43.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s="5">
        <f t="shared" si="122"/>
        <v>1.2362</v>
      </c>
      <c r="H1936" t="s">
        <v>8224</v>
      </c>
      <c r="I1936" t="s">
        <v>8246</v>
      </c>
      <c r="J1936">
        <v>1324789200</v>
      </c>
      <c r="K1936">
        <v>1321649321</v>
      </c>
      <c r="L1936" t="b">
        <v>0</v>
      </c>
      <c r="M1936">
        <v>77</v>
      </c>
      <c r="N1936" s="6">
        <f t="shared" si="123"/>
        <v>80.272727272727266</v>
      </c>
      <c r="O1936" t="b">
        <v>1</v>
      </c>
      <c r="P1936" t="s">
        <v>8279</v>
      </c>
      <c r="Q1936" t="s">
        <v>8325</v>
      </c>
      <c r="R1936" t="s">
        <v>8329</v>
      </c>
      <c r="S1936" s="11">
        <f t="shared" si="124"/>
        <v>40865.867141203707</v>
      </c>
      <c r="T1936" s="11">
        <f t="shared" si="125"/>
        <v>40902.208333333336</v>
      </c>
    </row>
    <row r="1937" spans="1:20" ht="43.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s="5">
        <f t="shared" si="122"/>
        <v>1.0840000000000001</v>
      </c>
      <c r="H1937" t="s">
        <v>8224</v>
      </c>
      <c r="I1937" t="s">
        <v>8246</v>
      </c>
      <c r="J1937">
        <v>1403326740</v>
      </c>
      <c r="K1937">
        <v>1400106171</v>
      </c>
      <c r="L1937" t="b">
        <v>0</v>
      </c>
      <c r="M1937">
        <v>50</v>
      </c>
      <c r="N1937" s="6">
        <f t="shared" si="123"/>
        <v>54.2</v>
      </c>
      <c r="O1937" t="b">
        <v>1</v>
      </c>
      <c r="P1937" t="s">
        <v>8279</v>
      </c>
      <c r="Q1937" t="s">
        <v>8325</v>
      </c>
      <c r="R1937" t="s">
        <v>8329</v>
      </c>
      <c r="S1937" s="11">
        <f t="shared" si="124"/>
        <v>41773.932534722226</v>
      </c>
      <c r="T1937" s="11">
        <f t="shared" si="125"/>
        <v>41811.207638888889</v>
      </c>
    </row>
    <row r="1938" spans="1:20" ht="43.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s="5">
        <f t="shared" si="122"/>
        <v>1.1652013333333333</v>
      </c>
      <c r="H1938" t="s">
        <v>8224</v>
      </c>
      <c r="I1938" t="s">
        <v>8246</v>
      </c>
      <c r="J1938">
        <v>1323151140</v>
      </c>
      <c r="K1938">
        <v>1320528070</v>
      </c>
      <c r="L1938" t="b">
        <v>0</v>
      </c>
      <c r="M1938">
        <v>145</v>
      </c>
      <c r="N1938" s="6">
        <f t="shared" si="123"/>
        <v>60.26903448275862</v>
      </c>
      <c r="O1938" t="b">
        <v>1</v>
      </c>
      <c r="P1938" t="s">
        <v>8279</v>
      </c>
      <c r="Q1938" t="s">
        <v>8325</v>
      </c>
      <c r="R1938" t="s">
        <v>8329</v>
      </c>
      <c r="S1938" s="11">
        <f t="shared" si="124"/>
        <v>40852.889699074076</v>
      </c>
      <c r="T1938" s="11">
        <f t="shared" si="125"/>
        <v>40883.249305555553</v>
      </c>
    </row>
    <row r="1939" spans="1:20" ht="43.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s="5">
        <f t="shared" si="122"/>
        <v>1.8724499999999999</v>
      </c>
      <c r="H1939" t="s">
        <v>8224</v>
      </c>
      <c r="I1939" t="s">
        <v>8246</v>
      </c>
      <c r="J1939">
        <v>1339732740</v>
      </c>
      <c r="K1939">
        <v>1338346281</v>
      </c>
      <c r="L1939" t="b">
        <v>0</v>
      </c>
      <c r="M1939">
        <v>29</v>
      </c>
      <c r="N1939" s="6">
        <f t="shared" si="123"/>
        <v>38.740344827586206</v>
      </c>
      <c r="O1939" t="b">
        <v>1</v>
      </c>
      <c r="P1939" t="s">
        <v>8279</v>
      </c>
      <c r="Q1939" t="s">
        <v>8325</v>
      </c>
      <c r="R1939" t="s">
        <v>8329</v>
      </c>
      <c r="S1939" s="11">
        <f t="shared" si="124"/>
        <v>41059.118993055556</v>
      </c>
      <c r="T1939" s="11">
        <f t="shared" si="125"/>
        <v>41075.165972222225</v>
      </c>
    </row>
    <row r="1940" spans="1:20" ht="43.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s="5">
        <f t="shared" si="122"/>
        <v>1.1593333333333333</v>
      </c>
      <c r="H1940" t="s">
        <v>8224</v>
      </c>
      <c r="I1940" t="s">
        <v>8246</v>
      </c>
      <c r="J1940">
        <v>1372741200</v>
      </c>
      <c r="K1940">
        <v>1370067231</v>
      </c>
      <c r="L1940" t="b">
        <v>0</v>
      </c>
      <c r="M1940">
        <v>114</v>
      </c>
      <c r="N1940" s="6">
        <f t="shared" si="123"/>
        <v>152.54385964912279</v>
      </c>
      <c r="O1940" t="b">
        <v>1</v>
      </c>
      <c r="P1940" t="s">
        <v>8279</v>
      </c>
      <c r="Q1940" t="s">
        <v>8325</v>
      </c>
      <c r="R1940" t="s">
        <v>8329</v>
      </c>
      <c r="S1940" s="11">
        <f t="shared" si="124"/>
        <v>41426.259618055556</v>
      </c>
      <c r="T1940" s="11">
        <f t="shared" si="125"/>
        <v>41457.208333333336</v>
      </c>
    </row>
    <row r="1941" spans="1:20" ht="43.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s="5">
        <f t="shared" si="122"/>
        <v>1.107</v>
      </c>
      <c r="H1941" t="s">
        <v>8224</v>
      </c>
      <c r="I1941" t="s">
        <v>8246</v>
      </c>
      <c r="J1941">
        <v>1362955108</v>
      </c>
      <c r="K1941">
        <v>1360366708</v>
      </c>
      <c r="L1941" t="b">
        <v>0</v>
      </c>
      <c r="M1941">
        <v>96</v>
      </c>
      <c r="N1941" s="6">
        <f t="shared" si="123"/>
        <v>115.3125</v>
      </c>
      <c r="O1941" t="b">
        <v>1</v>
      </c>
      <c r="P1941" t="s">
        <v>8279</v>
      </c>
      <c r="Q1941" t="s">
        <v>8325</v>
      </c>
      <c r="R1941" t="s">
        <v>8329</v>
      </c>
      <c r="S1941" s="11">
        <f t="shared" si="124"/>
        <v>41313.985046296293</v>
      </c>
      <c r="T1941" s="11">
        <f t="shared" si="125"/>
        <v>41343.943379629629</v>
      </c>
    </row>
    <row r="1942" spans="1:20" ht="43.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s="5">
        <f t="shared" si="122"/>
        <v>1.7092307692307693</v>
      </c>
      <c r="H1942" t="s">
        <v>8224</v>
      </c>
      <c r="I1942" t="s">
        <v>8246</v>
      </c>
      <c r="J1942">
        <v>1308110340</v>
      </c>
      <c r="K1942">
        <v>1304770233</v>
      </c>
      <c r="L1942" t="b">
        <v>0</v>
      </c>
      <c r="M1942">
        <v>31</v>
      </c>
      <c r="N1942" s="6">
        <f t="shared" si="123"/>
        <v>35.838709677419352</v>
      </c>
      <c r="O1942" t="b">
        <v>1</v>
      </c>
      <c r="P1942" t="s">
        <v>8279</v>
      </c>
      <c r="Q1942" t="s">
        <v>8325</v>
      </c>
      <c r="R1942" t="s">
        <v>8329</v>
      </c>
      <c r="S1942" s="11">
        <f t="shared" si="124"/>
        <v>40670.507326388892</v>
      </c>
      <c r="T1942" s="11">
        <f t="shared" si="125"/>
        <v>40709.165972222225</v>
      </c>
    </row>
    <row r="1943" spans="1:20" ht="43.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s="5">
        <f t="shared" si="122"/>
        <v>1.2611835600000001</v>
      </c>
      <c r="H1943" t="s">
        <v>8224</v>
      </c>
      <c r="I1943" t="s">
        <v>8246</v>
      </c>
      <c r="J1943">
        <v>1400137131</v>
      </c>
      <c r="K1943">
        <v>1397545131</v>
      </c>
      <c r="L1943" t="b">
        <v>1</v>
      </c>
      <c r="M1943">
        <v>4883</v>
      </c>
      <c r="N1943" s="6">
        <f t="shared" si="123"/>
        <v>64.570118779438872</v>
      </c>
      <c r="O1943" t="b">
        <v>1</v>
      </c>
      <c r="P1943" t="s">
        <v>8295</v>
      </c>
      <c r="Q1943" t="s">
        <v>8319</v>
      </c>
      <c r="R1943" t="s">
        <v>8349</v>
      </c>
      <c r="S1943" s="11">
        <f t="shared" si="124"/>
        <v>41744.290868055556</v>
      </c>
      <c r="T1943" s="11">
        <f t="shared" si="125"/>
        <v>41774.290868055556</v>
      </c>
    </row>
    <row r="1944" spans="1:20" ht="43.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s="5">
        <f t="shared" si="122"/>
        <v>1.3844033333333334</v>
      </c>
      <c r="H1944" t="s">
        <v>8224</v>
      </c>
      <c r="I1944" t="s">
        <v>8246</v>
      </c>
      <c r="J1944">
        <v>1309809140</v>
      </c>
      <c r="K1944">
        <v>1302033140</v>
      </c>
      <c r="L1944" t="b">
        <v>1</v>
      </c>
      <c r="M1944">
        <v>95</v>
      </c>
      <c r="N1944" s="6">
        <f t="shared" si="123"/>
        <v>87.436000000000007</v>
      </c>
      <c r="O1944" t="b">
        <v>1</v>
      </c>
      <c r="P1944" t="s">
        <v>8295</v>
      </c>
      <c r="Q1944" t="s">
        <v>8319</v>
      </c>
      <c r="R1944" t="s">
        <v>8349</v>
      </c>
      <c r="S1944" s="11">
        <f t="shared" si="124"/>
        <v>40638.828009259261</v>
      </c>
      <c r="T1944" s="11">
        <f t="shared" si="125"/>
        <v>40728.828009259261</v>
      </c>
    </row>
    <row r="1945" spans="1:20" ht="43.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s="5">
        <f t="shared" si="122"/>
        <v>17.052499999999998</v>
      </c>
      <c r="H1945" t="s">
        <v>8224</v>
      </c>
      <c r="I1945" t="s">
        <v>8246</v>
      </c>
      <c r="J1945">
        <v>1470896916</v>
      </c>
      <c r="K1945">
        <v>1467008916</v>
      </c>
      <c r="L1945" t="b">
        <v>1</v>
      </c>
      <c r="M1945">
        <v>2478</v>
      </c>
      <c r="N1945" s="6">
        <f t="shared" si="123"/>
        <v>68.815577078288939</v>
      </c>
      <c r="O1945" t="b">
        <v>1</v>
      </c>
      <c r="P1945" t="s">
        <v>8295</v>
      </c>
      <c r="Q1945" t="s">
        <v>8319</v>
      </c>
      <c r="R1945" t="s">
        <v>8349</v>
      </c>
      <c r="S1945" s="11">
        <f t="shared" si="124"/>
        <v>42548.269861111112</v>
      </c>
      <c r="T1945" s="11">
        <f t="shared" si="125"/>
        <v>42593.269861111112</v>
      </c>
    </row>
    <row r="1946" spans="1:20" ht="43.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s="5">
        <f t="shared" si="122"/>
        <v>7.8805550000000002</v>
      </c>
      <c r="H1946" t="s">
        <v>8224</v>
      </c>
      <c r="I1946" t="s">
        <v>8246</v>
      </c>
      <c r="J1946">
        <v>1398952890</v>
      </c>
      <c r="K1946">
        <v>1396360890</v>
      </c>
      <c r="L1946" t="b">
        <v>1</v>
      </c>
      <c r="M1946">
        <v>1789</v>
      </c>
      <c r="N1946" s="6">
        <f t="shared" si="123"/>
        <v>176.200223588597</v>
      </c>
      <c r="O1946" t="b">
        <v>1</v>
      </c>
      <c r="P1946" t="s">
        <v>8295</v>
      </c>
      <c r="Q1946" t="s">
        <v>8319</v>
      </c>
      <c r="R1946" t="s">
        <v>8349</v>
      </c>
      <c r="S1946" s="11">
        <f t="shared" si="124"/>
        <v>41730.584374999999</v>
      </c>
      <c r="T1946" s="11">
        <f t="shared" si="125"/>
        <v>41760.584374999999</v>
      </c>
    </row>
    <row r="1947" spans="1:20" ht="43.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s="5">
        <f t="shared" si="122"/>
        <v>3.4801799999999998</v>
      </c>
      <c r="H1947" t="s">
        <v>8227</v>
      </c>
      <c r="I1947" t="s">
        <v>8249</v>
      </c>
      <c r="J1947">
        <v>1436680958</v>
      </c>
      <c r="K1947">
        <v>1433224958</v>
      </c>
      <c r="L1947" t="b">
        <v>1</v>
      </c>
      <c r="M1947">
        <v>680</v>
      </c>
      <c r="N1947" s="6">
        <f t="shared" si="123"/>
        <v>511.79117647058825</v>
      </c>
      <c r="O1947" t="b">
        <v>1</v>
      </c>
      <c r="P1947" t="s">
        <v>8295</v>
      </c>
      <c r="Q1947" t="s">
        <v>8319</v>
      </c>
      <c r="R1947" t="s">
        <v>8349</v>
      </c>
      <c r="S1947" s="11">
        <f t="shared" si="124"/>
        <v>42157.251828703709</v>
      </c>
      <c r="T1947" s="11">
        <f t="shared" si="125"/>
        <v>42197.251828703709</v>
      </c>
    </row>
    <row r="1948" spans="1:20" ht="43.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s="5">
        <f t="shared" si="122"/>
        <v>1.4974666666666667</v>
      </c>
      <c r="H1948" t="s">
        <v>8224</v>
      </c>
      <c r="I1948" t="s">
        <v>8246</v>
      </c>
      <c r="J1948">
        <v>1397961361</v>
      </c>
      <c r="K1948">
        <v>1392780961</v>
      </c>
      <c r="L1948" t="b">
        <v>1</v>
      </c>
      <c r="M1948">
        <v>70</v>
      </c>
      <c r="N1948" s="6">
        <f t="shared" si="123"/>
        <v>160.44285714285715</v>
      </c>
      <c r="O1948" t="b">
        <v>1</v>
      </c>
      <c r="P1948" t="s">
        <v>8295</v>
      </c>
      <c r="Q1948" t="s">
        <v>8319</v>
      </c>
      <c r="R1948" t="s">
        <v>8349</v>
      </c>
      <c r="S1948" s="11">
        <f t="shared" si="124"/>
        <v>41689.150011574071</v>
      </c>
      <c r="T1948" s="11">
        <f t="shared" si="125"/>
        <v>41749.108344907407</v>
      </c>
    </row>
    <row r="1949" spans="1:20" ht="43.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s="5">
        <f t="shared" si="122"/>
        <v>1.0063375000000001</v>
      </c>
      <c r="H1949" t="s">
        <v>8224</v>
      </c>
      <c r="I1949" t="s">
        <v>8246</v>
      </c>
      <c r="J1949">
        <v>1258955940</v>
      </c>
      <c r="K1949">
        <v>1255730520</v>
      </c>
      <c r="L1949" t="b">
        <v>1</v>
      </c>
      <c r="M1949">
        <v>23</v>
      </c>
      <c r="N1949" s="6">
        <f t="shared" si="123"/>
        <v>35.003043478260871</v>
      </c>
      <c r="O1949" t="b">
        <v>1</v>
      </c>
      <c r="P1949" t="s">
        <v>8295</v>
      </c>
      <c r="Q1949" t="s">
        <v>8319</v>
      </c>
      <c r="R1949" t="s">
        <v>8349</v>
      </c>
      <c r="S1949" s="11">
        <f t="shared" si="124"/>
        <v>40102.918055555558</v>
      </c>
      <c r="T1949" s="11">
        <f t="shared" si="125"/>
        <v>40140.249305555553</v>
      </c>
    </row>
    <row r="1950" spans="1:20" ht="29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s="5">
        <f t="shared" si="122"/>
        <v>8.0021100000000001</v>
      </c>
      <c r="H1950" t="s">
        <v>8224</v>
      </c>
      <c r="I1950" t="s">
        <v>8246</v>
      </c>
      <c r="J1950">
        <v>1465232520</v>
      </c>
      <c r="K1950">
        <v>1460557809</v>
      </c>
      <c r="L1950" t="b">
        <v>1</v>
      </c>
      <c r="M1950">
        <v>4245</v>
      </c>
      <c r="N1950" s="6">
        <f t="shared" si="123"/>
        <v>188.50671378091872</v>
      </c>
      <c r="O1950" t="b">
        <v>1</v>
      </c>
      <c r="P1950" t="s">
        <v>8295</v>
      </c>
      <c r="Q1950" t="s">
        <v>8319</v>
      </c>
      <c r="R1950" t="s">
        <v>8349</v>
      </c>
      <c r="S1950" s="11">
        <f t="shared" si="124"/>
        <v>42473.604270833333</v>
      </c>
      <c r="T1950" s="11">
        <f t="shared" si="125"/>
        <v>42527.709722222222</v>
      </c>
    </row>
    <row r="1951" spans="1:20" ht="43.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s="5">
        <f t="shared" si="122"/>
        <v>1.0600260000000001</v>
      </c>
      <c r="H1951" t="s">
        <v>8225</v>
      </c>
      <c r="I1951" t="s">
        <v>8247</v>
      </c>
      <c r="J1951">
        <v>1404986951</v>
      </c>
      <c r="K1951">
        <v>1402394951</v>
      </c>
      <c r="L1951" t="b">
        <v>1</v>
      </c>
      <c r="M1951">
        <v>943</v>
      </c>
      <c r="N1951" s="6">
        <f t="shared" si="123"/>
        <v>56.204984093319197</v>
      </c>
      <c r="O1951" t="b">
        <v>1</v>
      </c>
      <c r="P1951" t="s">
        <v>8295</v>
      </c>
      <c r="Q1951" t="s">
        <v>8319</v>
      </c>
      <c r="R1951" t="s">
        <v>8349</v>
      </c>
      <c r="S1951" s="11">
        <f t="shared" si="124"/>
        <v>41800.423043981478</v>
      </c>
      <c r="T1951" s="11">
        <f t="shared" si="125"/>
        <v>41830.423043981478</v>
      </c>
    </row>
    <row r="1952" spans="1:20" ht="43.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s="5">
        <f t="shared" si="122"/>
        <v>2.0051866666666669</v>
      </c>
      <c r="H1952" t="s">
        <v>8224</v>
      </c>
      <c r="I1952" t="s">
        <v>8246</v>
      </c>
      <c r="J1952">
        <v>1303446073</v>
      </c>
      <c r="K1952">
        <v>1300767673</v>
      </c>
      <c r="L1952" t="b">
        <v>1</v>
      </c>
      <c r="M1952">
        <v>1876</v>
      </c>
      <c r="N1952" s="6">
        <f t="shared" si="123"/>
        <v>51.3054157782516</v>
      </c>
      <c r="O1952" t="b">
        <v>1</v>
      </c>
      <c r="P1952" t="s">
        <v>8295</v>
      </c>
      <c r="Q1952" t="s">
        <v>8319</v>
      </c>
      <c r="R1952" t="s">
        <v>8349</v>
      </c>
      <c r="S1952" s="11">
        <f t="shared" si="124"/>
        <v>40624.181400462963</v>
      </c>
      <c r="T1952" s="11">
        <f t="shared" si="125"/>
        <v>40655.181400462963</v>
      </c>
    </row>
    <row r="1953" spans="1:20" ht="43.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s="5">
        <f t="shared" si="122"/>
        <v>2.1244399999999999</v>
      </c>
      <c r="H1953" t="s">
        <v>8224</v>
      </c>
      <c r="I1953" t="s">
        <v>8246</v>
      </c>
      <c r="J1953">
        <v>1478516737</v>
      </c>
      <c r="K1953">
        <v>1475921137</v>
      </c>
      <c r="L1953" t="b">
        <v>1</v>
      </c>
      <c r="M1953">
        <v>834</v>
      </c>
      <c r="N1953" s="6">
        <f t="shared" si="123"/>
        <v>127.36450839328538</v>
      </c>
      <c r="O1953" t="b">
        <v>1</v>
      </c>
      <c r="P1953" t="s">
        <v>8295</v>
      </c>
      <c r="Q1953" t="s">
        <v>8319</v>
      </c>
      <c r="R1953" t="s">
        <v>8349</v>
      </c>
      <c r="S1953" s="11">
        <f t="shared" si="124"/>
        <v>42651.420567129629</v>
      </c>
      <c r="T1953" s="11">
        <f t="shared" si="125"/>
        <v>42681.462233796294</v>
      </c>
    </row>
    <row r="1954" spans="1:20" ht="43.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s="5">
        <f t="shared" si="122"/>
        <v>1.9847237142857144</v>
      </c>
      <c r="H1954" t="s">
        <v>8229</v>
      </c>
      <c r="I1954" t="s">
        <v>8251</v>
      </c>
      <c r="J1954">
        <v>1381934015</v>
      </c>
      <c r="K1954">
        <v>1378737215</v>
      </c>
      <c r="L1954" t="b">
        <v>1</v>
      </c>
      <c r="M1954">
        <v>682</v>
      </c>
      <c r="N1954" s="6">
        <f t="shared" si="123"/>
        <v>101.85532258064516</v>
      </c>
      <c r="O1954" t="b">
        <v>1</v>
      </c>
      <c r="P1954" t="s">
        <v>8295</v>
      </c>
      <c r="Q1954" t="s">
        <v>8319</v>
      </c>
      <c r="R1954" t="s">
        <v>8349</v>
      </c>
      <c r="S1954" s="11">
        <f t="shared" si="124"/>
        <v>41526.60665509259</v>
      </c>
      <c r="T1954" s="11">
        <f t="shared" si="125"/>
        <v>41563.60665509259</v>
      </c>
    </row>
    <row r="1955" spans="1:20" ht="43.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s="5">
        <f t="shared" si="122"/>
        <v>2.2594666666666665</v>
      </c>
      <c r="H1955" t="s">
        <v>8224</v>
      </c>
      <c r="I1955" t="s">
        <v>8246</v>
      </c>
      <c r="J1955">
        <v>1330657200</v>
      </c>
      <c r="K1955">
        <v>1328158065</v>
      </c>
      <c r="L1955" t="b">
        <v>1</v>
      </c>
      <c r="M1955">
        <v>147</v>
      </c>
      <c r="N1955" s="6">
        <f t="shared" si="123"/>
        <v>230.55782312925169</v>
      </c>
      <c r="O1955" t="b">
        <v>1</v>
      </c>
      <c r="P1955" t="s">
        <v>8295</v>
      </c>
      <c r="Q1955" t="s">
        <v>8319</v>
      </c>
      <c r="R1955" t="s">
        <v>8349</v>
      </c>
      <c r="S1955" s="11">
        <f t="shared" si="124"/>
        <v>40941.199826388889</v>
      </c>
      <c r="T1955" s="11">
        <f t="shared" si="125"/>
        <v>40970.125</v>
      </c>
    </row>
    <row r="1956" spans="1:20" ht="29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s="5">
        <f t="shared" si="122"/>
        <v>6.9894800000000004</v>
      </c>
      <c r="H1956" t="s">
        <v>8224</v>
      </c>
      <c r="I1956" t="s">
        <v>8246</v>
      </c>
      <c r="J1956">
        <v>1457758800</v>
      </c>
      <c r="K1956">
        <v>1453730176</v>
      </c>
      <c r="L1956" t="b">
        <v>1</v>
      </c>
      <c r="M1956">
        <v>415</v>
      </c>
      <c r="N1956" s="6">
        <f t="shared" si="123"/>
        <v>842.10602409638557</v>
      </c>
      <c r="O1956" t="b">
        <v>1</v>
      </c>
      <c r="P1956" t="s">
        <v>8295</v>
      </c>
      <c r="Q1956" t="s">
        <v>8319</v>
      </c>
      <c r="R1956" t="s">
        <v>8349</v>
      </c>
      <c r="S1956" s="11">
        <f t="shared" si="124"/>
        <v>42394.580740740741</v>
      </c>
      <c r="T1956" s="11">
        <f t="shared" si="125"/>
        <v>42441.208333333328</v>
      </c>
    </row>
    <row r="1957" spans="1:20" ht="43.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s="5">
        <f t="shared" si="122"/>
        <v>3.9859528571428569</v>
      </c>
      <c r="H1957" t="s">
        <v>8224</v>
      </c>
      <c r="I1957" t="s">
        <v>8246</v>
      </c>
      <c r="J1957">
        <v>1337799600</v>
      </c>
      <c r="K1957">
        <v>1334989881</v>
      </c>
      <c r="L1957" t="b">
        <v>1</v>
      </c>
      <c r="M1957">
        <v>290</v>
      </c>
      <c r="N1957" s="6">
        <f t="shared" si="123"/>
        <v>577.27593103448271</v>
      </c>
      <c r="O1957" t="b">
        <v>1</v>
      </c>
      <c r="P1957" t="s">
        <v>8295</v>
      </c>
      <c r="Q1957" t="s">
        <v>8319</v>
      </c>
      <c r="R1957" t="s">
        <v>8349</v>
      </c>
      <c r="S1957" s="11">
        <f t="shared" si="124"/>
        <v>41020.271770833337</v>
      </c>
      <c r="T1957" s="11">
        <f t="shared" si="125"/>
        <v>41052.791666666664</v>
      </c>
    </row>
    <row r="1958" spans="1:20" ht="43.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s="5">
        <f t="shared" si="122"/>
        <v>2.9403333333333332</v>
      </c>
      <c r="H1958" t="s">
        <v>8224</v>
      </c>
      <c r="I1958" t="s">
        <v>8246</v>
      </c>
      <c r="J1958">
        <v>1429391405</v>
      </c>
      <c r="K1958">
        <v>1425507005</v>
      </c>
      <c r="L1958" t="b">
        <v>1</v>
      </c>
      <c r="M1958">
        <v>365</v>
      </c>
      <c r="N1958" s="6">
        <f t="shared" si="123"/>
        <v>483.34246575342468</v>
      </c>
      <c r="O1958" t="b">
        <v>1</v>
      </c>
      <c r="P1958" t="s">
        <v>8295</v>
      </c>
      <c r="Q1958" t="s">
        <v>8319</v>
      </c>
      <c r="R1958" t="s">
        <v>8349</v>
      </c>
      <c r="S1958" s="11">
        <f t="shared" si="124"/>
        <v>42067.923668981486</v>
      </c>
      <c r="T1958" s="11">
        <f t="shared" si="125"/>
        <v>42112.882002314815</v>
      </c>
    </row>
    <row r="1959" spans="1:20" ht="29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s="5">
        <f t="shared" si="122"/>
        <v>1.6750470000000002</v>
      </c>
      <c r="H1959" t="s">
        <v>8224</v>
      </c>
      <c r="I1959" t="s">
        <v>8246</v>
      </c>
      <c r="J1959">
        <v>1351304513</v>
      </c>
      <c r="K1959">
        <v>1348712513</v>
      </c>
      <c r="L1959" t="b">
        <v>1</v>
      </c>
      <c r="M1959">
        <v>660</v>
      </c>
      <c r="N1959" s="6">
        <f t="shared" si="123"/>
        <v>76.138500000000008</v>
      </c>
      <c r="O1959" t="b">
        <v>1</v>
      </c>
      <c r="P1959" t="s">
        <v>8295</v>
      </c>
      <c r="Q1959" t="s">
        <v>8319</v>
      </c>
      <c r="R1959" t="s">
        <v>8349</v>
      </c>
      <c r="S1959" s="11">
        <f t="shared" si="124"/>
        <v>41179.098530092589</v>
      </c>
      <c r="T1959" s="11">
        <f t="shared" si="125"/>
        <v>41209.098530092589</v>
      </c>
    </row>
    <row r="1960" spans="1:20" ht="43.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s="5">
        <f t="shared" si="122"/>
        <v>14.355717142857143</v>
      </c>
      <c r="H1960" t="s">
        <v>8224</v>
      </c>
      <c r="I1960" t="s">
        <v>8246</v>
      </c>
      <c r="J1960">
        <v>1364078561</v>
      </c>
      <c r="K1960">
        <v>1361490161</v>
      </c>
      <c r="L1960" t="b">
        <v>1</v>
      </c>
      <c r="M1960">
        <v>1356</v>
      </c>
      <c r="N1960" s="6">
        <f t="shared" si="123"/>
        <v>74.107684365781708</v>
      </c>
      <c r="O1960" t="b">
        <v>1</v>
      </c>
      <c r="P1960" t="s">
        <v>8295</v>
      </c>
      <c r="Q1960" t="s">
        <v>8319</v>
      </c>
      <c r="R1960" t="s">
        <v>8349</v>
      </c>
      <c r="S1960" s="11">
        <f t="shared" si="124"/>
        <v>41326.987974537034</v>
      </c>
      <c r="T1960" s="11">
        <f t="shared" si="125"/>
        <v>41356.94630787037</v>
      </c>
    </row>
    <row r="1961" spans="1:20" ht="43.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s="5">
        <f t="shared" si="122"/>
        <v>1.5673440000000001</v>
      </c>
      <c r="H1961" t="s">
        <v>8224</v>
      </c>
      <c r="I1961" t="s">
        <v>8246</v>
      </c>
      <c r="J1961">
        <v>1412121600</v>
      </c>
      <c r="K1961">
        <v>1408565860</v>
      </c>
      <c r="L1961" t="b">
        <v>1</v>
      </c>
      <c r="M1961">
        <v>424</v>
      </c>
      <c r="N1961" s="6">
        <f t="shared" si="123"/>
        <v>36.965660377358489</v>
      </c>
      <c r="O1961" t="b">
        <v>1</v>
      </c>
      <c r="P1961" t="s">
        <v>8295</v>
      </c>
      <c r="Q1961" t="s">
        <v>8319</v>
      </c>
      <c r="R1961" t="s">
        <v>8349</v>
      </c>
      <c r="S1961" s="11">
        <f t="shared" si="124"/>
        <v>41871.845601851855</v>
      </c>
      <c r="T1961" s="11">
        <f t="shared" si="125"/>
        <v>41913</v>
      </c>
    </row>
    <row r="1962" spans="1:20" ht="43.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s="5">
        <f t="shared" si="122"/>
        <v>1.1790285714285715</v>
      </c>
      <c r="H1962" t="s">
        <v>8235</v>
      </c>
      <c r="I1962" t="s">
        <v>8255</v>
      </c>
      <c r="J1962">
        <v>1419151341</v>
      </c>
      <c r="K1962">
        <v>1416559341</v>
      </c>
      <c r="L1962" t="b">
        <v>1</v>
      </c>
      <c r="M1962">
        <v>33</v>
      </c>
      <c r="N1962" s="6">
        <f t="shared" si="123"/>
        <v>2500.969696969697</v>
      </c>
      <c r="O1962" t="b">
        <v>1</v>
      </c>
      <c r="P1962" t="s">
        <v>8295</v>
      </c>
      <c r="Q1962" t="s">
        <v>8319</v>
      </c>
      <c r="R1962" t="s">
        <v>8349</v>
      </c>
      <c r="S1962" s="11">
        <f t="shared" si="124"/>
        <v>41964.362743055557</v>
      </c>
      <c r="T1962" s="11">
        <f t="shared" si="125"/>
        <v>41994.362743055557</v>
      </c>
    </row>
    <row r="1963" spans="1:20" ht="43.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s="5">
        <f t="shared" si="122"/>
        <v>11.053811999999999</v>
      </c>
      <c r="H1963" t="s">
        <v>8224</v>
      </c>
      <c r="I1963" t="s">
        <v>8246</v>
      </c>
      <c r="J1963">
        <v>1349495940</v>
      </c>
      <c r="K1963">
        <v>1346042417</v>
      </c>
      <c r="L1963" t="b">
        <v>1</v>
      </c>
      <c r="M1963">
        <v>1633</v>
      </c>
      <c r="N1963" s="6">
        <f t="shared" si="123"/>
        <v>67.690214329454989</v>
      </c>
      <c r="O1963" t="b">
        <v>1</v>
      </c>
      <c r="P1963" t="s">
        <v>8295</v>
      </c>
      <c r="Q1963" t="s">
        <v>8319</v>
      </c>
      <c r="R1963" t="s">
        <v>8349</v>
      </c>
      <c r="S1963" s="11">
        <f t="shared" si="124"/>
        <v>41148.194641203707</v>
      </c>
      <c r="T1963" s="11">
        <f t="shared" si="125"/>
        <v>41188.165972222225</v>
      </c>
    </row>
    <row r="1964" spans="1:20" ht="43.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s="5">
        <f t="shared" si="122"/>
        <v>1.9292499999999999</v>
      </c>
      <c r="H1964" t="s">
        <v>8224</v>
      </c>
      <c r="I1964" t="s">
        <v>8246</v>
      </c>
      <c r="J1964">
        <v>1400006636</v>
      </c>
      <c r="K1964">
        <v>1397414636</v>
      </c>
      <c r="L1964" t="b">
        <v>1</v>
      </c>
      <c r="M1964">
        <v>306</v>
      </c>
      <c r="N1964" s="6">
        <f t="shared" si="123"/>
        <v>63.04738562091503</v>
      </c>
      <c r="O1964" t="b">
        <v>1</v>
      </c>
      <c r="P1964" t="s">
        <v>8295</v>
      </c>
      <c r="Q1964" t="s">
        <v>8319</v>
      </c>
      <c r="R1964" t="s">
        <v>8349</v>
      </c>
      <c r="S1964" s="11">
        <f t="shared" si="124"/>
        <v>41742.780509259261</v>
      </c>
      <c r="T1964" s="11">
        <f t="shared" si="125"/>
        <v>41772.780509259261</v>
      </c>
    </row>
    <row r="1965" spans="1:20" ht="43.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s="5">
        <f t="shared" si="122"/>
        <v>1.268842105263158</v>
      </c>
      <c r="H1965" t="s">
        <v>8225</v>
      </c>
      <c r="I1965" t="s">
        <v>8247</v>
      </c>
      <c r="J1965">
        <v>1410862734</v>
      </c>
      <c r="K1965">
        <v>1407838734</v>
      </c>
      <c r="L1965" t="b">
        <v>1</v>
      </c>
      <c r="M1965">
        <v>205</v>
      </c>
      <c r="N1965" s="6">
        <f t="shared" si="123"/>
        <v>117.6</v>
      </c>
      <c r="O1965" t="b">
        <v>1</v>
      </c>
      <c r="P1965" t="s">
        <v>8295</v>
      </c>
      <c r="Q1965" t="s">
        <v>8319</v>
      </c>
      <c r="R1965" t="s">
        <v>8349</v>
      </c>
      <c r="S1965" s="11">
        <f t="shared" si="124"/>
        <v>41863.429791666669</v>
      </c>
      <c r="T1965" s="11">
        <f t="shared" si="125"/>
        <v>41898.429791666669</v>
      </c>
    </row>
    <row r="1966" spans="1:20" ht="43.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s="5">
        <f t="shared" si="122"/>
        <v>2.5957748878923765</v>
      </c>
      <c r="H1966" t="s">
        <v>8237</v>
      </c>
      <c r="I1966" t="s">
        <v>8249</v>
      </c>
      <c r="J1966">
        <v>1461306772</v>
      </c>
      <c r="K1966">
        <v>1458714772</v>
      </c>
      <c r="L1966" t="b">
        <v>1</v>
      </c>
      <c r="M1966">
        <v>1281</v>
      </c>
      <c r="N1966" s="6">
        <f t="shared" si="123"/>
        <v>180.75185011709601</v>
      </c>
      <c r="O1966" t="b">
        <v>1</v>
      </c>
      <c r="P1966" t="s">
        <v>8295</v>
      </c>
      <c r="Q1966" t="s">
        <v>8319</v>
      </c>
      <c r="R1966" t="s">
        <v>8349</v>
      </c>
      <c r="S1966" s="11">
        <f t="shared" si="124"/>
        <v>42452.272824074069</v>
      </c>
      <c r="T1966" s="11">
        <f t="shared" si="125"/>
        <v>42482.272824074069</v>
      </c>
    </row>
    <row r="1967" spans="1:20" ht="43.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s="5">
        <f t="shared" si="122"/>
        <v>2.6227999999999998</v>
      </c>
      <c r="H1967" t="s">
        <v>8224</v>
      </c>
      <c r="I1967" t="s">
        <v>8246</v>
      </c>
      <c r="J1967">
        <v>1326330000</v>
      </c>
      <c r="K1967">
        <v>1324433310</v>
      </c>
      <c r="L1967" t="b">
        <v>1</v>
      </c>
      <c r="M1967">
        <v>103</v>
      </c>
      <c r="N1967" s="6">
        <f t="shared" si="123"/>
        <v>127.32038834951456</v>
      </c>
      <c r="O1967" t="b">
        <v>1</v>
      </c>
      <c r="P1967" t="s">
        <v>8295</v>
      </c>
      <c r="Q1967" t="s">
        <v>8319</v>
      </c>
      <c r="R1967" t="s">
        <v>8349</v>
      </c>
      <c r="S1967" s="11">
        <f t="shared" si="124"/>
        <v>40898.089236111111</v>
      </c>
      <c r="T1967" s="11">
        <f t="shared" si="125"/>
        <v>40920.041666666664</v>
      </c>
    </row>
    <row r="1968" spans="1:20" ht="43.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s="5">
        <f t="shared" si="122"/>
        <v>2.0674309000000002</v>
      </c>
      <c r="H1968" t="s">
        <v>8224</v>
      </c>
      <c r="I1968" t="s">
        <v>8246</v>
      </c>
      <c r="J1968">
        <v>1408021098</v>
      </c>
      <c r="K1968">
        <v>1405429098</v>
      </c>
      <c r="L1968" t="b">
        <v>1</v>
      </c>
      <c r="M1968">
        <v>1513</v>
      </c>
      <c r="N1968" s="6">
        <f t="shared" si="123"/>
        <v>136.6444745538665</v>
      </c>
      <c r="O1968" t="b">
        <v>1</v>
      </c>
      <c r="P1968" t="s">
        <v>8295</v>
      </c>
      <c r="Q1968" t="s">
        <v>8319</v>
      </c>
      <c r="R1968" t="s">
        <v>8349</v>
      </c>
      <c r="S1968" s="11">
        <f t="shared" si="124"/>
        <v>41835.540486111109</v>
      </c>
      <c r="T1968" s="11">
        <f t="shared" si="125"/>
        <v>41865.540486111109</v>
      </c>
    </row>
    <row r="1969" spans="1:20" ht="43.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s="5">
        <f t="shared" si="122"/>
        <v>3.7012999999999998</v>
      </c>
      <c r="H1969" t="s">
        <v>8224</v>
      </c>
      <c r="I1969" t="s">
        <v>8246</v>
      </c>
      <c r="J1969">
        <v>1398959729</v>
      </c>
      <c r="K1969">
        <v>1396367729</v>
      </c>
      <c r="L1969" t="b">
        <v>1</v>
      </c>
      <c r="M1969">
        <v>405</v>
      </c>
      <c r="N1969" s="6">
        <f t="shared" si="123"/>
        <v>182.78024691358024</v>
      </c>
      <c r="O1969" t="b">
        <v>1</v>
      </c>
      <c r="P1969" t="s">
        <v>8295</v>
      </c>
      <c r="Q1969" t="s">
        <v>8319</v>
      </c>
      <c r="R1969" t="s">
        <v>8349</v>
      </c>
      <c r="S1969" s="11">
        <f t="shared" si="124"/>
        <v>41730.663530092592</v>
      </c>
      <c r="T1969" s="11">
        <f t="shared" si="125"/>
        <v>41760.663530092592</v>
      </c>
    </row>
    <row r="1970" spans="1:20" ht="29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s="5">
        <f t="shared" si="122"/>
        <v>2.8496600000000001</v>
      </c>
      <c r="H1970" t="s">
        <v>8224</v>
      </c>
      <c r="I1970" t="s">
        <v>8246</v>
      </c>
      <c r="J1970">
        <v>1480777515</v>
      </c>
      <c r="K1970">
        <v>1478095515</v>
      </c>
      <c r="L1970" t="b">
        <v>1</v>
      </c>
      <c r="M1970">
        <v>510</v>
      </c>
      <c r="N1970" s="6">
        <f t="shared" si="123"/>
        <v>279.37843137254902</v>
      </c>
      <c r="O1970" t="b">
        <v>1</v>
      </c>
      <c r="P1970" t="s">
        <v>8295</v>
      </c>
      <c r="Q1970" t="s">
        <v>8319</v>
      </c>
      <c r="R1970" t="s">
        <v>8349</v>
      </c>
      <c r="S1970" s="11">
        <f t="shared" si="124"/>
        <v>42676.586979166663</v>
      </c>
      <c r="T1970" s="11">
        <f t="shared" si="125"/>
        <v>42707.628645833334</v>
      </c>
    </row>
    <row r="1971" spans="1:20" ht="43.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s="5">
        <f t="shared" si="122"/>
        <v>5.7907999999999999</v>
      </c>
      <c r="H1971" t="s">
        <v>8225</v>
      </c>
      <c r="I1971" t="s">
        <v>8247</v>
      </c>
      <c r="J1971">
        <v>1470423668</v>
      </c>
      <c r="K1971">
        <v>1467831668</v>
      </c>
      <c r="L1971" t="b">
        <v>1</v>
      </c>
      <c r="M1971">
        <v>1887</v>
      </c>
      <c r="N1971" s="6">
        <f t="shared" si="123"/>
        <v>61.375728669846318</v>
      </c>
      <c r="O1971" t="b">
        <v>1</v>
      </c>
      <c r="P1971" t="s">
        <v>8295</v>
      </c>
      <c r="Q1971" t="s">
        <v>8319</v>
      </c>
      <c r="R1971" t="s">
        <v>8349</v>
      </c>
      <c r="S1971" s="11">
        <f t="shared" si="124"/>
        <v>42557.792453703703</v>
      </c>
      <c r="T1971" s="11">
        <f t="shared" si="125"/>
        <v>42587.792453703703</v>
      </c>
    </row>
    <row r="1972" spans="1:20" ht="43.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s="5">
        <f t="shared" si="122"/>
        <v>11.318</v>
      </c>
      <c r="H1972" t="s">
        <v>8224</v>
      </c>
      <c r="I1972" t="s">
        <v>8246</v>
      </c>
      <c r="J1972">
        <v>1366429101</v>
      </c>
      <c r="K1972">
        <v>1361248701</v>
      </c>
      <c r="L1972" t="b">
        <v>1</v>
      </c>
      <c r="M1972">
        <v>701</v>
      </c>
      <c r="N1972" s="6">
        <f t="shared" si="123"/>
        <v>80.727532097004286</v>
      </c>
      <c r="O1972" t="b">
        <v>1</v>
      </c>
      <c r="P1972" t="s">
        <v>8295</v>
      </c>
      <c r="Q1972" t="s">
        <v>8319</v>
      </c>
      <c r="R1972" t="s">
        <v>8349</v>
      </c>
      <c r="S1972" s="11">
        <f t="shared" si="124"/>
        <v>41324.193298611113</v>
      </c>
      <c r="T1972" s="11">
        <f t="shared" si="125"/>
        <v>41384.151631944449</v>
      </c>
    </row>
    <row r="1973" spans="1:20" ht="43.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s="5">
        <f t="shared" si="122"/>
        <v>2.6302771750000002</v>
      </c>
      <c r="H1973" t="s">
        <v>8224</v>
      </c>
      <c r="I1973" t="s">
        <v>8246</v>
      </c>
      <c r="J1973">
        <v>1384488000</v>
      </c>
      <c r="K1973">
        <v>1381752061</v>
      </c>
      <c r="L1973" t="b">
        <v>1</v>
      </c>
      <c r="M1973">
        <v>3863</v>
      </c>
      <c r="N1973" s="6">
        <f t="shared" si="123"/>
        <v>272.35590732591254</v>
      </c>
      <c r="O1973" t="b">
        <v>1</v>
      </c>
      <c r="P1973" t="s">
        <v>8295</v>
      </c>
      <c r="Q1973" t="s">
        <v>8319</v>
      </c>
      <c r="R1973" t="s">
        <v>8349</v>
      </c>
      <c r="S1973" s="11">
        <f t="shared" si="124"/>
        <v>41561.500706018516</v>
      </c>
      <c r="T1973" s="11">
        <f t="shared" si="125"/>
        <v>41593.166666666664</v>
      </c>
    </row>
    <row r="1974" spans="1:20" ht="43.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s="5">
        <f t="shared" si="122"/>
        <v>6.7447999999999997</v>
      </c>
      <c r="H1974" t="s">
        <v>8224</v>
      </c>
      <c r="I1974" t="s">
        <v>8246</v>
      </c>
      <c r="J1974">
        <v>1353201444</v>
      </c>
      <c r="K1974">
        <v>1350605844</v>
      </c>
      <c r="L1974" t="b">
        <v>1</v>
      </c>
      <c r="M1974">
        <v>238</v>
      </c>
      <c r="N1974" s="6">
        <f t="shared" si="123"/>
        <v>70.848739495798313</v>
      </c>
      <c r="O1974" t="b">
        <v>1</v>
      </c>
      <c r="P1974" t="s">
        <v>8295</v>
      </c>
      <c r="Q1974" t="s">
        <v>8319</v>
      </c>
      <c r="R1974" t="s">
        <v>8349</v>
      </c>
      <c r="S1974" s="11">
        <f t="shared" si="124"/>
        <v>41201.012083333335</v>
      </c>
      <c r="T1974" s="11">
        <f t="shared" si="125"/>
        <v>41231.053749999999</v>
      </c>
    </row>
    <row r="1975" spans="1:20" ht="43.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s="5">
        <f t="shared" si="122"/>
        <v>2.5683081313131315</v>
      </c>
      <c r="H1975" t="s">
        <v>8224</v>
      </c>
      <c r="I1975" t="s">
        <v>8246</v>
      </c>
      <c r="J1975">
        <v>1470466800</v>
      </c>
      <c r="K1975">
        <v>1467134464</v>
      </c>
      <c r="L1975" t="b">
        <v>1</v>
      </c>
      <c r="M1975">
        <v>2051</v>
      </c>
      <c r="N1975" s="6">
        <f t="shared" si="123"/>
        <v>247.94003412969283</v>
      </c>
      <c r="O1975" t="b">
        <v>1</v>
      </c>
      <c r="P1975" t="s">
        <v>8295</v>
      </c>
      <c r="Q1975" t="s">
        <v>8319</v>
      </c>
      <c r="R1975" t="s">
        <v>8349</v>
      </c>
      <c r="S1975" s="11">
        <f t="shared" si="124"/>
        <v>42549.722962962958</v>
      </c>
      <c r="T1975" s="11">
        <f t="shared" si="125"/>
        <v>42588.291666666672</v>
      </c>
    </row>
    <row r="1976" spans="1:20" ht="43.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s="5">
        <f t="shared" si="122"/>
        <v>3.7549600000000001</v>
      </c>
      <c r="H1976" t="s">
        <v>8225</v>
      </c>
      <c r="I1976" t="s">
        <v>8247</v>
      </c>
      <c r="J1976">
        <v>1376899269</v>
      </c>
      <c r="K1976">
        <v>1371715269</v>
      </c>
      <c r="L1976" t="b">
        <v>1</v>
      </c>
      <c r="M1976">
        <v>402</v>
      </c>
      <c r="N1976" s="6">
        <f t="shared" si="123"/>
        <v>186.81393034825871</v>
      </c>
      <c r="O1976" t="b">
        <v>1</v>
      </c>
      <c r="P1976" t="s">
        <v>8295</v>
      </c>
      <c r="Q1976" t="s">
        <v>8319</v>
      </c>
      <c r="R1976" t="s">
        <v>8349</v>
      </c>
      <c r="S1976" s="11">
        <f t="shared" si="124"/>
        <v>41445.334131944444</v>
      </c>
      <c r="T1976" s="11">
        <f t="shared" si="125"/>
        <v>41505.334131944444</v>
      </c>
    </row>
    <row r="1977" spans="1:20" ht="29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s="5">
        <f t="shared" si="122"/>
        <v>2.0870837499999997</v>
      </c>
      <c r="H1977" t="s">
        <v>8224</v>
      </c>
      <c r="I1977" t="s">
        <v>8246</v>
      </c>
      <c r="J1977">
        <v>1362938851</v>
      </c>
      <c r="K1977">
        <v>1360346851</v>
      </c>
      <c r="L1977" t="b">
        <v>1</v>
      </c>
      <c r="M1977">
        <v>253</v>
      </c>
      <c r="N1977" s="6">
        <f t="shared" si="123"/>
        <v>131.98948616600788</v>
      </c>
      <c r="O1977" t="b">
        <v>1</v>
      </c>
      <c r="P1977" t="s">
        <v>8295</v>
      </c>
      <c r="Q1977" t="s">
        <v>8319</v>
      </c>
      <c r="R1977" t="s">
        <v>8349</v>
      </c>
      <c r="S1977" s="11">
        <f t="shared" si="124"/>
        <v>41313.755219907405</v>
      </c>
      <c r="T1977" s="11">
        <f t="shared" si="125"/>
        <v>41343.755219907405</v>
      </c>
    </row>
    <row r="1978" spans="1:20" ht="29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s="5">
        <f t="shared" si="122"/>
        <v>3.4660000000000002</v>
      </c>
      <c r="H1978" t="s">
        <v>8225</v>
      </c>
      <c r="I1978" t="s">
        <v>8247</v>
      </c>
      <c r="J1978">
        <v>1373751325</v>
      </c>
      <c r="K1978">
        <v>1371159325</v>
      </c>
      <c r="L1978" t="b">
        <v>1</v>
      </c>
      <c r="M1978">
        <v>473</v>
      </c>
      <c r="N1978" s="6">
        <f t="shared" si="123"/>
        <v>29.310782241014799</v>
      </c>
      <c r="O1978" t="b">
        <v>1</v>
      </c>
      <c r="P1978" t="s">
        <v>8295</v>
      </c>
      <c r="Q1978" t="s">
        <v>8319</v>
      </c>
      <c r="R1978" t="s">
        <v>8349</v>
      </c>
      <c r="S1978" s="11">
        <f t="shared" si="124"/>
        <v>41438.899594907409</v>
      </c>
      <c r="T1978" s="11">
        <f t="shared" si="125"/>
        <v>41468.899594907409</v>
      </c>
    </row>
    <row r="1979" spans="1:20" ht="43.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s="5">
        <f t="shared" si="122"/>
        <v>4.0232999999999999</v>
      </c>
      <c r="H1979" t="s">
        <v>8224</v>
      </c>
      <c r="I1979" t="s">
        <v>8246</v>
      </c>
      <c r="J1979">
        <v>1450511940</v>
      </c>
      <c r="K1979">
        <v>1446527540</v>
      </c>
      <c r="L1979" t="b">
        <v>1</v>
      </c>
      <c r="M1979">
        <v>821</v>
      </c>
      <c r="N1979" s="6">
        <f t="shared" si="123"/>
        <v>245.02436053593178</v>
      </c>
      <c r="O1979" t="b">
        <v>1</v>
      </c>
      <c r="P1979" t="s">
        <v>8295</v>
      </c>
      <c r="Q1979" t="s">
        <v>8319</v>
      </c>
      <c r="R1979" t="s">
        <v>8349</v>
      </c>
      <c r="S1979" s="11">
        <f t="shared" si="124"/>
        <v>42311.216898148152</v>
      </c>
      <c r="T1979" s="11">
        <f t="shared" si="125"/>
        <v>42357.332638888889</v>
      </c>
    </row>
    <row r="1980" spans="1:20" ht="43.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s="5">
        <f t="shared" si="122"/>
        <v>10.2684514</v>
      </c>
      <c r="H1980" t="s">
        <v>8224</v>
      </c>
      <c r="I1980" t="s">
        <v>8246</v>
      </c>
      <c r="J1980">
        <v>1339484400</v>
      </c>
      <c r="K1980">
        <v>1336627492</v>
      </c>
      <c r="L1980" t="b">
        <v>1</v>
      </c>
      <c r="M1980">
        <v>388</v>
      </c>
      <c r="N1980" s="6">
        <f t="shared" si="123"/>
        <v>1323.2540463917526</v>
      </c>
      <c r="O1980" t="b">
        <v>1</v>
      </c>
      <c r="P1980" t="s">
        <v>8295</v>
      </c>
      <c r="Q1980" t="s">
        <v>8319</v>
      </c>
      <c r="R1980" t="s">
        <v>8349</v>
      </c>
      <c r="S1980" s="11">
        <f t="shared" si="124"/>
        <v>41039.225601851853</v>
      </c>
      <c r="T1980" s="11">
        <f t="shared" si="125"/>
        <v>41072.291666666664</v>
      </c>
    </row>
    <row r="1981" spans="1:20" ht="43.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s="5">
        <f t="shared" si="122"/>
        <v>1.14901155</v>
      </c>
      <c r="H1981" t="s">
        <v>8224</v>
      </c>
      <c r="I1981" t="s">
        <v>8246</v>
      </c>
      <c r="J1981">
        <v>1447909140</v>
      </c>
      <c r="K1981">
        <v>1444734146</v>
      </c>
      <c r="L1981" t="b">
        <v>1</v>
      </c>
      <c r="M1981">
        <v>813</v>
      </c>
      <c r="N1981" s="6">
        <f t="shared" si="123"/>
        <v>282.65966789667897</v>
      </c>
      <c r="O1981" t="b">
        <v>1</v>
      </c>
      <c r="P1981" t="s">
        <v>8295</v>
      </c>
      <c r="Q1981" t="s">
        <v>8319</v>
      </c>
      <c r="R1981" t="s">
        <v>8349</v>
      </c>
      <c r="S1981" s="11">
        <f t="shared" si="124"/>
        <v>42290.460023148145</v>
      </c>
      <c r="T1981" s="11">
        <f t="shared" si="125"/>
        <v>42327.207638888889</v>
      </c>
    </row>
    <row r="1982" spans="1:20" ht="29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s="5">
        <f t="shared" si="122"/>
        <v>3.5482402000000004</v>
      </c>
      <c r="H1982" t="s">
        <v>8236</v>
      </c>
      <c r="I1982" t="s">
        <v>8249</v>
      </c>
      <c r="J1982">
        <v>1459684862</v>
      </c>
      <c r="K1982">
        <v>1456232462</v>
      </c>
      <c r="L1982" t="b">
        <v>1</v>
      </c>
      <c r="M1982">
        <v>1945</v>
      </c>
      <c r="N1982" s="6">
        <f t="shared" si="123"/>
        <v>91.214401028277635</v>
      </c>
      <c r="O1982" t="b">
        <v>1</v>
      </c>
      <c r="P1982" t="s">
        <v>8295</v>
      </c>
      <c r="Q1982" t="s">
        <v>8319</v>
      </c>
      <c r="R1982" t="s">
        <v>8349</v>
      </c>
      <c r="S1982" s="11">
        <f t="shared" si="124"/>
        <v>42423.542384259257</v>
      </c>
      <c r="T1982" s="11">
        <f t="shared" si="125"/>
        <v>42463.500717592593</v>
      </c>
    </row>
    <row r="1983" spans="1:20" ht="43.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s="5">
        <f t="shared" si="122"/>
        <v>5.0799999999999998E-2</v>
      </c>
      <c r="H1983" t="s">
        <v>8229</v>
      </c>
      <c r="I1983" t="s">
        <v>8251</v>
      </c>
      <c r="J1983">
        <v>1404926665</v>
      </c>
      <c r="K1983">
        <v>1402334665</v>
      </c>
      <c r="L1983" t="b">
        <v>0</v>
      </c>
      <c r="M1983">
        <v>12</v>
      </c>
      <c r="N1983" s="6">
        <f t="shared" si="123"/>
        <v>31.75</v>
      </c>
      <c r="O1983" t="b">
        <v>0</v>
      </c>
      <c r="P1983" t="s">
        <v>8296</v>
      </c>
      <c r="Q1983" t="s">
        <v>8338</v>
      </c>
      <c r="R1983" t="s">
        <v>8350</v>
      </c>
      <c r="S1983" s="11">
        <f t="shared" si="124"/>
        <v>41799.725289351853</v>
      </c>
      <c r="T1983" s="11">
        <f t="shared" si="125"/>
        <v>41829.725289351853</v>
      </c>
    </row>
    <row r="1984" spans="1:20" ht="43.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s="5">
        <f t="shared" si="122"/>
        <v>0</v>
      </c>
      <c r="H1984" t="s">
        <v>8231</v>
      </c>
      <c r="I1984" t="s">
        <v>8252</v>
      </c>
      <c r="J1984">
        <v>1480863887</v>
      </c>
      <c r="K1984">
        <v>1478268287</v>
      </c>
      <c r="L1984" t="b">
        <v>0</v>
      </c>
      <c r="M1984">
        <v>0</v>
      </c>
      <c r="N1984" s="6">
        <f t="shared" si="123"/>
        <v>0</v>
      </c>
      <c r="O1984" t="b">
        <v>0</v>
      </c>
      <c r="P1984" t="s">
        <v>8296</v>
      </c>
      <c r="Q1984" t="s">
        <v>8338</v>
      </c>
      <c r="R1984" t="s">
        <v>8350</v>
      </c>
      <c r="S1984" s="11">
        <f t="shared" si="124"/>
        <v>42678.586655092593</v>
      </c>
      <c r="T1984" s="11">
        <f t="shared" si="125"/>
        <v>42708.628321759257</v>
      </c>
    </row>
    <row r="1985" spans="1:20" ht="43.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s="5">
        <f t="shared" si="122"/>
        <v>4.2999999999999997E-2</v>
      </c>
      <c r="H1985" t="s">
        <v>8224</v>
      </c>
      <c r="I1985" t="s">
        <v>8246</v>
      </c>
      <c r="J1985">
        <v>1472799600</v>
      </c>
      <c r="K1985">
        <v>1470874618</v>
      </c>
      <c r="L1985" t="b">
        <v>0</v>
      </c>
      <c r="M1985">
        <v>16</v>
      </c>
      <c r="N1985" s="6">
        <f t="shared" si="123"/>
        <v>88.6875</v>
      </c>
      <c r="O1985" t="b">
        <v>0</v>
      </c>
      <c r="P1985" t="s">
        <v>8296</v>
      </c>
      <c r="Q1985" t="s">
        <v>8338</v>
      </c>
      <c r="R1985" t="s">
        <v>8350</v>
      </c>
      <c r="S1985" s="11">
        <f t="shared" si="124"/>
        <v>42593.011782407411</v>
      </c>
      <c r="T1985" s="11">
        <f t="shared" si="125"/>
        <v>42615.291666666672</v>
      </c>
    </row>
    <row r="1986" spans="1:20" ht="58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s="5">
        <f t="shared" ref="G1986:G2049" si="126">E1986/D1986</f>
        <v>0.21146666666666666</v>
      </c>
      <c r="H1986" t="s">
        <v>8224</v>
      </c>
      <c r="I1986" t="s">
        <v>8246</v>
      </c>
      <c r="J1986">
        <v>1417377481</v>
      </c>
      <c r="K1986">
        <v>1412189881</v>
      </c>
      <c r="L1986" t="b">
        <v>0</v>
      </c>
      <c r="M1986">
        <v>7</v>
      </c>
      <c r="N1986" s="6">
        <f t="shared" si="123"/>
        <v>453.14285714285717</v>
      </c>
      <c r="O1986" t="b">
        <v>0</v>
      </c>
      <c r="P1986" t="s">
        <v>8296</v>
      </c>
      <c r="Q1986" t="s">
        <v>8338</v>
      </c>
      <c r="R1986" t="s">
        <v>8350</v>
      </c>
      <c r="S1986" s="11">
        <f t="shared" si="124"/>
        <v>41913.790289351848</v>
      </c>
      <c r="T1986" s="11">
        <f t="shared" si="125"/>
        <v>41973.831956018519</v>
      </c>
    </row>
    <row r="1987" spans="1:20" ht="43.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s="5">
        <f t="shared" si="126"/>
        <v>3.1875000000000001E-2</v>
      </c>
      <c r="H1987" t="s">
        <v>8225</v>
      </c>
      <c r="I1987" t="s">
        <v>8247</v>
      </c>
      <c r="J1987">
        <v>1470178800</v>
      </c>
      <c r="K1987">
        <v>1467650771</v>
      </c>
      <c r="L1987" t="b">
        <v>0</v>
      </c>
      <c r="M1987">
        <v>4</v>
      </c>
      <c r="N1987" s="6">
        <f t="shared" ref="N1987:N2050" si="127">IFERROR(E1987/M1987,0)</f>
        <v>12.75</v>
      </c>
      <c r="O1987" t="b">
        <v>0</v>
      </c>
      <c r="P1987" t="s">
        <v>8296</v>
      </c>
      <c r="Q1987" t="s">
        <v>8338</v>
      </c>
      <c r="R1987" t="s">
        <v>8350</v>
      </c>
      <c r="S1987" s="11">
        <f t="shared" ref="S1987:S2050" si="128">((($K1987/60)/60)/24)+DATE(1970,1,1)</f>
        <v>42555.698738425926</v>
      </c>
      <c r="T1987" s="11">
        <f t="shared" ref="T1987:T2050" si="129">((($J1987/60)/60)/24)+DATE(1970,1,1)</f>
        <v>42584.958333333328</v>
      </c>
    </row>
    <row r="1988" spans="1:20" ht="43.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s="5">
        <f t="shared" si="126"/>
        <v>5.0000000000000001E-4</v>
      </c>
      <c r="H1988" t="s">
        <v>8225</v>
      </c>
      <c r="I1988" t="s">
        <v>8247</v>
      </c>
      <c r="J1988">
        <v>1457947483</v>
      </c>
      <c r="K1988">
        <v>1455359083</v>
      </c>
      <c r="L1988" t="b">
        <v>0</v>
      </c>
      <c r="M1988">
        <v>1</v>
      </c>
      <c r="N1988" s="6">
        <f t="shared" si="127"/>
        <v>1</v>
      </c>
      <c r="O1988" t="b">
        <v>0</v>
      </c>
      <c r="P1988" t="s">
        <v>8296</v>
      </c>
      <c r="Q1988" t="s">
        <v>8338</v>
      </c>
      <c r="R1988" t="s">
        <v>8350</v>
      </c>
      <c r="S1988" s="11">
        <f t="shared" si="128"/>
        <v>42413.433831018512</v>
      </c>
      <c r="T1988" s="11">
        <f t="shared" si="129"/>
        <v>42443.392164351855</v>
      </c>
    </row>
    <row r="1989" spans="1:20" ht="29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s="5">
        <f t="shared" si="126"/>
        <v>0.42472727272727273</v>
      </c>
      <c r="H1989" t="s">
        <v>8225</v>
      </c>
      <c r="I1989" t="s">
        <v>8247</v>
      </c>
      <c r="J1989">
        <v>1425223276</v>
      </c>
      <c r="K1989">
        <v>1422631276</v>
      </c>
      <c r="L1989" t="b">
        <v>0</v>
      </c>
      <c r="M1989">
        <v>28</v>
      </c>
      <c r="N1989" s="6">
        <f t="shared" si="127"/>
        <v>83.428571428571431</v>
      </c>
      <c r="O1989" t="b">
        <v>0</v>
      </c>
      <c r="P1989" t="s">
        <v>8296</v>
      </c>
      <c r="Q1989" t="s">
        <v>8338</v>
      </c>
      <c r="R1989" t="s">
        <v>8350</v>
      </c>
      <c r="S1989" s="11">
        <f t="shared" si="128"/>
        <v>42034.639768518522</v>
      </c>
      <c r="T1989" s="11">
        <f t="shared" si="129"/>
        <v>42064.639768518522</v>
      </c>
    </row>
    <row r="1990" spans="1: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s="5">
        <f t="shared" si="126"/>
        <v>4.1666666666666666E-3</v>
      </c>
      <c r="H1990" t="s">
        <v>8224</v>
      </c>
      <c r="I1990" t="s">
        <v>8246</v>
      </c>
      <c r="J1990">
        <v>1440094742</v>
      </c>
      <c r="K1990">
        <v>1437502742</v>
      </c>
      <c r="L1990" t="b">
        <v>0</v>
      </c>
      <c r="M1990">
        <v>1</v>
      </c>
      <c r="N1990" s="6">
        <f t="shared" si="127"/>
        <v>25</v>
      </c>
      <c r="O1990" t="b">
        <v>0</v>
      </c>
      <c r="P1990" t="s">
        <v>8296</v>
      </c>
      <c r="Q1990" t="s">
        <v>8338</v>
      </c>
      <c r="R1990" t="s">
        <v>8350</v>
      </c>
      <c r="S1990" s="11">
        <f t="shared" si="128"/>
        <v>42206.763217592597</v>
      </c>
      <c r="T1990" s="11">
        <f t="shared" si="129"/>
        <v>42236.763217592597</v>
      </c>
    </row>
    <row r="1991" spans="1:20" ht="43.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s="5">
        <f t="shared" si="126"/>
        <v>0.01</v>
      </c>
      <c r="H1991" t="s">
        <v>8224</v>
      </c>
      <c r="I1991" t="s">
        <v>8246</v>
      </c>
      <c r="J1991">
        <v>1481473208</v>
      </c>
      <c r="K1991">
        <v>1478881208</v>
      </c>
      <c r="L1991" t="b">
        <v>0</v>
      </c>
      <c r="M1991">
        <v>1</v>
      </c>
      <c r="N1991" s="6">
        <f t="shared" si="127"/>
        <v>50</v>
      </c>
      <c r="O1991" t="b">
        <v>0</v>
      </c>
      <c r="P1991" t="s">
        <v>8296</v>
      </c>
      <c r="Q1991" t="s">
        <v>8338</v>
      </c>
      <c r="R1991" t="s">
        <v>8350</v>
      </c>
      <c r="S1991" s="11">
        <f t="shared" si="128"/>
        <v>42685.680648148147</v>
      </c>
      <c r="T1991" s="11">
        <f t="shared" si="129"/>
        <v>42715.680648148147</v>
      </c>
    </row>
    <row r="1992" spans="1:20" ht="43.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s="5">
        <f t="shared" si="126"/>
        <v>0.16966666666666666</v>
      </c>
      <c r="H1992" t="s">
        <v>8224</v>
      </c>
      <c r="I1992" t="s">
        <v>8246</v>
      </c>
      <c r="J1992">
        <v>1455338532</v>
      </c>
      <c r="K1992">
        <v>1454042532</v>
      </c>
      <c r="L1992" t="b">
        <v>0</v>
      </c>
      <c r="M1992">
        <v>5</v>
      </c>
      <c r="N1992" s="6">
        <f t="shared" si="127"/>
        <v>101.8</v>
      </c>
      <c r="O1992" t="b">
        <v>0</v>
      </c>
      <c r="P1992" t="s">
        <v>8296</v>
      </c>
      <c r="Q1992" t="s">
        <v>8338</v>
      </c>
      <c r="R1992" t="s">
        <v>8350</v>
      </c>
      <c r="S1992" s="11">
        <f t="shared" si="128"/>
        <v>42398.195972222224</v>
      </c>
      <c r="T1992" s="11">
        <f t="shared" si="129"/>
        <v>42413.195972222224</v>
      </c>
    </row>
    <row r="1993" spans="1:20" ht="29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s="5">
        <f t="shared" si="126"/>
        <v>7.0000000000000007E-2</v>
      </c>
      <c r="H1993" t="s">
        <v>8224</v>
      </c>
      <c r="I1993" t="s">
        <v>8246</v>
      </c>
      <c r="J1993">
        <v>1435958786</v>
      </c>
      <c r="K1993">
        <v>1434144386</v>
      </c>
      <c r="L1993" t="b">
        <v>0</v>
      </c>
      <c r="M1993">
        <v>3</v>
      </c>
      <c r="N1993" s="6">
        <f t="shared" si="127"/>
        <v>46.666666666666664</v>
      </c>
      <c r="O1993" t="b">
        <v>0</v>
      </c>
      <c r="P1993" t="s">
        <v>8296</v>
      </c>
      <c r="Q1993" t="s">
        <v>8338</v>
      </c>
      <c r="R1993" t="s">
        <v>8350</v>
      </c>
      <c r="S1993" s="11">
        <f t="shared" si="128"/>
        <v>42167.89335648148</v>
      </c>
      <c r="T1993" s="11">
        <f t="shared" si="129"/>
        <v>42188.89335648148</v>
      </c>
    </row>
    <row r="1994" spans="1:20" ht="29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s="5">
        <f t="shared" si="126"/>
        <v>1.3333333333333333E-3</v>
      </c>
      <c r="H1994" t="s">
        <v>8224</v>
      </c>
      <c r="I1994" t="s">
        <v>8246</v>
      </c>
      <c r="J1994">
        <v>1424229991</v>
      </c>
      <c r="K1994">
        <v>1421637991</v>
      </c>
      <c r="L1994" t="b">
        <v>0</v>
      </c>
      <c r="M1994">
        <v>2</v>
      </c>
      <c r="N1994" s="6">
        <f t="shared" si="127"/>
        <v>1</v>
      </c>
      <c r="O1994" t="b">
        <v>0</v>
      </c>
      <c r="P1994" t="s">
        <v>8296</v>
      </c>
      <c r="Q1994" t="s">
        <v>8338</v>
      </c>
      <c r="R1994" t="s">
        <v>8350</v>
      </c>
      <c r="S1994" s="11">
        <f t="shared" si="128"/>
        <v>42023.143414351856</v>
      </c>
      <c r="T1994" s="11">
        <f t="shared" si="129"/>
        <v>42053.143414351856</v>
      </c>
    </row>
    <row r="1995" spans="1:20" ht="43.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s="5">
        <f t="shared" si="126"/>
        <v>0</v>
      </c>
      <c r="H1995" t="s">
        <v>8225</v>
      </c>
      <c r="I1995" t="s">
        <v>8247</v>
      </c>
      <c r="J1995">
        <v>1450706837</v>
      </c>
      <c r="K1995">
        <v>1448114837</v>
      </c>
      <c r="L1995" t="b">
        <v>0</v>
      </c>
      <c r="M1995">
        <v>0</v>
      </c>
      <c r="N1995" s="6">
        <f t="shared" si="127"/>
        <v>0</v>
      </c>
      <c r="O1995" t="b">
        <v>0</v>
      </c>
      <c r="P1995" t="s">
        <v>8296</v>
      </c>
      <c r="Q1995" t="s">
        <v>8338</v>
      </c>
      <c r="R1995" t="s">
        <v>8350</v>
      </c>
      <c r="S1995" s="11">
        <f t="shared" si="128"/>
        <v>42329.58839120371</v>
      </c>
      <c r="T1995" s="11">
        <f t="shared" si="129"/>
        <v>42359.58839120371</v>
      </c>
    </row>
    <row r="1996" spans="1:20" ht="43.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s="5">
        <f t="shared" si="126"/>
        <v>0</v>
      </c>
      <c r="H1996" t="s">
        <v>8224</v>
      </c>
      <c r="I1996" t="s">
        <v>8246</v>
      </c>
      <c r="J1996">
        <v>1481072942</v>
      </c>
      <c r="K1996">
        <v>1475885342</v>
      </c>
      <c r="L1996" t="b">
        <v>0</v>
      </c>
      <c r="M1996">
        <v>0</v>
      </c>
      <c r="N1996" s="6">
        <f t="shared" si="127"/>
        <v>0</v>
      </c>
      <c r="O1996" t="b">
        <v>0</v>
      </c>
      <c r="P1996" t="s">
        <v>8296</v>
      </c>
      <c r="Q1996" t="s">
        <v>8338</v>
      </c>
      <c r="R1996" t="s">
        <v>8350</v>
      </c>
      <c r="S1996" s="11">
        <f t="shared" si="128"/>
        <v>42651.006273148145</v>
      </c>
      <c r="T1996" s="11">
        <f t="shared" si="129"/>
        <v>42711.047939814816</v>
      </c>
    </row>
    <row r="1997" spans="1:20" ht="43.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s="5">
        <f t="shared" si="126"/>
        <v>7.8E-2</v>
      </c>
      <c r="H1997" t="s">
        <v>8229</v>
      </c>
      <c r="I1997" t="s">
        <v>8251</v>
      </c>
      <c r="J1997">
        <v>1437082736</v>
      </c>
      <c r="K1997">
        <v>1435354736</v>
      </c>
      <c r="L1997" t="b">
        <v>0</v>
      </c>
      <c r="M1997">
        <v>3</v>
      </c>
      <c r="N1997" s="6">
        <f t="shared" si="127"/>
        <v>26</v>
      </c>
      <c r="O1997" t="b">
        <v>0</v>
      </c>
      <c r="P1997" t="s">
        <v>8296</v>
      </c>
      <c r="Q1997" t="s">
        <v>8338</v>
      </c>
      <c r="R1997" t="s">
        <v>8350</v>
      </c>
      <c r="S1997" s="11">
        <f t="shared" si="128"/>
        <v>42181.902037037042</v>
      </c>
      <c r="T1997" s="11">
        <f t="shared" si="129"/>
        <v>42201.902037037042</v>
      </c>
    </row>
    <row r="1998" spans="1:20" ht="43.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s="5">
        <f t="shared" si="126"/>
        <v>0</v>
      </c>
      <c r="H1998" t="s">
        <v>8224</v>
      </c>
      <c r="I1998" t="s">
        <v>8246</v>
      </c>
      <c r="J1998">
        <v>1405021211</v>
      </c>
      <c r="K1998">
        <v>1402429211</v>
      </c>
      <c r="L1998" t="b">
        <v>0</v>
      </c>
      <c r="M1998">
        <v>0</v>
      </c>
      <c r="N1998" s="6">
        <f t="shared" si="127"/>
        <v>0</v>
      </c>
      <c r="O1998" t="b">
        <v>0</v>
      </c>
      <c r="P1998" t="s">
        <v>8296</v>
      </c>
      <c r="Q1998" t="s">
        <v>8338</v>
      </c>
      <c r="R1998" t="s">
        <v>8350</v>
      </c>
      <c r="S1998" s="11">
        <f t="shared" si="128"/>
        <v>41800.819571759261</v>
      </c>
      <c r="T1998" s="11">
        <f t="shared" si="129"/>
        <v>41830.819571759261</v>
      </c>
    </row>
    <row r="1999" spans="1:20" ht="43.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s="5">
        <f t="shared" si="126"/>
        <v>0</v>
      </c>
      <c r="H1999" t="s">
        <v>8224</v>
      </c>
      <c r="I1999" t="s">
        <v>8246</v>
      </c>
      <c r="J1999">
        <v>1409091612</v>
      </c>
      <c r="K1999">
        <v>1406499612</v>
      </c>
      <c r="L1999" t="b">
        <v>0</v>
      </c>
      <c r="M1999">
        <v>0</v>
      </c>
      <c r="N1999" s="6">
        <f t="shared" si="127"/>
        <v>0</v>
      </c>
      <c r="O1999" t="b">
        <v>0</v>
      </c>
      <c r="P1999" t="s">
        <v>8296</v>
      </c>
      <c r="Q1999" t="s">
        <v>8338</v>
      </c>
      <c r="R1999" t="s">
        <v>8350</v>
      </c>
      <c r="S1999" s="11">
        <f t="shared" si="128"/>
        <v>41847.930694444447</v>
      </c>
      <c r="T1999" s="11">
        <f t="shared" si="129"/>
        <v>41877.930694444447</v>
      </c>
    </row>
    <row r="2000" spans="1:20" ht="43.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s="5">
        <f t="shared" si="126"/>
        <v>0.26200000000000001</v>
      </c>
      <c r="H2000" t="s">
        <v>8224</v>
      </c>
      <c r="I2000" t="s">
        <v>8246</v>
      </c>
      <c r="J2000">
        <v>1406861438</v>
      </c>
      <c r="K2000">
        <v>1402973438</v>
      </c>
      <c r="L2000" t="b">
        <v>0</v>
      </c>
      <c r="M2000">
        <v>3</v>
      </c>
      <c r="N2000" s="6">
        <f t="shared" si="127"/>
        <v>218.33333333333334</v>
      </c>
      <c r="O2000" t="b">
        <v>0</v>
      </c>
      <c r="P2000" t="s">
        <v>8296</v>
      </c>
      <c r="Q2000" t="s">
        <v>8338</v>
      </c>
      <c r="R2000" t="s">
        <v>8350</v>
      </c>
      <c r="S2000" s="11">
        <f t="shared" si="128"/>
        <v>41807.118495370371</v>
      </c>
      <c r="T2000" s="11">
        <f t="shared" si="129"/>
        <v>41852.118495370371</v>
      </c>
    </row>
    <row r="2001" spans="1:20" ht="43.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s="5">
        <f t="shared" si="126"/>
        <v>7.6129032258064515E-3</v>
      </c>
      <c r="H2001" t="s">
        <v>8225</v>
      </c>
      <c r="I2001" t="s">
        <v>8247</v>
      </c>
      <c r="J2001">
        <v>1415882108</v>
      </c>
      <c r="K2001">
        <v>1413286508</v>
      </c>
      <c r="L2001" t="b">
        <v>0</v>
      </c>
      <c r="M2001">
        <v>7</v>
      </c>
      <c r="N2001" s="6">
        <f t="shared" si="127"/>
        <v>33.714285714285715</v>
      </c>
      <c r="O2001" t="b">
        <v>0</v>
      </c>
      <c r="P2001" t="s">
        <v>8296</v>
      </c>
      <c r="Q2001" t="s">
        <v>8338</v>
      </c>
      <c r="R2001" t="s">
        <v>8350</v>
      </c>
      <c r="S2001" s="11">
        <f t="shared" si="128"/>
        <v>41926.482731481483</v>
      </c>
      <c r="T2001" s="11">
        <f t="shared" si="129"/>
        <v>41956.524398148147</v>
      </c>
    </row>
    <row r="2002" spans="1:20" ht="43.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s="5">
        <f t="shared" si="126"/>
        <v>0.125</v>
      </c>
      <c r="H2002" t="s">
        <v>8229</v>
      </c>
      <c r="I2002" t="s">
        <v>8251</v>
      </c>
      <c r="J2002">
        <v>1452120613</v>
      </c>
      <c r="K2002">
        <v>1449528613</v>
      </c>
      <c r="L2002" t="b">
        <v>0</v>
      </c>
      <c r="M2002">
        <v>25</v>
      </c>
      <c r="N2002" s="6">
        <f t="shared" si="127"/>
        <v>25</v>
      </c>
      <c r="O2002" t="b">
        <v>0</v>
      </c>
      <c r="P2002" t="s">
        <v>8296</v>
      </c>
      <c r="Q2002" t="s">
        <v>8338</v>
      </c>
      <c r="R2002" t="s">
        <v>8350</v>
      </c>
      <c r="S2002" s="11">
        <f t="shared" si="128"/>
        <v>42345.951539351852</v>
      </c>
      <c r="T2002" s="11">
        <f t="shared" si="129"/>
        <v>42375.951539351852</v>
      </c>
    </row>
    <row r="2003" spans="1:20" ht="29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s="5">
        <f t="shared" si="126"/>
        <v>3.8212909090909091</v>
      </c>
      <c r="H2003" t="s">
        <v>8236</v>
      </c>
      <c r="I2003" t="s">
        <v>8249</v>
      </c>
      <c r="J2003">
        <v>1434139200</v>
      </c>
      <c r="K2003">
        <v>1431406916</v>
      </c>
      <c r="L2003" t="b">
        <v>1</v>
      </c>
      <c r="M2003">
        <v>1637</v>
      </c>
      <c r="N2003" s="6">
        <f t="shared" si="127"/>
        <v>128.38790470372632</v>
      </c>
      <c r="O2003" t="b">
        <v>1</v>
      </c>
      <c r="P2003" t="s">
        <v>8295</v>
      </c>
      <c r="Q2003" t="s">
        <v>8319</v>
      </c>
      <c r="R2003" t="s">
        <v>8349</v>
      </c>
      <c r="S2003" s="11">
        <f t="shared" si="128"/>
        <v>42136.209675925929</v>
      </c>
      <c r="T2003" s="11">
        <f t="shared" si="129"/>
        <v>42167.833333333328</v>
      </c>
    </row>
    <row r="2004" spans="1:20" ht="43.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s="5">
        <f t="shared" si="126"/>
        <v>2.1679422000000002</v>
      </c>
      <c r="H2004" t="s">
        <v>8224</v>
      </c>
      <c r="I2004" t="s">
        <v>8246</v>
      </c>
      <c r="J2004">
        <v>1485191143</v>
      </c>
      <c r="K2004">
        <v>1482599143</v>
      </c>
      <c r="L2004" t="b">
        <v>1</v>
      </c>
      <c r="M2004">
        <v>1375</v>
      </c>
      <c r="N2004" s="6">
        <f t="shared" si="127"/>
        <v>78.834261818181815</v>
      </c>
      <c r="O2004" t="b">
        <v>1</v>
      </c>
      <c r="P2004" t="s">
        <v>8295</v>
      </c>
      <c r="Q2004" t="s">
        <v>8319</v>
      </c>
      <c r="R2004" t="s">
        <v>8349</v>
      </c>
      <c r="S2004" s="11">
        <f t="shared" si="128"/>
        <v>42728.71230324074</v>
      </c>
      <c r="T2004" s="11">
        <f t="shared" si="129"/>
        <v>42758.71230324074</v>
      </c>
    </row>
    <row r="2005" spans="1:20" ht="58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s="5">
        <f t="shared" si="126"/>
        <v>3.12</v>
      </c>
      <c r="H2005" t="s">
        <v>8224</v>
      </c>
      <c r="I2005" t="s">
        <v>8246</v>
      </c>
      <c r="J2005">
        <v>1278111600</v>
      </c>
      <c r="K2005">
        <v>1276830052</v>
      </c>
      <c r="L2005" t="b">
        <v>1</v>
      </c>
      <c r="M2005">
        <v>17</v>
      </c>
      <c r="N2005" s="6">
        <f t="shared" si="127"/>
        <v>91.764705882352942</v>
      </c>
      <c r="O2005" t="b">
        <v>1</v>
      </c>
      <c r="P2005" t="s">
        <v>8295</v>
      </c>
      <c r="Q2005" t="s">
        <v>8319</v>
      </c>
      <c r="R2005" t="s">
        <v>8349</v>
      </c>
      <c r="S2005" s="11">
        <f t="shared" si="128"/>
        <v>40347.125601851854</v>
      </c>
      <c r="T2005" s="11">
        <f t="shared" si="129"/>
        <v>40361.958333333336</v>
      </c>
    </row>
    <row r="2006" spans="1:20" ht="43.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s="5">
        <f t="shared" si="126"/>
        <v>2.3442048</v>
      </c>
      <c r="H2006" t="s">
        <v>8224</v>
      </c>
      <c r="I2006" t="s">
        <v>8246</v>
      </c>
      <c r="J2006">
        <v>1405002663</v>
      </c>
      <c r="K2006">
        <v>1402410663</v>
      </c>
      <c r="L2006" t="b">
        <v>1</v>
      </c>
      <c r="M2006">
        <v>354</v>
      </c>
      <c r="N2006" s="6">
        <f t="shared" si="127"/>
        <v>331.10237288135596</v>
      </c>
      <c r="O2006" t="b">
        <v>1</v>
      </c>
      <c r="P2006" t="s">
        <v>8295</v>
      </c>
      <c r="Q2006" t="s">
        <v>8319</v>
      </c>
      <c r="R2006" t="s">
        <v>8349</v>
      </c>
      <c r="S2006" s="11">
        <f t="shared" si="128"/>
        <v>41800.604895833334</v>
      </c>
      <c r="T2006" s="11">
        <f t="shared" si="129"/>
        <v>41830.604895833334</v>
      </c>
    </row>
    <row r="2007" spans="1:20" ht="43.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s="5">
        <f t="shared" si="126"/>
        <v>1.236801</v>
      </c>
      <c r="H2007" t="s">
        <v>8224</v>
      </c>
      <c r="I2007" t="s">
        <v>8246</v>
      </c>
      <c r="J2007">
        <v>1381895940</v>
      </c>
      <c r="K2007">
        <v>1379532618</v>
      </c>
      <c r="L2007" t="b">
        <v>1</v>
      </c>
      <c r="M2007">
        <v>191</v>
      </c>
      <c r="N2007" s="6">
        <f t="shared" si="127"/>
        <v>194.26193717277485</v>
      </c>
      <c r="O2007" t="b">
        <v>1</v>
      </c>
      <c r="P2007" t="s">
        <v>8295</v>
      </c>
      <c r="Q2007" t="s">
        <v>8319</v>
      </c>
      <c r="R2007" t="s">
        <v>8349</v>
      </c>
      <c r="S2007" s="11">
        <f t="shared" si="128"/>
        <v>41535.812708333331</v>
      </c>
      <c r="T2007" s="11">
        <f t="shared" si="129"/>
        <v>41563.165972222225</v>
      </c>
    </row>
    <row r="2008" spans="1:20" ht="43.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s="5">
        <f t="shared" si="126"/>
        <v>2.4784000000000002</v>
      </c>
      <c r="H2008" t="s">
        <v>8224</v>
      </c>
      <c r="I2008" t="s">
        <v>8246</v>
      </c>
      <c r="J2008">
        <v>1417611645</v>
      </c>
      <c r="K2008">
        <v>1414584045</v>
      </c>
      <c r="L2008" t="b">
        <v>1</v>
      </c>
      <c r="M2008">
        <v>303</v>
      </c>
      <c r="N2008" s="6">
        <f t="shared" si="127"/>
        <v>408.97689768976898</v>
      </c>
      <c r="O2008" t="b">
        <v>1</v>
      </c>
      <c r="P2008" t="s">
        <v>8295</v>
      </c>
      <c r="Q2008" t="s">
        <v>8319</v>
      </c>
      <c r="R2008" t="s">
        <v>8349</v>
      </c>
      <c r="S2008" s="11">
        <f t="shared" si="128"/>
        <v>41941.500520833331</v>
      </c>
      <c r="T2008" s="11">
        <f t="shared" si="129"/>
        <v>41976.542187500003</v>
      </c>
    </row>
    <row r="2009" spans="1:20" ht="43.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s="5">
        <f t="shared" si="126"/>
        <v>1.157092</v>
      </c>
      <c r="H2009" t="s">
        <v>8224</v>
      </c>
      <c r="I2009" t="s">
        <v>8246</v>
      </c>
      <c r="J2009">
        <v>1282622400</v>
      </c>
      <c r="K2009">
        <v>1276891586</v>
      </c>
      <c r="L2009" t="b">
        <v>1</v>
      </c>
      <c r="M2009">
        <v>137</v>
      </c>
      <c r="N2009" s="6">
        <f t="shared" si="127"/>
        <v>84.459270072992695</v>
      </c>
      <c r="O2009" t="b">
        <v>1</v>
      </c>
      <c r="P2009" t="s">
        <v>8295</v>
      </c>
      <c r="Q2009" t="s">
        <v>8319</v>
      </c>
      <c r="R2009" t="s">
        <v>8349</v>
      </c>
      <c r="S2009" s="11">
        <f t="shared" si="128"/>
        <v>40347.837800925925</v>
      </c>
      <c r="T2009" s="11">
        <f t="shared" si="129"/>
        <v>40414.166666666664</v>
      </c>
    </row>
    <row r="2010" spans="1:20" ht="43.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s="5">
        <f t="shared" si="126"/>
        <v>1.1707484768810599</v>
      </c>
      <c r="H2010" t="s">
        <v>8224</v>
      </c>
      <c r="I2010" t="s">
        <v>8246</v>
      </c>
      <c r="J2010">
        <v>1316442622</v>
      </c>
      <c r="K2010">
        <v>1312641022</v>
      </c>
      <c r="L2010" t="b">
        <v>1</v>
      </c>
      <c r="M2010">
        <v>41</v>
      </c>
      <c r="N2010" s="6">
        <f t="shared" si="127"/>
        <v>44.853658536585364</v>
      </c>
      <c r="O2010" t="b">
        <v>1</v>
      </c>
      <c r="P2010" t="s">
        <v>8295</v>
      </c>
      <c r="Q2010" t="s">
        <v>8319</v>
      </c>
      <c r="R2010" t="s">
        <v>8349</v>
      </c>
      <c r="S2010" s="11">
        <f t="shared" si="128"/>
        <v>40761.604421296295</v>
      </c>
      <c r="T2010" s="11">
        <f t="shared" si="129"/>
        <v>40805.604421296295</v>
      </c>
    </row>
    <row r="2011" spans="1:20" ht="43.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s="5">
        <f t="shared" si="126"/>
        <v>3.05158</v>
      </c>
      <c r="H2011" t="s">
        <v>8236</v>
      </c>
      <c r="I2011" t="s">
        <v>8249</v>
      </c>
      <c r="J2011">
        <v>1479890743</v>
      </c>
      <c r="K2011">
        <v>1476776743</v>
      </c>
      <c r="L2011" t="b">
        <v>1</v>
      </c>
      <c r="M2011">
        <v>398</v>
      </c>
      <c r="N2011" s="6">
        <f t="shared" si="127"/>
        <v>383.3643216080402</v>
      </c>
      <c r="O2011" t="b">
        <v>1</v>
      </c>
      <c r="P2011" t="s">
        <v>8295</v>
      </c>
      <c r="Q2011" t="s">
        <v>8319</v>
      </c>
      <c r="R2011" t="s">
        <v>8349</v>
      </c>
      <c r="S2011" s="11">
        <f t="shared" si="128"/>
        <v>42661.323414351849</v>
      </c>
      <c r="T2011" s="11">
        <f t="shared" si="129"/>
        <v>42697.365081018521</v>
      </c>
    </row>
    <row r="2012" spans="1:20" ht="29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s="5">
        <f t="shared" si="126"/>
        <v>3.2005299999999997</v>
      </c>
      <c r="H2012" t="s">
        <v>8224</v>
      </c>
      <c r="I2012" t="s">
        <v>8246</v>
      </c>
      <c r="J2012">
        <v>1471564491</v>
      </c>
      <c r="K2012">
        <v>1468972491</v>
      </c>
      <c r="L2012" t="b">
        <v>1</v>
      </c>
      <c r="M2012">
        <v>1737</v>
      </c>
      <c r="N2012" s="6">
        <f t="shared" si="127"/>
        <v>55.276856649395505</v>
      </c>
      <c r="O2012" t="b">
        <v>1</v>
      </c>
      <c r="P2012" t="s">
        <v>8295</v>
      </c>
      <c r="Q2012" t="s">
        <v>8319</v>
      </c>
      <c r="R2012" t="s">
        <v>8349</v>
      </c>
      <c r="S2012" s="11">
        <f t="shared" si="128"/>
        <v>42570.996423611112</v>
      </c>
      <c r="T2012" s="11">
        <f t="shared" si="129"/>
        <v>42600.996423611112</v>
      </c>
    </row>
    <row r="2013" spans="1:20" ht="43.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s="5">
        <f t="shared" si="126"/>
        <v>8.1956399999999991</v>
      </c>
      <c r="H2013" t="s">
        <v>8239</v>
      </c>
      <c r="I2013" t="s">
        <v>8249</v>
      </c>
      <c r="J2013">
        <v>1452553200</v>
      </c>
      <c r="K2013">
        <v>1449650173</v>
      </c>
      <c r="L2013" t="b">
        <v>1</v>
      </c>
      <c r="M2013">
        <v>971</v>
      </c>
      <c r="N2013" s="6">
        <f t="shared" si="127"/>
        <v>422.02059732234807</v>
      </c>
      <c r="O2013" t="b">
        <v>1</v>
      </c>
      <c r="P2013" t="s">
        <v>8295</v>
      </c>
      <c r="Q2013" t="s">
        <v>8319</v>
      </c>
      <c r="R2013" t="s">
        <v>8349</v>
      </c>
      <c r="S2013" s="11">
        <f t="shared" si="128"/>
        <v>42347.358483796299</v>
      </c>
      <c r="T2013" s="11">
        <f t="shared" si="129"/>
        <v>42380.958333333328</v>
      </c>
    </row>
    <row r="2014" spans="1:20" ht="43.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s="5">
        <f t="shared" si="126"/>
        <v>2.3490000000000002</v>
      </c>
      <c r="H2014" t="s">
        <v>8224</v>
      </c>
      <c r="I2014" t="s">
        <v>8246</v>
      </c>
      <c r="J2014">
        <v>1423165441</v>
      </c>
      <c r="K2014">
        <v>1420573441</v>
      </c>
      <c r="L2014" t="b">
        <v>1</v>
      </c>
      <c r="M2014">
        <v>183</v>
      </c>
      <c r="N2014" s="6">
        <f t="shared" si="127"/>
        <v>64.180327868852459</v>
      </c>
      <c r="O2014" t="b">
        <v>1</v>
      </c>
      <c r="P2014" t="s">
        <v>8295</v>
      </c>
      <c r="Q2014" t="s">
        <v>8319</v>
      </c>
      <c r="R2014" t="s">
        <v>8349</v>
      </c>
      <c r="S2014" s="11">
        <f t="shared" si="128"/>
        <v>42010.822233796294</v>
      </c>
      <c r="T2014" s="11">
        <f t="shared" si="129"/>
        <v>42040.822233796294</v>
      </c>
    </row>
    <row r="2015" spans="1:20" ht="43.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s="5">
        <f t="shared" si="126"/>
        <v>4.9491375</v>
      </c>
      <c r="H2015" t="s">
        <v>8224</v>
      </c>
      <c r="I2015" t="s">
        <v>8246</v>
      </c>
      <c r="J2015">
        <v>1468019014</v>
      </c>
      <c r="K2015">
        <v>1462835014</v>
      </c>
      <c r="L2015" t="b">
        <v>1</v>
      </c>
      <c r="M2015">
        <v>4562</v>
      </c>
      <c r="N2015" s="6">
        <f t="shared" si="127"/>
        <v>173.57781674704077</v>
      </c>
      <c r="O2015" t="b">
        <v>1</v>
      </c>
      <c r="P2015" t="s">
        <v>8295</v>
      </c>
      <c r="Q2015" t="s">
        <v>8319</v>
      </c>
      <c r="R2015" t="s">
        <v>8349</v>
      </c>
      <c r="S2015" s="11">
        <f t="shared" si="128"/>
        <v>42499.960810185185</v>
      </c>
      <c r="T2015" s="11">
        <f t="shared" si="129"/>
        <v>42559.960810185185</v>
      </c>
    </row>
    <row r="2016" spans="1:20" ht="43.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s="5">
        <f t="shared" si="126"/>
        <v>78.137822333333332</v>
      </c>
      <c r="H2016" t="s">
        <v>8224</v>
      </c>
      <c r="I2016" t="s">
        <v>8246</v>
      </c>
      <c r="J2016">
        <v>1364184539</v>
      </c>
      <c r="K2016">
        <v>1361250539</v>
      </c>
      <c r="L2016" t="b">
        <v>1</v>
      </c>
      <c r="M2016">
        <v>26457</v>
      </c>
      <c r="N2016" s="6">
        <f t="shared" si="127"/>
        <v>88.601680840609291</v>
      </c>
      <c r="O2016" t="b">
        <v>1</v>
      </c>
      <c r="P2016" t="s">
        <v>8295</v>
      </c>
      <c r="Q2016" t="s">
        <v>8319</v>
      </c>
      <c r="R2016" t="s">
        <v>8349</v>
      </c>
      <c r="S2016" s="11">
        <f t="shared" si="128"/>
        <v>41324.214571759258</v>
      </c>
      <c r="T2016" s="11">
        <f t="shared" si="129"/>
        <v>41358.172905092593</v>
      </c>
    </row>
    <row r="2017" spans="1:20" ht="43.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s="5">
        <f t="shared" si="126"/>
        <v>1.1300013888888889</v>
      </c>
      <c r="H2017" t="s">
        <v>8224</v>
      </c>
      <c r="I2017" t="s">
        <v>8246</v>
      </c>
      <c r="J2017">
        <v>1315602163</v>
      </c>
      <c r="K2017">
        <v>1313010163</v>
      </c>
      <c r="L2017" t="b">
        <v>1</v>
      </c>
      <c r="M2017">
        <v>162</v>
      </c>
      <c r="N2017" s="6">
        <f t="shared" si="127"/>
        <v>50.222283950617282</v>
      </c>
      <c r="O2017" t="b">
        <v>1</v>
      </c>
      <c r="P2017" t="s">
        <v>8295</v>
      </c>
      <c r="Q2017" t="s">
        <v>8319</v>
      </c>
      <c r="R2017" t="s">
        <v>8349</v>
      </c>
      <c r="S2017" s="11">
        <f t="shared" si="128"/>
        <v>40765.876886574071</v>
      </c>
      <c r="T2017" s="11">
        <f t="shared" si="129"/>
        <v>40795.876886574071</v>
      </c>
    </row>
    <row r="2018" spans="1:20" ht="29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s="5">
        <f t="shared" si="126"/>
        <v>9.2154220000000002</v>
      </c>
      <c r="H2018" t="s">
        <v>8224</v>
      </c>
      <c r="I2018" t="s">
        <v>8246</v>
      </c>
      <c r="J2018">
        <v>1362863299</v>
      </c>
      <c r="K2018">
        <v>1360271299</v>
      </c>
      <c r="L2018" t="b">
        <v>1</v>
      </c>
      <c r="M2018">
        <v>479</v>
      </c>
      <c r="N2018" s="6">
        <f t="shared" si="127"/>
        <v>192.38876826722338</v>
      </c>
      <c r="O2018" t="b">
        <v>1</v>
      </c>
      <c r="P2018" t="s">
        <v>8295</v>
      </c>
      <c r="Q2018" t="s">
        <v>8319</v>
      </c>
      <c r="R2018" t="s">
        <v>8349</v>
      </c>
      <c r="S2018" s="11">
        <f t="shared" si="128"/>
        <v>41312.88077546296</v>
      </c>
      <c r="T2018" s="11">
        <f t="shared" si="129"/>
        <v>41342.88077546296</v>
      </c>
    </row>
    <row r="2019" spans="1:20" ht="43.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s="5">
        <f t="shared" si="126"/>
        <v>1.2510239999999999</v>
      </c>
      <c r="H2019" t="s">
        <v>8224</v>
      </c>
      <c r="I2019" t="s">
        <v>8246</v>
      </c>
      <c r="J2019">
        <v>1332561600</v>
      </c>
      <c r="K2019">
        <v>1329873755</v>
      </c>
      <c r="L2019" t="b">
        <v>1</v>
      </c>
      <c r="M2019">
        <v>426</v>
      </c>
      <c r="N2019" s="6">
        <f t="shared" si="127"/>
        <v>73.416901408450698</v>
      </c>
      <c r="O2019" t="b">
        <v>1</v>
      </c>
      <c r="P2019" t="s">
        <v>8295</v>
      </c>
      <c r="Q2019" t="s">
        <v>8319</v>
      </c>
      <c r="R2019" t="s">
        <v>8349</v>
      </c>
      <c r="S2019" s="11">
        <f t="shared" si="128"/>
        <v>40961.057349537034</v>
      </c>
      <c r="T2019" s="11">
        <f t="shared" si="129"/>
        <v>40992.166666666664</v>
      </c>
    </row>
    <row r="2020" spans="1:20" ht="43.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s="5">
        <f t="shared" si="126"/>
        <v>1.0224343076923077</v>
      </c>
      <c r="H2020" t="s">
        <v>8241</v>
      </c>
      <c r="I2020" t="s">
        <v>8249</v>
      </c>
      <c r="J2020">
        <v>1439455609</v>
      </c>
      <c r="K2020">
        <v>1436863609</v>
      </c>
      <c r="L2020" t="b">
        <v>1</v>
      </c>
      <c r="M2020">
        <v>450</v>
      </c>
      <c r="N2020" s="6">
        <f t="shared" si="127"/>
        <v>147.68495555555555</v>
      </c>
      <c r="O2020" t="b">
        <v>1</v>
      </c>
      <c r="P2020" t="s">
        <v>8295</v>
      </c>
      <c r="Q2020" t="s">
        <v>8319</v>
      </c>
      <c r="R2020" t="s">
        <v>8349</v>
      </c>
      <c r="S2020" s="11">
        <f t="shared" si="128"/>
        <v>42199.365844907406</v>
      </c>
      <c r="T2020" s="11">
        <f t="shared" si="129"/>
        <v>42229.365844907406</v>
      </c>
    </row>
    <row r="2021" spans="1:20" ht="43.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s="5">
        <f t="shared" si="126"/>
        <v>4.8490975000000001</v>
      </c>
      <c r="H2021" t="s">
        <v>8224</v>
      </c>
      <c r="I2021" t="s">
        <v>8246</v>
      </c>
      <c r="J2021">
        <v>1474563621</v>
      </c>
      <c r="K2021">
        <v>1471971621</v>
      </c>
      <c r="L2021" t="b">
        <v>1</v>
      </c>
      <c r="M2021">
        <v>1780</v>
      </c>
      <c r="N2021" s="6">
        <f t="shared" si="127"/>
        <v>108.96848314606741</v>
      </c>
      <c r="O2021" t="b">
        <v>1</v>
      </c>
      <c r="P2021" t="s">
        <v>8295</v>
      </c>
      <c r="Q2021" t="s">
        <v>8319</v>
      </c>
      <c r="R2021" t="s">
        <v>8349</v>
      </c>
      <c r="S2021" s="11">
        <f t="shared" si="128"/>
        <v>42605.70857638889</v>
      </c>
      <c r="T2021" s="11">
        <f t="shared" si="129"/>
        <v>42635.70857638889</v>
      </c>
    </row>
    <row r="2022" spans="1:20" ht="43.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s="5">
        <f t="shared" si="126"/>
        <v>1.9233333333333333</v>
      </c>
      <c r="H2022" t="s">
        <v>8224</v>
      </c>
      <c r="I2022" t="s">
        <v>8246</v>
      </c>
      <c r="J2022">
        <v>1400108640</v>
      </c>
      <c r="K2022">
        <v>1396923624</v>
      </c>
      <c r="L2022" t="b">
        <v>1</v>
      </c>
      <c r="M2022">
        <v>122</v>
      </c>
      <c r="N2022" s="6">
        <f t="shared" si="127"/>
        <v>23.647540983606557</v>
      </c>
      <c r="O2022" t="b">
        <v>1</v>
      </c>
      <c r="P2022" t="s">
        <v>8295</v>
      </c>
      <c r="Q2022" t="s">
        <v>8319</v>
      </c>
      <c r="R2022" t="s">
        <v>8349</v>
      </c>
      <c r="S2022" s="11">
        <f t="shared" si="128"/>
        <v>41737.097499999996</v>
      </c>
      <c r="T2022" s="11">
        <f t="shared" si="129"/>
        <v>41773.961111111108</v>
      </c>
    </row>
    <row r="2023" spans="1:20" ht="43.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s="5">
        <f t="shared" si="126"/>
        <v>2.8109999999999999</v>
      </c>
      <c r="H2023" t="s">
        <v>8224</v>
      </c>
      <c r="I2023" t="s">
        <v>8246</v>
      </c>
      <c r="J2023">
        <v>1411522897</v>
      </c>
      <c r="K2023">
        <v>1407634897</v>
      </c>
      <c r="L2023" t="b">
        <v>1</v>
      </c>
      <c r="M2023">
        <v>95</v>
      </c>
      <c r="N2023" s="6">
        <f t="shared" si="127"/>
        <v>147.94736842105263</v>
      </c>
      <c r="O2023" t="b">
        <v>1</v>
      </c>
      <c r="P2023" t="s">
        <v>8295</v>
      </c>
      <c r="Q2023" t="s">
        <v>8319</v>
      </c>
      <c r="R2023" t="s">
        <v>8349</v>
      </c>
      <c r="S2023" s="11">
        <f t="shared" si="128"/>
        <v>41861.070567129631</v>
      </c>
      <c r="T2023" s="11">
        <f t="shared" si="129"/>
        <v>41906.070567129631</v>
      </c>
    </row>
    <row r="2024" spans="1:20" ht="43.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s="5">
        <f t="shared" si="126"/>
        <v>1.2513700000000001</v>
      </c>
      <c r="H2024" t="s">
        <v>8224</v>
      </c>
      <c r="I2024" t="s">
        <v>8246</v>
      </c>
      <c r="J2024">
        <v>1465652372</v>
      </c>
      <c r="K2024">
        <v>1463060372</v>
      </c>
      <c r="L2024" t="b">
        <v>1</v>
      </c>
      <c r="M2024">
        <v>325</v>
      </c>
      <c r="N2024" s="6">
        <f t="shared" si="127"/>
        <v>385.03692307692307</v>
      </c>
      <c r="O2024" t="b">
        <v>1</v>
      </c>
      <c r="P2024" t="s">
        <v>8295</v>
      </c>
      <c r="Q2024" t="s">
        <v>8319</v>
      </c>
      <c r="R2024" t="s">
        <v>8349</v>
      </c>
      <c r="S2024" s="11">
        <f t="shared" si="128"/>
        <v>42502.569120370375</v>
      </c>
      <c r="T2024" s="11">
        <f t="shared" si="129"/>
        <v>42532.569120370375</v>
      </c>
    </row>
    <row r="2025" spans="1:20" ht="43.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s="5">
        <f t="shared" si="126"/>
        <v>1.61459</v>
      </c>
      <c r="H2025" t="s">
        <v>8224</v>
      </c>
      <c r="I2025" t="s">
        <v>8246</v>
      </c>
      <c r="J2025">
        <v>1434017153</v>
      </c>
      <c r="K2025">
        <v>1431425153</v>
      </c>
      <c r="L2025" t="b">
        <v>1</v>
      </c>
      <c r="M2025">
        <v>353</v>
      </c>
      <c r="N2025" s="6">
        <f t="shared" si="127"/>
        <v>457.39093484419266</v>
      </c>
      <c r="O2025" t="b">
        <v>1</v>
      </c>
      <c r="P2025" t="s">
        <v>8295</v>
      </c>
      <c r="Q2025" t="s">
        <v>8319</v>
      </c>
      <c r="R2025" t="s">
        <v>8349</v>
      </c>
      <c r="S2025" s="11">
        <f t="shared" si="128"/>
        <v>42136.420752314814</v>
      </c>
      <c r="T2025" s="11">
        <f t="shared" si="129"/>
        <v>42166.420752314814</v>
      </c>
    </row>
    <row r="2026" spans="1:20" ht="43.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s="5">
        <f t="shared" si="126"/>
        <v>5.8535000000000004</v>
      </c>
      <c r="H2026" t="s">
        <v>8224</v>
      </c>
      <c r="I2026" t="s">
        <v>8246</v>
      </c>
      <c r="J2026">
        <v>1344826800</v>
      </c>
      <c r="K2026">
        <v>1341875544</v>
      </c>
      <c r="L2026" t="b">
        <v>1</v>
      </c>
      <c r="M2026">
        <v>105</v>
      </c>
      <c r="N2026" s="6">
        <f t="shared" si="127"/>
        <v>222.99047619047619</v>
      </c>
      <c r="O2026" t="b">
        <v>1</v>
      </c>
      <c r="P2026" t="s">
        <v>8295</v>
      </c>
      <c r="Q2026" t="s">
        <v>8319</v>
      </c>
      <c r="R2026" t="s">
        <v>8349</v>
      </c>
      <c r="S2026" s="11">
        <f t="shared" si="128"/>
        <v>41099.966944444444</v>
      </c>
      <c r="T2026" s="11">
        <f t="shared" si="129"/>
        <v>41134.125</v>
      </c>
    </row>
    <row r="2027" spans="1:20" ht="43.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s="5">
        <f t="shared" si="126"/>
        <v>2.0114999999999998</v>
      </c>
      <c r="H2027" t="s">
        <v>8236</v>
      </c>
      <c r="I2027" t="s">
        <v>8249</v>
      </c>
      <c r="J2027">
        <v>1433996746</v>
      </c>
      <c r="K2027">
        <v>1431404746</v>
      </c>
      <c r="L2027" t="b">
        <v>1</v>
      </c>
      <c r="M2027">
        <v>729</v>
      </c>
      <c r="N2027" s="6">
        <f t="shared" si="127"/>
        <v>220.74074074074073</v>
      </c>
      <c r="O2027" t="b">
        <v>1</v>
      </c>
      <c r="P2027" t="s">
        <v>8295</v>
      </c>
      <c r="Q2027" t="s">
        <v>8319</v>
      </c>
      <c r="R2027" t="s">
        <v>8349</v>
      </c>
      <c r="S2027" s="11">
        <f t="shared" si="128"/>
        <v>42136.184560185182</v>
      </c>
      <c r="T2027" s="11">
        <f t="shared" si="129"/>
        <v>42166.184560185182</v>
      </c>
    </row>
    <row r="2028" spans="1:20" ht="29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s="5">
        <f t="shared" si="126"/>
        <v>1.3348307999999998</v>
      </c>
      <c r="H2028" t="s">
        <v>8224</v>
      </c>
      <c r="I2028" t="s">
        <v>8246</v>
      </c>
      <c r="J2028">
        <v>1398052740</v>
      </c>
      <c r="K2028">
        <v>1394127585</v>
      </c>
      <c r="L2028" t="b">
        <v>1</v>
      </c>
      <c r="M2028">
        <v>454</v>
      </c>
      <c r="N2028" s="6">
        <f t="shared" si="127"/>
        <v>73.503898678414089</v>
      </c>
      <c r="O2028" t="b">
        <v>1</v>
      </c>
      <c r="P2028" t="s">
        <v>8295</v>
      </c>
      <c r="Q2028" t="s">
        <v>8319</v>
      </c>
      <c r="R2028" t="s">
        <v>8349</v>
      </c>
      <c r="S2028" s="11">
        <f t="shared" si="128"/>
        <v>41704.735937500001</v>
      </c>
      <c r="T2028" s="11">
        <f t="shared" si="129"/>
        <v>41750.165972222225</v>
      </c>
    </row>
    <row r="2029" spans="1:20" ht="43.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s="5">
        <f t="shared" si="126"/>
        <v>1.2024900000000001</v>
      </c>
      <c r="H2029" t="s">
        <v>8224</v>
      </c>
      <c r="I2029" t="s">
        <v>8246</v>
      </c>
      <c r="J2029">
        <v>1427740319</v>
      </c>
      <c r="K2029">
        <v>1423855919</v>
      </c>
      <c r="L2029" t="b">
        <v>1</v>
      </c>
      <c r="M2029">
        <v>539</v>
      </c>
      <c r="N2029" s="6">
        <f t="shared" si="127"/>
        <v>223.09647495361781</v>
      </c>
      <c r="O2029" t="b">
        <v>1</v>
      </c>
      <c r="P2029" t="s">
        <v>8295</v>
      </c>
      <c r="Q2029" t="s">
        <v>8319</v>
      </c>
      <c r="R2029" t="s">
        <v>8349</v>
      </c>
      <c r="S2029" s="11">
        <f t="shared" si="128"/>
        <v>42048.813877314817</v>
      </c>
      <c r="T2029" s="11">
        <f t="shared" si="129"/>
        <v>42093.772210648152</v>
      </c>
    </row>
    <row r="2030" spans="1:20" ht="29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s="5">
        <f t="shared" si="126"/>
        <v>1.2616666666666667</v>
      </c>
      <c r="H2030" t="s">
        <v>8224</v>
      </c>
      <c r="I2030" t="s">
        <v>8246</v>
      </c>
      <c r="J2030">
        <v>1268690100</v>
      </c>
      <c r="K2030">
        <v>1265493806</v>
      </c>
      <c r="L2030" t="b">
        <v>1</v>
      </c>
      <c r="M2030">
        <v>79</v>
      </c>
      <c r="N2030" s="6">
        <f t="shared" si="127"/>
        <v>47.911392405063289</v>
      </c>
      <c r="O2030" t="b">
        <v>1</v>
      </c>
      <c r="P2030" t="s">
        <v>8295</v>
      </c>
      <c r="Q2030" t="s">
        <v>8319</v>
      </c>
      <c r="R2030" t="s">
        <v>8349</v>
      </c>
      <c r="S2030" s="11">
        <f t="shared" si="128"/>
        <v>40215.919050925928</v>
      </c>
      <c r="T2030" s="11">
        <f t="shared" si="129"/>
        <v>40252.913194444445</v>
      </c>
    </row>
    <row r="2031" spans="1:20" ht="29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s="5">
        <f t="shared" si="126"/>
        <v>3.6120000000000001</v>
      </c>
      <c r="H2031" t="s">
        <v>8224</v>
      </c>
      <c r="I2031" t="s">
        <v>8246</v>
      </c>
      <c r="J2031">
        <v>1409099481</v>
      </c>
      <c r="K2031">
        <v>1406507481</v>
      </c>
      <c r="L2031" t="b">
        <v>1</v>
      </c>
      <c r="M2031">
        <v>94</v>
      </c>
      <c r="N2031" s="6">
        <f t="shared" si="127"/>
        <v>96.063829787234042</v>
      </c>
      <c r="O2031" t="b">
        <v>1</v>
      </c>
      <c r="P2031" t="s">
        <v>8295</v>
      </c>
      <c r="Q2031" t="s">
        <v>8319</v>
      </c>
      <c r="R2031" t="s">
        <v>8349</v>
      </c>
      <c r="S2031" s="11">
        <f t="shared" si="128"/>
        <v>41848.021770833337</v>
      </c>
      <c r="T2031" s="11">
        <f t="shared" si="129"/>
        <v>41878.021770833337</v>
      </c>
    </row>
    <row r="2032" spans="1:20" ht="43.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s="5">
        <f t="shared" si="126"/>
        <v>2.26239013671875</v>
      </c>
      <c r="H2032" t="s">
        <v>8225</v>
      </c>
      <c r="I2032" t="s">
        <v>8247</v>
      </c>
      <c r="J2032">
        <v>1354233296</v>
      </c>
      <c r="K2032">
        <v>1351641296</v>
      </c>
      <c r="L2032" t="b">
        <v>1</v>
      </c>
      <c r="M2032">
        <v>625</v>
      </c>
      <c r="N2032" s="6">
        <f t="shared" si="127"/>
        <v>118.6144</v>
      </c>
      <c r="O2032" t="b">
        <v>1</v>
      </c>
      <c r="P2032" t="s">
        <v>8295</v>
      </c>
      <c r="Q2032" t="s">
        <v>8319</v>
      </c>
      <c r="R2032" t="s">
        <v>8349</v>
      </c>
      <c r="S2032" s="11">
        <f t="shared" si="128"/>
        <v>41212.996481481481</v>
      </c>
      <c r="T2032" s="11">
        <f t="shared" si="129"/>
        <v>41242.996481481481</v>
      </c>
    </row>
    <row r="2033" spans="1:20" ht="29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s="5">
        <f t="shared" si="126"/>
        <v>1.2035</v>
      </c>
      <c r="H2033" t="s">
        <v>8233</v>
      </c>
      <c r="I2033" t="s">
        <v>8249</v>
      </c>
      <c r="J2033">
        <v>1420765200</v>
      </c>
      <c r="K2033">
        <v>1417506853</v>
      </c>
      <c r="L2033" t="b">
        <v>1</v>
      </c>
      <c r="M2033">
        <v>508</v>
      </c>
      <c r="N2033" s="6">
        <f t="shared" si="127"/>
        <v>118.45472440944881</v>
      </c>
      <c r="O2033" t="b">
        <v>1</v>
      </c>
      <c r="P2033" t="s">
        <v>8295</v>
      </c>
      <c r="Q2033" t="s">
        <v>8319</v>
      </c>
      <c r="R2033" t="s">
        <v>8349</v>
      </c>
      <c r="S2033" s="11">
        <f t="shared" si="128"/>
        <v>41975.329317129625</v>
      </c>
      <c r="T2033" s="11">
        <f t="shared" si="129"/>
        <v>42013.041666666672</v>
      </c>
    </row>
    <row r="2034" spans="1:20" ht="43.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s="5">
        <f t="shared" si="126"/>
        <v>3.0418799999999999</v>
      </c>
      <c r="H2034" t="s">
        <v>8224</v>
      </c>
      <c r="I2034" t="s">
        <v>8246</v>
      </c>
      <c r="J2034">
        <v>1481778000</v>
      </c>
      <c r="K2034">
        <v>1479216874</v>
      </c>
      <c r="L2034" t="b">
        <v>1</v>
      </c>
      <c r="M2034">
        <v>531</v>
      </c>
      <c r="N2034" s="6">
        <f t="shared" si="127"/>
        <v>143.21468926553672</v>
      </c>
      <c r="O2034" t="b">
        <v>1</v>
      </c>
      <c r="P2034" t="s">
        <v>8295</v>
      </c>
      <c r="Q2034" t="s">
        <v>8319</v>
      </c>
      <c r="R2034" t="s">
        <v>8349</v>
      </c>
      <c r="S2034" s="11">
        <f t="shared" si="128"/>
        <v>42689.565671296295</v>
      </c>
      <c r="T2034" s="11">
        <f t="shared" si="129"/>
        <v>42719.208333333328</v>
      </c>
    </row>
    <row r="2035" spans="1:20" ht="43.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s="5">
        <f t="shared" si="126"/>
        <v>1.7867599999999999</v>
      </c>
      <c r="H2035" t="s">
        <v>8224</v>
      </c>
      <c r="I2035" t="s">
        <v>8246</v>
      </c>
      <c r="J2035">
        <v>1398477518</v>
      </c>
      <c r="K2035">
        <v>1395885518</v>
      </c>
      <c r="L2035" t="b">
        <v>1</v>
      </c>
      <c r="M2035">
        <v>158</v>
      </c>
      <c r="N2035" s="6">
        <f t="shared" si="127"/>
        <v>282.71518987341773</v>
      </c>
      <c r="O2035" t="b">
        <v>1</v>
      </c>
      <c r="P2035" t="s">
        <v>8295</v>
      </c>
      <c r="Q2035" t="s">
        <v>8319</v>
      </c>
      <c r="R2035" t="s">
        <v>8349</v>
      </c>
      <c r="S2035" s="11">
        <f t="shared" si="128"/>
        <v>41725.082384259258</v>
      </c>
      <c r="T2035" s="11">
        <f t="shared" si="129"/>
        <v>41755.082384259258</v>
      </c>
    </row>
    <row r="2036" spans="1:20" ht="43.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s="5">
        <f t="shared" si="126"/>
        <v>3.868199871794872</v>
      </c>
      <c r="H2036" t="s">
        <v>8224</v>
      </c>
      <c r="I2036" t="s">
        <v>8246</v>
      </c>
      <c r="J2036">
        <v>1430981880</v>
      </c>
      <c r="K2036">
        <v>1426216033</v>
      </c>
      <c r="L2036" t="b">
        <v>1</v>
      </c>
      <c r="M2036">
        <v>508</v>
      </c>
      <c r="N2036" s="6">
        <f t="shared" si="127"/>
        <v>593.93620078740162</v>
      </c>
      <c r="O2036" t="b">
        <v>1</v>
      </c>
      <c r="P2036" t="s">
        <v>8295</v>
      </c>
      <c r="Q2036" t="s">
        <v>8319</v>
      </c>
      <c r="R2036" t="s">
        <v>8349</v>
      </c>
      <c r="S2036" s="11">
        <f t="shared" si="128"/>
        <v>42076.130011574074</v>
      </c>
      <c r="T2036" s="11">
        <f t="shared" si="129"/>
        <v>42131.290277777778</v>
      </c>
    </row>
    <row r="2037" spans="1:20" ht="43.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s="5">
        <f t="shared" si="126"/>
        <v>2.1103642500000004</v>
      </c>
      <c r="H2037" t="s">
        <v>8224</v>
      </c>
      <c r="I2037" t="s">
        <v>8246</v>
      </c>
      <c r="J2037">
        <v>1450486800</v>
      </c>
      <c r="K2037">
        <v>1446562807</v>
      </c>
      <c r="L2037" t="b">
        <v>1</v>
      </c>
      <c r="M2037">
        <v>644</v>
      </c>
      <c r="N2037" s="6">
        <f t="shared" si="127"/>
        <v>262.15704968944101</v>
      </c>
      <c r="O2037" t="b">
        <v>1</v>
      </c>
      <c r="P2037" t="s">
        <v>8295</v>
      </c>
      <c r="Q2037" t="s">
        <v>8319</v>
      </c>
      <c r="R2037" t="s">
        <v>8349</v>
      </c>
      <c r="S2037" s="11">
        <f t="shared" si="128"/>
        <v>42311.625081018516</v>
      </c>
      <c r="T2037" s="11">
        <f t="shared" si="129"/>
        <v>42357.041666666672</v>
      </c>
    </row>
    <row r="2038" spans="1:20" ht="43.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s="5">
        <f t="shared" si="126"/>
        <v>1.3166833333333334</v>
      </c>
      <c r="H2038" t="s">
        <v>8224</v>
      </c>
      <c r="I2038" t="s">
        <v>8246</v>
      </c>
      <c r="J2038">
        <v>1399668319</v>
      </c>
      <c r="K2038">
        <v>1397076319</v>
      </c>
      <c r="L2038" t="b">
        <v>1</v>
      </c>
      <c r="M2038">
        <v>848</v>
      </c>
      <c r="N2038" s="6">
        <f t="shared" si="127"/>
        <v>46.580778301886795</v>
      </c>
      <c r="O2038" t="b">
        <v>1</v>
      </c>
      <c r="P2038" t="s">
        <v>8295</v>
      </c>
      <c r="Q2038" t="s">
        <v>8319</v>
      </c>
      <c r="R2038" t="s">
        <v>8349</v>
      </c>
      <c r="S2038" s="11">
        <f t="shared" si="128"/>
        <v>41738.864803240744</v>
      </c>
      <c r="T2038" s="11">
        <f t="shared" si="129"/>
        <v>41768.864803240744</v>
      </c>
    </row>
    <row r="2039" spans="1:20" ht="43.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s="5">
        <f t="shared" si="126"/>
        <v>3.0047639999999998</v>
      </c>
      <c r="H2039" t="s">
        <v>8224</v>
      </c>
      <c r="I2039" t="s">
        <v>8246</v>
      </c>
      <c r="J2039">
        <v>1388383353</v>
      </c>
      <c r="K2039">
        <v>1383195753</v>
      </c>
      <c r="L2039" t="b">
        <v>1</v>
      </c>
      <c r="M2039">
        <v>429</v>
      </c>
      <c r="N2039" s="6">
        <f t="shared" si="127"/>
        <v>70.041118881118877</v>
      </c>
      <c r="O2039" t="b">
        <v>1</v>
      </c>
      <c r="P2039" t="s">
        <v>8295</v>
      </c>
      <c r="Q2039" t="s">
        <v>8319</v>
      </c>
      <c r="R2039" t="s">
        <v>8349</v>
      </c>
      <c r="S2039" s="11">
        <f t="shared" si="128"/>
        <v>41578.210104166668</v>
      </c>
      <c r="T2039" s="11">
        <f t="shared" si="129"/>
        <v>41638.251770833333</v>
      </c>
    </row>
    <row r="2040" spans="1:20" ht="43.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s="5">
        <f t="shared" si="126"/>
        <v>4.2051249999999998</v>
      </c>
      <c r="H2040" t="s">
        <v>8225</v>
      </c>
      <c r="I2040" t="s">
        <v>8247</v>
      </c>
      <c r="J2040">
        <v>1372701600</v>
      </c>
      <c r="K2040">
        <v>1369895421</v>
      </c>
      <c r="L2040" t="b">
        <v>1</v>
      </c>
      <c r="M2040">
        <v>204</v>
      </c>
      <c r="N2040" s="6">
        <f t="shared" si="127"/>
        <v>164.90686274509804</v>
      </c>
      <c r="O2040" t="b">
        <v>1</v>
      </c>
      <c r="P2040" t="s">
        <v>8295</v>
      </c>
      <c r="Q2040" t="s">
        <v>8319</v>
      </c>
      <c r="R2040" t="s">
        <v>8349</v>
      </c>
      <c r="S2040" s="11">
        <f t="shared" si="128"/>
        <v>41424.27107638889</v>
      </c>
      <c r="T2040" s="11">
        <f t="shared" si="129"/>
        <v>41456.75</v>
      </c>
    </row>
    <row r="2041" spans="1:20" ht="29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s="5">
        <f t="shared" si="126"/>
        <v>1.362168</v>
      </c>
      <c r="H2041" t="s">
        <v>8224</v>
      </c>
      <c r="I2041" t="s">
        <v>8246</v>
      </c>
      <c r="J2041">
        <v>1480568340</v>
      </c>
      <c r="K2041">
        <v>1477996325</v>
      </c>
      <c r="L2041" t="b">
        <v>1</v>
      </c>
      <c r="M2041">
        <v>379</v>
      </c>
      <c r="N2041" s="6">
        <f t="shared" si="127"/>
        <v>449.26385224274406</v>
      </c>
      <c r="O2041" t="b">
        <v>1</v>
      </c>
      <c r="P2041" t="s">
        <v>8295</v>
      </c>
      <c r="Q2041" t="s">
        <v>8319</v>
      </c>
      <c r="R2041" t="s">
        <v>8349</v>
      </c>
      <c r="S2041" s="11">
        <f t="shared" si="128"/>
        <v>42675.438946759255</v>
      </c>
      <c r="T2041" s="11">
        <f t="shared" si="129"/>
        <v>42705.207638888889</v>
      </c>
    </row>
    <row r="2042" spans="1:20" ht="29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s="5">
        <f t="shared" si="126"/>
        <v>2.4817133333333334</v>
      </c>
      <c r="H2042" t="s">
        <v>8224</v>
      </c>
      <c r="I2042" t="s">
        <v>8246</v>
      </c>
      <c r="J2042">
        <v>1384557303</v>
      </c>
      <c r="K2042">
        <v>1383257703</v>
      </c>
      <c r="L2042" t="b">
        <v>1</v>
      </c>
      <c r="M2042">
        <v>271</v>
      </c>
      <c r="N2042" s="6">
        <f t="shared" si="127"/>
        <v>27.472841328413285</v>
      </c>
      <c r="O2042" t="b">
        <v>1</v>
      </c>
      <c r="P2042" t="s">
        <v>8295</v>
      </c>
      <c r="Q2042" t="s">
        <v>8319</v>
      </c>
      <c r="R2042" t="s">
        <v>8349</v>
      </c>
      <c r="S2042" s="11">
        <f t="shared" si="128"/>
        <v>41578.927118055559</v>
      </c>
      <c r="T2042" s="11">
        <f t="shared" si="129"/>
        <v>41593.968784722223</v>
      </c>
    </row>
    <row r="2043" spans="1:20" ht="43.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s="5">
        <f t="shared" si="126"/>
        <v>1.8186315789473684</v>
      </c>
      <c r="H2043" t="s">
        <v>8224</v>
      </c>
      <c r="I2043" t="s">
        <v>8246</v>
      </c>
      <c r="J2043">
        <v>1478785027</v>
      </c>
      <c r="K2043">
        <v>1476189427</v>
      </c>
      <c r="L2043" t="b">
        <v>0</v>
      </c>
      <c r="M2043">
        <v>120</v>
      </c>
      <c r="N2043" s="6">
        <f t="shared" si="127"/>
        <v>143.97499999999999</v>
      </c>
      <c r="O2043" t="b">
        <v>1</v>
      </c>
      <c r="P2043" t="s">
        <v>8295</v>
      </c>
      <c r="Q2043" t="s">
        <v>8319</v>
      </c>
      <c r="R2043" t="s">
        <v>8349</v>
      </c>
      <c r="S2043" s="11">
        <f t="shared" si="128"/>
        <v>42654.525775462964</v>
      </c>
      <c r="T2043" s="11">
        <f t="shared" si="129"/>
        <v>42684.567442129628</v>
      </c>
    </row>
    <row r="2044" spans="1:20" ht="43.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s="5">
        <f t="shared" si="126"/>
        <v>1.2353000000000001</v>
      </c>
      <c r="H2044" t="s">
        <v>8224</v>
      </c>
      <c r="I2044" t="s">
        <v>8246</v>
      </c>
      <c r="J2044">
        <v>1453481974</v>
      </c>
      <c r="K2044">
        <v>1448297974</v>
      </c>
      <c r="L2044" t="b">
        <v>0</v>
      </c>
      <c r="M2044">
        <v>140</v>
      </c>
      <c r="N2044" s="6">
        <f t="shared" si="127"/>
        <v>88.23571428571428</v>
      </c>
      <c r="O2044" t="b">
        <v>1</v>
      </c>
      <c r="P2044" t="s">
        <v>8295</v>
      </c>
      <c r="Q2044" t="s">
        <v>8319</v>
      </c>
      <c r="R2044" t="s">
        <v>8349</v>
      </c>
      <c r="S2044" s="11">
        <f t="shared" si="128"/>
        <v>42331.708032407405</v>
      </c>
      <c r="T2044" s="11">
        <f t="shared" si="129"/>
        <v>42391.708032407405</v>
      </c>
    </row>
    <row r="2045" spans="1:20" ht="43.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s="5">
        <f t="shared" si="126"/>
        <v>5.0620938628158845</v>
      </c>
      <c r="H2045" t="s">
        <v>8224</v>
      </c>
      <c r="I2045" t="s">
        <v>8246</v>
      </c>
      <c r="J2045">
        <v>1481432340</v>
      </c>
      <c r="K2045">
        <v>1476764077</v>
      </c>
      <c r="L2045" t="b">
        <v>0</v>
      </c>
      <c r="M2045">
        <v>193</v>
      </c>
      <c r="N2045" s="6">
        <f t="shared" si="127"/>
        <v>36.326424870466319</v>
      </c>
      <c r="O2045" t="b">
        <v>1</v>
      </c>
      <c r="P2045" t="s">
        <v>8295</v>
      </c>
      <c r="Q2045" t="s">
        <v>8319</v>
      </c>
      <c r="R2045" t="s">
        <v>8349</v>
      </c>
      <c r="S2045" s="11">
        <f t="shared" si="128"/>
        <v>42661.176817129628</v>
      </c>
      <c r="T2045" s="11">
        <f t="shared" si="129"/>
        <v>42715.207638888889</v>
      </c>
    </row>
    <row r="2046" spans="1:20" ht="43.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s="5">
        <f t="shared" si="126"/>
        <v>1.0821333333333334</v>
      </c>
      <c r="H2046" t="s">
        <v>8224</v>
      </c>
      <c r="I2046" t="s">
        <v>8246</v>
      </c>
      <c r="J2046">
        <v>1434212714</v>
      </c>
      <c r="K2046">
        <v>1431620714</v>
      </c>
      <c r="L2046" t="b">
        <v>0</v>
      </c>
      <c r="M2046">
        <v>180</v>
      </c>
      <c r="N2046" s="6">
        <f t="shared" si="127"/>
        <v>90.177777777777777</v>
      </c>
      <c r="O2046" t="b">
        <v>1</v>
      </c>
      <c r="P2046" t="s">
        <v>8295</v>
      </c>
      <c r="Q2046" t="s">
        <v>8319</v>
      </c>
      <c r="R2046" t="s">
        <v>8349</v>
      </c>
      <c r="S2046" s="11">
        <f t="shared" si="128"/>
        <v>42138.684189814812</v>
      </c>
      <c r="T2046" s="11">
        <f t="shared" si="129"/>
        <v>42168.684189814812</v>
      </c>
    </row>
    <row r="2047" spans="1:20" ht="43.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s="5">
        <f t="shared" si="126"/>
        <v>8.1918387755102042</v>
      </c>
      <c r="H2047" t="s">
        <v>8224</v>
      </c>
      <c r="I2047" t="s">
        <v>8246</v>
      </c>
      <c r="J2047">
        <v>1341799647</v>
      </c>
      <c r="K2047">
        <v>1339207647</v>
      </c>
      <c r="L2047" t="b">
        <v>0</v>
      </c>
      <c r="M2047">
        <v>263</v>
      </c>
      <c r="N2047" s="6">
        <f t="shared" si="127"/>
        <v>152.62361216730039</v>
      </c>
      <c r="O2047" t="b">
        <v>1</v>
      </c>
      <c r="P2047" t="s">
        <v>8295</v>
      </c>
      <c r="Q2047" t="s">
        <v>8319</v>
      </c>
      <c r="R2047" t="s">
        <v>8349</v>
      </c>
      <c r="S2047" s="11">
        <f t="shared" si="128"/>
        <v>41069.088506944441</v>
      </c>
      <c r="T2047" s="11">
        <f t="shared" si="129"/>
        <v>41099.088506944441</v>
      </c>
    </row>
    <row r="2048" spans="1:20" ht="43.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s="5">
        <f t="shared" si="126"/>
        <v>1.2110000000000001</v>
      </c>
      <c r="H2048" t="s">
        <v>8224</v>
      </c>
      <c r="I2048" t="s">
        <v>8246</v>
      </c>
      <c r="J2048">
        <v>1369282044</v>
      </c>
      <c r="K2048">
        <v>1366690044</v>
      </c>
      <c r="L2048" t="b">
        <v>0</v>
      </c>
      <c r="M2048">
        <v>217</v>
      </c>
      <c r="N2048" s="6">
        <f t="shared" si="127"/>
        <v>55.806451612903224</v>
      </c>
      <c r="O2048" t="b">
        <v>1</v>
      </c>
      <c r="P2048" t="s">
        <v>8295</v>
      </c>
      <c r="Q2048" t="s">
        <v>8319</v>
      </c>
      <c r="R2048" t="s">
        <v>8349</v>
      </c>
      <c r="S2048" s="11">
        <f t="shared" si="128"/>
        <v>41387.171805555554</v>
      </c>
      <c r="T2048" s="11">
        <f t="shared" si="129"/>
        <v>41417.171805555554</v>
      </c>
    </row>
    <row r="2049" spans="1:20" ht="43.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s="5">
        <f t="shared" si="126"/>
        <v>1.0299897959183673</v>
      </c>
      <c r="H2049" t="s">
        <v>8226</v>
      </c>
      <c r="I2049" t="s">
        <v>8248</v>
      </c>
      <c r="J2049">
        <v>1429228800</v>
      </c>
      <c r="K2049">
        <v>1426714870</v>
      </c>
      <c r="L2049" t="b">
        <v>0</v>
      </c>
      <c r="M2049">
        <v>443</v>
      </c>
      <c r="N2049" s="6">
        <f t="shared" si="127"/>
        <v>227.85327313769753</v>
      </c>
      <c r="O2049" t="b">
        <v>1</v>
      </c>
      <c r="P2049" t="s">
        <v>8295</v>
      </c>
      <c r="Q2049" t="s">
        <v>8319</v>
      </c>
      <c r="R2049" t="s">
        <v>8349</v>
      </c>
      <c r="S2049" s="11">
        <f t="shared" si="128"/>
        <v>42081.903587962966</v>
      </c>
      <c r="T2049" s="11">
        <f t="shared" si="129"/>
        <v>42111</v>
      </c>
    </row>
    <row r="2050" spans="1:20" ht="43.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s="5">
        <f t="shared" ref="G2050:G2113" si="130">E2050/D2050</f>
        <v>1.4833229411764706</v>
      </c>
      <c r="H2050" t="s">
        <v>8224</v>
      </c>
      <c r="I2050" t="s">
        <v>8246</v>
      </c>
      <c r="J2050">
        <v>1369323491</v>
      </c>
      <c r="K2050">
        <v>1366731491</v>
      </c>
      <c r="L2050" t="b">
        <v>0</v>
      </c>
      <c r="M2050">
        <v>1373</v>
      </c>
      <c r="N2050" s="6">
        <f t="shared" si="127"/>
        <v>91.82989803350327</v>
      </c>
      <c r="O2050" t="b">
        <v>1</v>
      </c>
      <c r="P2050" t="s">
        <v>8295</v>
      </c>
      <c r="Q2050" t="s">
        <v>8319</v>
      </c>
      <c r="R2050" t="s">
        <v>8349</v>
      </c>
      <c r="S2050" s="11">
        <f t="shared" si="128"/>
        <v>41387.651516203703</v>
      </c>
      <c r="T2050" s="11">
        <f t="shared" si="129"/>
        <v>41417.651516203703</v>
      </c>
    </row>
    <row r="2051" spans="1:20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s="5">
        <f t="shared" si="130"/>
        <v>1.2019070000000001</v>
      </c>
      <c r="H2051" t="s">
        <v>8225</v>
      </c>
      <c r="I2051" t="s">
        <v>8247</v>
      </c>
      <c r="J2051">
        <v>1386025140</v>
      </c>
      <c r="K2051">
        <v>1382963963</v>
      </c>
      <c r="L2051" t="b">
        <v>0</v>
      </c>
      <c r="M2051">
        <v>742</v>
      </c>
      <c r="N2051" s="6">
        <f t="shared" ref="N2051:N2114" si="131">IFERROR(E2051/M2051,0)</f>
        <v>80.991037735849048</v>
      </c>
      <c r="O2051" t="b">
        <v>1</v>
      </c>
      <c r="P2051" t="s">
        <v>8295</v>
      </c>
      <c r="Q2051" t="s">
        <v>8319</v>
      </c>
      <c r="R2051" t="s">
        <v>8349</v>
      </c>
      <c r="S2051" s="11">
        <f t="shared" ref="S2051:S2114" si="132">((($K2051/60)/60)/24)+DATE(1970,1,1)</f>
        <v>41575.527349537035</v>
      </c>
      <c r="T2051" s="11">
        <f t="shared" ref="T2051:T2114" si="133">((($J2051/60)/60)/24)+DATE(1970,1,1)</f>
        <v>41610.957638888889</v>
      </c>
    </row>
    <row r="2052" spans="1:20" ht="43.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s="5">
        <f t="shared" si="130"/>
        <v>4.7327000000000004</v>
      </c>
      <c r="H2052" t="s">
        <v>8224</v>
      </c>
      <c r="I2052" t="s">
        <v>8246</v>
      </c>
      <c r="J2052">
        <v>1433036578</v>
      </c>
      <c r="K2052">
        <v>1429580578</v>
      </c>
      <c r="L2052" t="b">
        <v>0</v>
      </c>
      <c r="M2052">
        <v>170</v>
      </c>
      <c r="N2052" s="6">
        <f t="shared" si="131"/>
        <v>278.39411764705881</v>
      </c>
      <c r="O2052" t="b">
        <v>1</v>
      </c>
      <c r="P2052" t="s">
        <v>8295</v>
      </c>
      <c r="Q2052" t="s">
        <v>8319</v>
      </c>
      <c r="R2052" t="s">
        <v>8349</v>
      </c>
      <c r="S2052" s="11">
        <f t="shared" si="132"/>
        <v>42115.071504629625</v>
      </c>
      <c r="T2052" s="11">
        <f t="shared" si="133"/>
        <v>42155.071504629625</v>
      </c>
    </row>
    <row r="2053" spans="1:20" ht="43.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s="5">
        <f t="shared" si="130"/>
        <v>1.303625</v>
      </c>
      <c r="H2053" t="s">
        <v>8224</v>
      </c>
      <c r="I2053" t="s">
        <v>8246</v>
      </c>
      <c r="J2053">
        <v>1388017937</v>
      </c>
      <c r="K2053">
        <v>1385425937</v>
      </c>
      <c r="L2053" t="b">
        <v>0</v>
      </c>
      <c r="M2053">
        <v>242</v>
      </c>
      <c r="N2053" s="6">
        <f t="shared" si="131"/>
        <v>43.095041322314053</v>
      </c>
      <c r="O2053" t="b">
        <v>1</v>
      </c>
      <c r="P2053" t="s">
        <v>8295</v>
      </c>
      <c r="Q2053" t="s">
        <v>8319</v>
      </c>
      <c r="R2053" t="s">
        <v>8349</v>
      </c>
      <c r="S2053" s="11">
        <f t="shared" si="132"/>
        <v>41604.022418981483</v>
      </c>
      <c r="T2053" s="11">
        <f t="shared" si="133"/>
        <v>41634.022418981483</v>
      </c>
    </row>
    <row r="2054" spans="1:20" ht="43.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s="5">
        <f t="shared" si="130"/>
        <v>3.5304799999999998</v>
      </c>
      <c r="H2054" t="s">
        <v>8224</v>
      </c>
      <c r="I2054" t="s">
        <v>8246</v>
      </c>
      <c r="J2054">
        <v>1455933653</v>
      </c>
      <c r="K2054">
        <v>1452045653</v>
      </c>
      <c r="L2054" t="b">
        <v>0</v>
      </c>
      <c r="M2054">
        <v>541</v>
      </c>
      <c r="N2054" s="6">
        <f t="shared" si="131"/>
        <v>326.29205175600737</v>
      </c>
      <c r="O2054" t="b">
        <v>1</v>
      </c>
      <c r="P2054" t="s">
        <v>8295</v>
      </c>
      <c r="Q2054" t="s">
        <v>8319</v>
      </c>
      <c r="R2054" t="s">
        <v>8349</v>
      </c>
      <c r="S2054" s="11">
        <f t="shared" si="132"/>
        <v>42375.08394675926</v>
      </c>
      <c r="T2054" s="11">
        <f t="shared" si="133"/>
        <v>42420.08394675926</v>
      </c>
    </row>
    <row r="2055" spans="1:20" ht="43.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s="5">
        <f t="shared" si="130"/>
        <v>1.0102</v>
      </c>
      <c r="H2055" t="s">
        <v>8224</v>
      </c>
      <c r="I2055" t="s">
        <v>8246</v>
      </c>
      <c r="J2055">
        <v>1448466551</v>
      </c>
      <c r="K2055">
        <v>1445870951</v>
      </c>
      <c r="L2055" t="b">
        <v>0</v>
      </c>
      <c r="M2055">
        <v>121</v>
      </c>
      <c r="N2055" s="6">
        <f t="shared" si="131"/>
        <v>41.743801652892564</v>
      </c>
      <c r="O2055" t="b">
        <v>1</v>
      </c>
      <c r="P2055" t="s">
        <v>8295</v>
      </c>
      <c r="Q2055" t="s">
        <v>8319</v>
      </c>
      <c r="R2055" t="s">
        <v>8349</v>
      </c>
      <c r="S2055" s="11">
        <f t="shared" si="132"/>
        <v>42303.617488425924</v>
      </c>
      <c r="T2055" s="11">
        <f t="shared" si="133"/>
        <v>42333.659155092595</v>
      </c>
    </row>
    <row r="2056" spans="1:20" ht="43.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s="5">
        <f t="shared" si="130"/>
        <v>1.1359142857142857</v>
      </c>
      <c r="H2056" t="s">
        <v>8225</v>
      </c>
      <c r="I2056" t="s">
        <v>8247</v>
      </c>
      <c r="J2056">
        <v>1399033810</v>
      </c>
      <c r="K2056">
        <v>1396441810</v>
      </c>
      <c r="L2056" t="b">
        <v>0</v>
      </c>
      <c r="M2056">
        <v>621</v>
      </c>
      <c r="N2056" s="6">
        <f t="shared" si="131"/>
        <v>64.020933977455712</v>
      </c>
      <c r="O2056" t="b">
        <v>1</v>
      </c>
      <c r="P2056" t="s">
        <v>8295</v>
      </c>
      <c r="Q2056" t="s">
        <v>8319</v>
      </c>
      <c r="R2056" t="s">
        <v>8349</v>
      </c>
      <c r="S2056" s="11">
        <f t="shared" si="132"/>
        <v>41731.520949074074</v>
      </c>
      <c r="T2056" s="11">
        <f t="shared" si="133"/>
        <v>41761.520949074074</v>
      </c>
    </row>
    <row r="2057" spans="1:20" ht="43.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s="5">
        <f t="shared" si="130"/>
        <v>1.6741666666666666</v>
      </c>
      <c r="H2057" t="s">
        <v>8224</v>
      </c>
      <c r="I2057" t="s">
        <v>8246</v>
      </c>
      <c r="J2057">
        <v>1417579200</v>
      </c>
      <c r="K2057">
        <v>1415031043</v>
      </c>
      <c r="L2057" t="b">
        <v>0</v>
      </c>
      <c r="M2057">
        <v>101</v>
      </c>
      <c r="N2057" s="6">
        <f t="shared" si="131"/>
        <v>99.455445544554451</v>
      </c>
      <c r="O2057" t="b">
        <v>1</v>
      </c>
      <c r="P2057" t="s">
        <v>8295</v>
      </c>
      <c r="Q2057" t="s">
        <v>8319</v>
      </c>
      <c r="R2057" t="s">
        <v>8349</v>
      </c>
      <c r="S2057" s="11">
        <f t="shared" si="132"/>
        <v>41946.674108796295</v>
      </c>
      <c r="T2057" s="11">
        <f t="shared" si="133"/>
        <v>41976.166666666672</v>
      </c>
    </row>
    <row r="2058" spans="1:20" ht="43.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s="5">
        <f t="shared" si="130"/>
        <v>1.5345200000000001</v>
      </c>
      <c r="H2058" t="s">
        <v>8224</v>
      </c>
      <c r="I2058" t="s">
        <v>8246</v>
      </c>
      <c r="J2058">
        <v>1366222542</v>
      </c>
      <c r="K2058">
        <v>1363630542</v>
      </c>
      <c r="L2058" t="b">
        <v>0</v>
      </c>
      <c r="M2058">
        <v>554</v>
      </c>
      <c r="N2058" s="6">
        <f t="shared" si="131"/>
        <v>138.49458483754512</v>
      </c>
      <c r="O2058" t="b">
        <v>1</v>
      </c>
      <c r="P2058" t="s">
        <v>8295</v>
      </c>
      <c r="Q2058" t="s">
        <v>8319</v>
      </c>
      <c r="R2058" t="s">
        <v>8349</v>
      </c>
      <c r="S2058" s="11">
        <f t="shared" si="132"/>
        <v>41351.76090277778</v>
      </c>
      <c r="T2058" s="11">
        <f t="shared" si="133"/>
        <v>41381.76090277778</v>
      </c>
    </row>
    <row r="2059" spans="1:20" ht="43.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s="5">
        <f t="shared" si="130"/>
        <v>2.022322</v>
      </c>
      <c r="H2059" t="s">
        <v>8225</v>
      </c>
      <c r="I2059" t="s">
        <v>8247</v>
      </c>
      <c r="J2059">
        <v>1456487532</v>
      </c>
      <c r="K2059">
        <v>1453895532</v>
      </c>
      <c r="L2059" t="b">
        <v>0</v>
      </c>
      <c r="M2059">
        <v>666</v>
      </c>
      <c r="N2059" s="6">
        <f t="shared" si="131"/>
        <v>45.547792792792798</v>
      </c>
      <c r="O2059" t="b">
        <v>1</v>
      </c>
      <c r="P2059" t="s">
        <v>8295</v>
      </c>
      <c r="Q2059" t="s">
        <v>8319</v>
      </c>
      <c r="R2059" t="s">
        <v>8349</v>
      </c>
      <c r="S2059" s="11">
        <f t="shared" si="132"/>
        <v>42396.494583333333</v>
      </c>
      <c r="T2059" s="11">
        <f t="shared" si="133"/>
        <v>42426.494583333333</v>
      </c>
    </row>
    <row r="2060" spans="1:20" ht="29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s="5">
        <f t="shared" si="130"/>
        <v>1.6828125</v>
      </c>
      <c r="H2060" t="s">
        <v>8225</v>
      </c>
      <c r="I2060" t="s">
        <v>8247</v>
      </c>
      <c r="J2060">
        <v>1425326400</v>
      </c>
      <c r="K2060">
        <v>1421916830</v>
      </c>
      <c r="L2060" t="b">
        <v>0</v>
      </c>
      <c r="M2060">
        <v>410</v>
      </c>
      <c r="N2060" s="6">
        <f t="shared" si="131"/>
        <v>10.507317073170732</v>
      </c>
      <c r="O2060" t="b">
        <v>1</v>
      </c>
      <c r="P2060" t="s">
        <v>8295</v>
      </c>
      <c r="Q2060" t="s">
        <v>8319</v>
      </c>
      <c r="R2060" t="s">
        <v>8349</v>
      </c>
      <c r="S2060" s="11">
        <f t="shared" si="132"/>
        <v>42026.370717592596</v>
      </c>
      <c r="T2060" s="11">
        <f t="shared" si="133"/>
        <v>42065.833333333328</v>
      </c>
    </row>
    <row r="2061" spans="1:20" ht="43.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s="5">
        <f t="shared" si="130"/>
        <v>1.4345666666666668</v>
      </c>
      <c r="H2061" t="s">
        <v>8224</v>
      </c>
      <c r="I2061" t="s">
        <v>8246</v>
      </c>
      <c r="J2061">
        <v>1454277540</v>
      </c>
      <c r="K2061">
        <v>1450880854</v>
      </c>
      <c r="L2061" t="b">
        <v>0</v>
      </c>
      <c r="M2061">
        <v>375</v>
      </c>
      <c r="N2061" s="6">
        <f t="shared" si="131"/>
        <v>114.76533333333333</v>
      </c>
      <c r="O2061" t="b">
        <v>1</v>
      </c>
      <c r="P2061" t="s">
        <v>8295</v>
      </c>
      <c r="Q2061" t="s">
        <v>8319</v>
      </c>
      <c r="R2061" t="s">
        <v>8349</v>
      </c>
      <c r="S2061" s="11">
        <f t="shared" si="132"/>
        <v>42361.602476851855</v>
      </c>
      <c r="T2061" s="11">
        <f t="shared" si="133"/>
        <v>42400.915972222225</v>
      </c>
    </row>
    <row r="2062" spans="1:20" ht="43.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s="5">
        <f t="shared" si="130"/>
        <v>1.964</v>
      </c>
      <c r="H2062" t="s">
        <v>8224</v>
      </c>
      <c r="I2062" t="s">
        <v>8246</v>
      </c>
      <c r="J2062">
        <v>1406129150</v>
      </c>
      <c r="K2062">
        <v>1400945150</v>
      </c>
      <c r="L2062" t="b">
        <v>0</v>
      </c>
      <c r="M2062">
        <v>1364</v>
      </c>
      <c r="N2062" s="6">
        <f t="shared" si="131"/>
        <v>35.997067448680355</v>
      </c>
      <c r="O2062" t="b">
        <v>1</v>
      </c>
      <c r="P2062" t="s">
        <v>8295</v>
      </c>
      <c r="Q2062" t="s">
        <v>8319</v>
      </c>
      <c r="R2062" t="s">
        <v>8349</v>
      </c>
      <c r="S2062" s="11">
        <f t="shared" si="132"/>
        <v>41783.642939814818</v>
      </c>
      <c r="T2062" s="11">
        <f t="shared" si="133"/>
        <v>41843.642939814818</v>
      </c>
    </row>
    <row r="2063" spans="1:20" ht="43.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s="5">
        <f t="shared" si="130"/>
        <v>1.0791999999999999</v>
      </c>
      <c r="H2063" t="s">
        <v>8224</v>
      </c>
      <c r="I2063" t="s">
        <v>8246</v>
      </c>
      <c r="J2063">
        <v>1483208454</v>
      </c>
      <c r="K2063">
        <v>1480616454</v>
      </c>
      <c r="L2063" t="b">
        <v>0</v>
      </c>
      <c r="M2063">
        <v>35</v>
      </c>
      <c r="N2063" s="6">
        <f t="shared" si="131"/>
        <v>154.17142857142858</v>
      </c>
      <c r="O2063" t="b">
        <v>1</v>
      </c>
      <c r="P2063" t="s">
        <v>8295</v>
      </c>
      <c r="Q2063" t="s">
        <v>8319</v>
      </c>
      <c r="R2063" t="s">
        <v>8349</v>
      </c>
      <c r="S2063" s="11">
        <f t="shared" si="132"/>
        <v>42705.764513888891</v>
      </c>
      <c r="T2063" s="11">
        <f t="shared" si="133"/>
        <v>42735.764513888891</v>
      </c>
    </row>
    <row r="2064" spans="1:20" ht="43.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s="5">
        <f t="shared" si="130"/>
        <v>1.14977</v>
      </c>
      <c r="H2064" t="s">
        <v>8232</v>
      </c>
      <c r="I2064" t="s">
        <v>8253</v>
      </c>
      <c r="J2064">
        <v>1458807098</v>
      </c>
      <c r="K2064">
        <v>1456218698</v>
      </c>
      <c r="L2064" t="b">
        <v>0</v>
      </c>
      <c r="M2064">
        <v>203</v>
      </c>
      <c r="N2064" s="6">
        <f t="shared" si="131"/>
        <v>566.38916256157631</v>
      </c>
      <c r="O2064" t="b">
        <v>1</v>
      </c>
      <c r="P2064" t="s">
        <v>8295</v>
      </c>
      <c r="Q2064" t="s">
        <v>8319</v>
      </c>
      <c r="R2064" t="s">
        <v>8349</v>
      </c>
      <c r="S2064" s="11">
        <f t="shared" si="132"/>
        <v>42423.3830787037</v>
      </c>
      <c r="T2064" s="11">
        <f t="shared" si="133"/>
        <v>42453.341412037036</v>
      </c>
    </row>
    <row r="2065" spans="1:20" ht="29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s="5">
        <f t="shared" si="130"/>
        <v>1.4804999999999999</v>
      </c>
      <c r="H2065" t="s">
        <v>8236</v>
      </c>
      <c r="I2065" t="s">
        <v>8249</v>
      </c>
      <c r="J2065">
        <v>1463333701</v>
      </c>
      <c r="K2065">
        <v>1460482501</v>
      </c>
      <c r="L2065" t="b">
        <v>0</v>
      </c>
      <c r="M2065">
        <v>49</v>
      </c>
      <c r="N2065" s="6">
        <f t="shared" si="131"/>
        <v>120.85714285714286</v>
      </c>
      <c r="O2065" t="b">
        <v>1</v>
      </c>
      <c r="P2065" t="s">
        <v>8295</v>
      </c>
      <c r="Q2065" t="s">
        <v>8319</v>
      </c>
      <c r="R2065" t="s">
        <v>8349</v>
      </c>
      <c r="S2065" s="11">
        <f t="shared" si="132"/>
        <v>42472.73265046296</v>
      </c>
      <c r="T2065" s="11">
        <f t="shared" si="133"/>
        <v>42505.73265046296</v>
      </c>
    </row>
    <row r="2066" spans="1:20" ht="43.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s="5">
        <f t="shared" si="130"/>
        <v>1.9116676082790633</v>
      </c>
      <c r="H2066" t="s">
        <v>8224</v>
      </c>
      <c r="I2066" t="s">
        <v>8246</v>
      </c>
      <c r="J2066">
        <v>1370001600</v>
      </c>
      <c r="K2066">
        <v>1366879523</v>
      </c>
      <c r="L2066" t="b">
        <v>0</v>
      </c>
      <c r="M2066">
        <v>5812</v>
      </c>
      <c r="N2066" s="6">
        <f t="shared" si="131"/>
        <v>86.163845492085343</v>
      </c>
      <c r="O2066" t="b">
        <v>1</v>
      </c>
      <c r="P2066" t="s">
        <v>8295</v>
      </c>
      <c r="Q2066" t="s">
        <v>8319</v>
      </c>
      <c r="R2066" t="s">
        <v>8349</v>
      </c>
      <c r="S2066" s="11">
        <f t="shared" si="132"/>
        <v>41389.364849537036</v>
      </c>
      <c r="T2066" s="11">
        <f t="shared" si="133"/>
        <v>41425.5</v>
      </c>
    </row>
    <row r="2067" spans="1:20" ht="43.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s="5">
        <f t="shared" si="130"/>
        <v>1.99215125</v>
      </c>
      <c r="H2067" t="s">
        <v>8225</v>
      </c>
      <c r="I2067" t="s">
        <v>8247</v>
      </c>
      <c r="J2067">
        <v>1387958429</v>
      </c>
      <c r="K2067">
        <v>1385366429</v>
      </c>
      <c r="L2067" t="b">
        <v>0</v>
      </c>
      <c r="M2067">
        <v>1556</v>
      </c>
      <c r="N2067" s="6">
        <f t="shared" si="131"/>
        <v>51.212114395886893</v>
      </c>
      <c r="O2067" t="b">
        <v>1</v>
      </c>
      <c r="P2067" t="s">
        <v>8295</v>
      </c>
      <c r="Q2067" t="s">
        <v>8319</v>
      </c>
      <c r="R2067" t="s">
        <v>8349</v>
      </c>
      <c r="S2067" s="11">
        <f t="shared" si="132"/>
        <v>41603.333668981482</v>
      </c>
      <c r="T2067" s="11">
        <f t="shared" si="133"/>
        <v>41633.333668981482</v>
      </c>
    </row>
    <row r="2068" spans="1:20" ht="43.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s="5">
        <f t="shared" si="130"/>
        <v>2.1859999999999999</v>
      </c>
      <c r="H2068" t="s">
        <v>8224</v>
      </c>
      <c r="I2068" t="s">
        <v>8246</v>
      </c>
      <c r="J2068">
        <v>1408818683</v>
      </c>
      <c r="K2068">
        <v>1406226683</v>
      </c>
      <c r="L2068" t="b">
        <v>0</v>
      </c>
      <c r="M2068">
        <v>65</v>
      </c>
      <c r="N2068" s="6">
        <f t="shared" si="131"/>
        <v>67.261538461538464</v>
      </c>
      <c r="O2068" t="b">
        <v>1</v>
      </c>
      <c r="P2068" t="s">
        <v>8295</v>
      </c>
      <c r="Q2068" t="s">
        <v>8319</v>
      </c>
      <c r="R2068" t="s">
        <v>8349</v>
      </c>
      <c r="S2068" s="11">
        <f t="shared" si="132"/>
        <v>41844.771793981483</v>
      </c>
      <c r="T2068" s="11">
        <f t="shared" si="133"/>
        <v>41874.771793981483</v>
      </c>
    </row>
    <row r="2069" spans="1:20" ht="43.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s="5">
        <f t="shared" si="130"/>
        <v>1.2686868686868686</v>
      </c>
      <c r="H2069" t="s">
        <v>8225</v>
      </c>
      <c r="I2069" t="s">
        <v>8247</v>
      </c>
      <c r="J2069">
        <v>1432499376</v>
      </c>
      <c r="K2069">
        <v>1429648176</v>
      </c>
      <c r="L2069" t="b">
        <v>0</v>
      </c>
      <c r="M2069">
        <v>10</v>
      </c>
      <c r="N2069" s="6">
        <f t="shared" si="131"/>
        <v>62.8</v>
      </c>
      <c r="O2069" t="b">
        <v>1</v>
      </c>
      <c r="P2069" t="s">
        <v>8295</v>
      </c>
      <c r="Q2069" t="s">
        <v>8319</v>
      </c>
      <c r="R2069" t="s">
        <v>8349</v>
      </c>
      <c r="S2069" s="11">
        <f t="shared" si="132"/>
        <v>42115.853888888887</v>
      </c>
      <c r="T2069" s="11">
        <f t="shared" si="133"/>
        <v>42148.853888888887</v>
      </c>
    </row>
    <row r="2070" spans="1:20" ht="43.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s="5">
        <f t="shared" si="130"/>
        <v>1.0522388</v>
      </c>
      <c r="H2070" t="s">
        <v>8224</v>
      </c>
      <c r="I2070" t="s">
        <v>8246</v>
      </c>
      <c r="J2070">
        <v>1476994315</v>
      </c>
      <c r="K2070">
        <v>1474402315</v>
      </c>
      <c r="L2070" t="b">
        <v>0</v>
      </c>
      <c r="M2070">
        <v>76</v>
      </c>
      <c r="N2070" s="6">
        <f t="shared" si="131"/>
        <v>346.13118421052633</v>
      </c>
      <c r="O2070" t="b">
        <v>1</v>
      </c>
      <c r="P2070" t="s">
        <v>8295</v>
      </c>
      <c r="Q2070" t="s">
        <v>8319</v>
      </c>
      <c r="R2070" t="s">
        <v>8349</v>
      </c>
      <c r="S2070" s="11">
        <f t="shared" si="132"/>
        <v>42633.841608796298</v>
      </c>
      <c r="T2070" s="11">
        <f t="shared" si="133"/>
        <v>42663.841608796298</v>
      </c>
    </row>
    <row r="2071" spans="1:20" ht="43.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s="5">
        <f t="shared" si="130"/>
        <v>1.2840666000000001</v>
      </c>
      <c r="H2071" t="s">
        <v>8224</v>
      </c>
      <c r="I2071" t="s">
        <v>8246</v>
      </c>
      <c r="J2071">
        <v>1451776791</v>
      </c>
      <c r="K2071">
        <v>1449098391</v>
      </c>
      <c r="L2071" t="b">
        <v>0</v>
      </c>
      <c r="M2071">
        <v>263</v>
      </c>
      <c r="N2071" s="6">
        <f t="shared" si="131"/>
        <v>244.11912547528519</v>
      </c>
      <c r="O2071" t="b">
        <v>1</v>
      </c>
      <c r="P2071" t="s">
        <v>8295</v>
      </c>
      <c r="Q2071" t="s">
        <v>8319</v>
      </c>
      <c r="R2071" t="s">
        <v>8349</v>
      </c>
      <c r="S2071" s="11">
        <f t="shared" si="132"/>
        <v>42340.972118055557</v>
      </c>
      <c r="T2071" s="11">
        <f t="shared" si="133"/>
        <v>42371.972118055557</v>
      </c>
    </row>
    <row r="2072" spans="1:20" ht="43.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s="5">
        <f t="shared" si="130"/>
        <v>3.1732719999999999</v>
      </c>
      <c r="H2072" t="s">
        <v>8236</v>
      </c>
      <c r="I2072" t="s">
        <v>8249</v>
      </c>
      <c r="J2072">
        <v>1467128723</v>
      </c>
      <c r="K2072">
        <v>1464536723</v>
      </c>
      <c r="L2072" t="b">
        <v>0</v>
      </c>
      <c r="M2072">
        <v>1530</v>
      </c>
      <c r="N2072" s="6">
        <f t="shared" si="131"/>
        <v>259.25424836601309</v>
      </c>
      <c r="O2072" t="b">
        <v>1</v>
      </c>
      <c r="P2072" t="s">
        <v>8295</v>
      </c>
      <c r="Q2072" t="s">
        <v>8319</v>
      </c>
      <c r="R2072" t="s">
        <v>8349</v>
      </c>
      <c r="S2072" s="11">
        <f t="shared" si="132"/>
        <v>42519.6565162037</v>
      </c>
      <c r="T2072" s="11">
        <f t="shared" si="133"/>
        <v>42549.6565162037</v>
      </c>
    </row>
    <row r="2073" spans="1:20" ht="43.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s="5">
        <f t="shared" si="130"/>
        <v>2.8073000000000001</v>
      </c>
      <c r="H2073" t="s">
        <v>8224</v>
      </c>
      <c r="I2073" t="s">
        <v>8246</v>
      </c>
      <c r="J2073">
        <v>1475390484</v>
      </c>
      <c r="K2073">
        <v>1471502484</v>
      </c>
      <c r="L2073" t="b">
        <v>0</v>
      </c>
      <c r="M2073">
        <v>278</v>
      </c>
      <c r="N2073" s="6">
        <f t="shared" si="131"/>
        <v>201.96402877697841</v>
      </c>
      <c r="O2073" t="b">
        <v>1</v>
      </c>
      <c r="P2073" t="s">
        <v>8295</v>
      </c>
      <c r="Q2073" t="s">
        <v>8319</v>
      </c>
      <c r="R2073" t="s">
        <v>8349</v>
      </c>
      <c r="S2073" s="11">
        <f t="shared" si="132"/>
        <v>42600.278749999998</v>
      </c>
      <c r="T2073" s="11">
        <f t="shared" si="133"/>
        <v>42645.278749999998</v>
      </c>
    </row>
    <row r="2074" spans="1:20" ht="43.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s="5">
        <f t="shared" si="130"/>
        <v>1.1073146853146854</v>
      </c>
      <c r="H2074" t="s">
        <v>8224</v>
      </c>
      <c r="I2074" t="s">
        <v>8246</v>
      </c>
      <c r="J2074">
        <v>1462629432</v>
      </c>
      <c r="K2074">
        <v>1460037432</v>
      </c>
      <c r="L2074" t="b">
        <v>0</v>
      </c>
      <c r="M2074">
        <v>350</v>
      </c>
      <c r="N2074" s="6">
        <f t="shared" si="131"/>
        <v>226.20857142857142</v>
      </c>
      <c r="O2074" t="b">
        <v>1</v>
      </c>
      <c r="P2074" t="s">
        <v>8295</v>
      </c>
      <c r="Q2074" t="s">
        <v>8319</v>
      </c>
      <c r="R2074" t="s">
        <v>8349</v>
      </c>
      <c r="S2074" s="11">
        <f t="shared" si="132"/>
        <v>42467.581388888888</v>
      </c>
      <c r="T2074" s="11">
        <f t="shared" si="133"/>
        <v>42497.581388888888</v>
      </c>
    </row>
    <row r="2075" spans="1:20" ht="43.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s="5">
        <f t="shared" si="130"/>
        <v>1.5260429999999998</v>
      </c>
      <c r="H2075" t="s">
        <v>8224</v>
      </c>
      <c r="I2075" t="s">
        <v>8246</v>
      </c>
      <c r="J2075">
        <v>1431100918</v>
      </c>
      <c r="K2075">
        <v>1427212918</v>
      </c>
      <c r="L2075" t="b">
        <v>0</v>
      </c>
      <c r="M2075">
        <v>470</v>
      </c>
      <c r="N2075" s="6">
        <f t="shared" si="131"/>
        <v>324.69</v>
      </c>
      <c r="O2075" t="b">
        <v>1</v>
      </c>
      <c r="P2075" t="s">
        <v>8295</v>
      </c>
      <c r="Q2075" t="s">
        <v>8319</v>
      </c>
      <c r="R2075" t="s">
        <v>8349</v>
      </c>
      <c r="S2075" s="11">
        <f t="shared" si="132"/>
        <v>42087.668032407411</v>
      </c>
      <c r="T2075" s="11">
        <f t="shared" si="133"/>
        <v>42132.668032407411</v>
      </c>
    </row>
    <row r="2076" spans="1:20" ht="29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s="5">
        <f t="shared" si="130"/>
        <v>1.0249999999999999</v>
      </c>
      <c r="H2076" t="s">
        <v>8224</v>
      </c>
      <c r="I2076" t="s">
        <v>8246</v>
      </c>
      <c r="J2076">
        <v>1462564182</v>
      </c>
      <c r="K2076">
        <v>1459972182</v>
      </c>
      <c r="L2076" t="b">
        <v>0</v>
      </c>
      <c r="M2076">
        <v>3</v>
      </c>
      <c r="N2076" s="6">
        <f t="shared" si="131"/>
        <v>205</v>
      </c>
      <c r="O2076" t="b">
        <v>1</v>
      </c>
      <c r="P2076" t="s">
        <v>8295</v>
      </c>
      <c r="Q2076" t="s">
        <v>8319</v>
      </c>
      <c r="R2076" t="s">
        <v>8349</v>
      </c>
      <c r="S2076" s="11">
        <f t="shared" si="132"/>
        <v>42466.826180555552</v>
      </c>
      <c r="T2076" s="11">
        <f t="shared" si="133"/>
        <v>42496.826180555552</v>
      </c>
    </row>
    <row r="2077" spans="1:20" ht="43.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s="5">
        <f t="shared" si="130"/>
        <v>16.783738373837384</v>
      </c>
      <c r="H2077" t="s">
        <v>8224</v>
      </c>
      <c r="I2077" t="s">
        <v>8246</v>
      </c>
      <c r="J2077">
        <v>1374769288</v>
      </c>
      <c r="K2077">
        <v>1372177288</v>
      </c>
      <c r="L2077" t="b">
        <v>0</v>
      </c>
      <c r="M2077">
        <v>8200</v>
      </c>
      <c r="N2077" s="6">
        <f t="shared" si="131"/>
        <v>20.465926829268295</v>
      </c>
      <c r="O2077" t="b">
        <v>1</v>
      </c>
      <c r="P2077" t="s">
        <v>8295</v>
      </c>
      <c r="Q2077" t="s">
        <v>8319</v>
      </c>
      <c r="R2077" t="s">
        <v>8349</v>
      </c>
      <c r="S2077" s="11">
        <f t="shared" si="132"/>
        <v>41450.681574074071</v>
      </c>
      <c r="T2077" s="11">
        <f t="shared" si="133"/>
        <v>41480.681574074071</v>
      </c>
    </row>
    <row r="2078" spans="1:20" ht="29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s="5">
        <f t="shared" si="130"/>
        <v>5.4334915642458101</v>
      </c>
      <c r="H2078" t="s">
        <v>8225</v>
      </c>
      <c r="I2078" t="s">
        <v>8247</v>
      </c>
      <c r="J2078">
        <v>1406149689</v>
      </c>
      <c r="K2078">
        <v>1402693689</v>
      </c>
      <c r="L2078" t="b">
        <v>0</v>
      </c>
      <c r="M2078">
        <v>8359</v>
      </c>
      <c r="N2078" s="6">
        <f t="shared" si="131"/>
        <v>116.35303146309367</v>
      </c>
      <c r="O2078" t="b">
        <v>1</v>
      </c>
      <c r="P2078" t="s">
        <v>8295</v>
      </c>
      <c r="Q2078" t="s">
        <v>8319</v>
      </c>
      <c r="R2078" t="s">
        <v>8349</v>
      </c>
      <c r="S2078" s="11">
        <f t="shared" si="132"/>
        <v>41803.880659722221</v>
      </c>
      <c r="T2078" s="11">
        <f t="shared" si="133"/>
        <v>41843.880659722221</v>
      </c>
    </row>
    <row r="2079" spans="1:20" ht="43.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s="5">
        <f t="shared" si="130"/>
        <v>1.1550800000000001</v>
      </c>
      <c r="H2079" t="s">
        <v>8224</v>
      </c>
      <c r="I2079" t="s">
        <v>8246</v>
      </c>
      <c r="J2079">
        <v>1433538000</v>
      </c>
      <c r="K2079">
        <v>1428541276</v>
      </c>
      <c r="L2079" t="b">
        <v>0</v>
      </c>
      <c r="M2079">
        <v>188</v>
      </c>
      <c r="N2079" s="6">
        <f t="shared" si="131"/>
        <v>307.20212765957444</v>
      </c>
      <c r="O2079" t="b">
        <v>1</v>
      </c>
      <c r="P2079" t="s">
        <v>8295</v>
      </c>
      <c r="Q2079" t="s">
        <v>8319</v>
      </c>
      <c r="R2079" t="s">
        <v>8349</v>
      </c>
      <c r="S2079" s="11">
        <f t="shared" si="132"/>
        <v>42103.042546296296</v>
      </c>
      <c r="T2079" s="11">
        <f t="shared" si="133"/>
        <v>42160.875</v>
      </c>
    </row>
    <row r="2080" spans="1:20" ht="43.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s="5">
        <f t="shared" si="130"/>
        <v>1.3120499999999999</v>
      </c>
      <c r="H2080" t="s">
        <v>8227</v>
      </c>
      <c r="I2080" t="s">
        <v>8249</v>
      </c>
      <c r="J2080">
        <v>1482085857</v>
      </c>
      <c r="K2080">
        <v>1479493857</v>
      </c>
      <c r="L2080" t="b">
        <v>0</v>
      </c>
      <c r="M2080">
        <v>48</v>
      </c>
      <c r="N2080" s="6">
        <f t="shared" si="131"/>
        <v>546.6875</v>
      </c>
      <c r="O2080" t="b">
        <v>1</v>
      </c>
      <c r="P2080" t="s">
        <v>8295</v>
      </c>
      <c r="Q2080" t="s">
        <v>8319</v>
      </c>
      <c r="R2080" t="s">
        <v>8349</v>
      </c>
      <c r="S2080" s="11">
        <f t="shared" si="132"/>
        <v>42692.771493055552</v>
      </c>
      <c r="T2080" s="11">
        <f t="shared" si="133"/>
        <v>42722.771493055552</v>
      </c>
    </row>
    <row r="2081" spans="1:20" ht="43.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s="5">
        <f t="shared" si="130"/>
        <v>2.8816999999999999</v>
      </c>
      <c r="H2081" t="s">
        <v>8225</v>
      </c>
      <c r="I2081" t="s">
        <v>8247</v>
      </c>
      <c r="J2081">
        <v>1435258800</v>
      </c>
      <c r="K2081">
        <v>1432659793</v>
      </c>
      <c r="L2081" t="b">
        <v>0</v>
      </c>
      <c r="M2081">
        <v>607</v>
      </c>
      <c r="N2081" s="6">
        <f t="shared" si="131"/>
        <v>47.474464579901152</v>
      </c>
      <c r="O2081" t="b">
        <v>1</v>
      </c>
      <c r="P2081" t="s">
        <v>8295</v>
      </c>
      <c r="Q2081" t="s">
        <v>8319</v>
      </c>
      <c r="R2081" t="s">
        <v>8349</v>
      </c>
      <c r="S2081" s="11">
        <f t="shared" si="132"/>
        <v>42150.71056712963</v>
      </c>
      <c r="T2081" s="11">
        <f t="shared" si="133"/>
        <v>42180.791666666672</v>
      </c>
    </row>
    <row r="2082" spans="1:20" ht="43.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s="5">
        <f t="shared" si="130"/>
        <v>5.0780000000000003</v>
      </c>
      <c r="H2082" t="s">
        <v>8224</v>
      </c>
      <c r="I2082" t="s">
        <v>8246</v>
      </c>
      <c r="J2082">
        <v>1447286300</v>
      </c>
      <c r="K2082">
        <v>1444690700</v>
      </c>
      <c r="L2082" t="b">
        <v>0</v>
      </c>
      <c r="M2082">
        <v>50</v>
      </c>
      <c r="N2082" s="6">
        <f t="shared" si="131"/>
        <v>101.56</v>
      </c>
      <c r="O2082" t="b">
        <v>1</v>
      </c>
      <c r="P2082" t="s">
        <v>8295</v>
      </c>
      <c r="Q2082" t="s">
        <v>8319</v>
      </c>
      <c r="R2082" t="s">
        <v>8349</v>
      </c>
      <c r="S2082" s="11">
        <f t="shared" si="132"/>
        <v>42289.957175925927</v>
      </c>
      <c r="T2082" s="11">
        <f t="shared" si="133"/>
        <v>42319.998842592591</v>
      </c>
    </row>
    <row r="2083" spans="1:20" ht="43.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s="5">
        <f t="shared" si="130"/>
        <v>1.1457142857142857</v>
      </c>
      <c r="H2083" t="s">
        <v>8224</v>
      </c>
      <c r="I2083" t="s">
        <v>8246</v>
      </c>
      <c r="J2083">
        <v>1337144340</v>
      </c>
      <c r="K2083">
        <v>1333597555</v>
      </c>
      <c r="L2083" t="b">
        <v>0</v>
      </c>
      <c r="M2083">
        <v>55</v>
      </c>
      <c r="N2083" s="6">
        <f t="shared" si="131"/>
        <v>72.909090909090907</v>
      </c>
      <c r="O2083" t="b">
        <v>1</v>
      </c>
      <c r="P2083" t="s">
        <v>8279</v>
      </c>
      <c r="Q2083" t="s">
        <v>8325</v>
      </c>
      <c r="R2083" t="s">
        <v>8329</v>
      </c>
      <c r="S2083" s="11">
        <f t="shared" si="132"/>
        <v>41004.156886574077</v>
      </c>
      <c r="T2083" s="11">
        <f t="shared" si="133"/>
        <v>41045.207638888889</v>
      </c>
    </row>
    <row r="2084" spans="1:20" ht="43.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s="5">
        <f t="shared" si="130"/>
        <v>1.1073333333333333</v>
      </c>
      <c r="H2084" t="s">
        <v>8224</v>
      </c>
      <c r="I2084" t="s">
        <v>8246</v>
      </c>
      <c r="J2084">
        <v>1322106796</v>
      </c>
      <c r="K2084">
        <v>1316919196</v>
      </c>
      <c r="L2084" t="b">
        <v>0</v>
      </c>
      <c r="M2084">
        <v>38</v>
      </c>
      <c r="N2084" s="6">
        <f t="shared" si="131"/>
        <v>43.710526315789473</v>
      </c>
      <c r="O2084" t="b">
        <v>1</v>
      </c>
      <c r="P2084" t="s">
        <v>8279</v>
      </c>
      <c r="Q2084" t="s">
        <v>8325</v>
      </c>
      <c r="R2084" t="s">
        <v>8329</v>
      </c>
      <c r="S2084" s="11">
        <f t="shared" si="132"/>
        <v>40811.120324074072</v>
      </c>
      <c r="T2084" s="11">
        <f t="shared" si="133"/>
        <v>40871.161990740737</v>
      </c>
    </row>
    <row r="2085" spans="1:20" ht="43.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s="5">
        <f t="shared" si="130"/>
        <v>1.1333333333333333</v>
      </c>
      <c r="H2085" t="s">
        <v>8224</v>
      </c>
      <c r="I2085" t="s">
        <v>8246</v>
      </c>
      <c r="J2085">
        <v>1338830395</v>
      </c>
      <c r="K2085">
        <v>1336238395</v>
      </c>
      <c r="L2085" t="b">
        <v>0</v>
      </c>
      <c r="M2085">
        <v>25</v>
      </c>
      <c r="N2085" s="6">
        <f t="shared" si="131"/>
        <v>34</v>
      </c>
      <c r="O2085" t="b">
        <v>1</v>
      </c>
      <c r="P2085" t="s">
        <v>8279</v>
      </c>
      <c r="Q2085" t="s">
        <v>8325</v>
      </c>
      <c r="R2085" t="s">
        <v>8329</v>
      </c>
      <c r="S2085" s="11">
        <f t="shared" si="132"/>
        <v>41034.72216435185</v>
      </c>
      <c r="T2085" s="11">
        <f t="shared" si="133"/>
        <v>41064.72216435185</v>
      </c>
    </row>
    <row r="2086" spans="1:20" ht="43.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s="5">
        <f t="shared" si="130"/>
        <v>1.0833333333333333</v>
      </c>
      <c r="H2086" t="s">
        <v>8224</v>
      </c>
      <c r="I2086" t="s">
        <v>8246</v>
      </c>
      <c r="J2086">
        <v>1399186740</v>
      </c>
      <c r="K2086">
        <v>1396468782</v>
      </c>
      <c r="L2086" t="b">
        <v>0</v>
      </c>
      <c r="M2086">
        <v>46</v>
      </c>
      <c r="N2086" s="6">
        <f t="shared" si="131"/>
        <v>70.652173913043484</v>
      </c>
      <c r="O2086" t="b">
        <v>1</v>
      </c>
      <c r="P2086" t="s">
        <v>8279</v>
      </c>
      <c r="Q2086" t="s">
        <v>8325</v>
      </c>
      <c r="R2086" t="s">
        <v>8329</v>
      </c>
      <c r="S2086" s="11">
        <f t="shared" si="132"/>
        <v>41731.833124999997</v>
      </c>
      <c r="T2086" s="11">
        <f t="shared" si="133"/>
        <v>41763.290972222225</v>
      </c>
    </row>
    <row r="2087" spans="1:20" ht="43.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s="5">
        <f t="shared" si="130"/>
        <v>1.2353333333333334</v>
      </c>
      <c r="H2087" t="s">
        <v>8224</v>
      </c>
      <c r="I2087" t="s">
        <v>8246</v>
      </c>
      <c r="J2087">
        <v>1342382587</v>
      </c>
      <c r="K2087">
        <v>1339790587</v>
      </c>
      <c r="L2087" t="b">
        <v>0</v>
      </c>
      <c r="M2087">
        <v>83</v>
      </c>
      <c r="N2087" s="6">
        <f t="shared" si="131"/>
        <v>89.301204819277103</v>
      </c>
      <c r="O2087" t="b">
        <v>1</v>
      </c>
      <c r="P2087" t="s">
        <v>8279</v>
      </c>
      <c r="Q2087" t="s">
        <v>8325</v>
      </c>
      <c r="R2087" t="s">
        <v>8329</v>
      </c>
      <c r="S2087" s="11">
        <f t="shared" si="132"/>
        <v>41075.835497685184</v>
      </c>
      <c r="T2087" s="11">
        <f t="shared" si="133"/>
        <v>41105.835497685184</v>
      </c>
    </row>
    <row r="2088" spans="1:20" ht="43.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s="5">
        <f t="shared" si="130"/>
        <v>1.0069999999999999</v>
      </c>
      <c r="H2088" t="s">
        <v>8224</v>
      </c>
      <c r="I2088" t="s">
        <v>8246</v>
      </c>
      <c r="J2088">
        <v>1323838740</v>
      </c>
      <c r="K2088">
        <v>1321200332</v>
      </c>
      <c r="L2088" t="b">
        <v>0</v>
      </c>
      <c r="M2088">
        <v>35</v>
      </c>
      <c r="N2088" s="6">
        <f t="shared" si="131"/>
        <v>115.08571428571429</v>
      </c>
      <c r="O2088" t="b">
        <v>1</v>
      </c>
      <c r="P2088" t="s">
        <v>8279</v>
      </c>
      <c r="Q2088" t="s">
        <v>8325</v>
      </c>
      <c r="R2088" t="s">
        <v>8329</v>
      </c>
      <c r="S2088" s="11">
        <f t="shared" si="132"/>
        <v>40860.67050925926</v>
      </c>
      <c r="T2088" s="11">
        <f t="shared" si="133"/>
        <v>40891.207638888889</v>
      </c>
    </row>
    <row r="2089" spans="1:20" ht="43.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s="5">
        <f t="shared" si="130"/>
        <v>1.0353333333333334</v>
      </c>
      <c r="H2089" t="s">
        <v>8224</v>
      </c>
      <c r="I2089" t="s">
        <v>8246</v>
      </c>
      <c r="J2089">
        <v>1315457658</v>
      </c>
      <c r="K2089">
        <v>1312865658</v>
      </c>
      <c r="L2089" t="b">
        <v>0</v>
      </c>
      <c r="M2089">
        <v>25</v>
      </c>
      <c r="N2089" s="6">
        <f t="shared" si="131"/>
        <v>62.12</v>
      </c>
      <c r="O2089" t="b">
        <v>1</v>
      </c>
      <c r="P2089" t="s">
        <v>8279</v>
      </c>
      <c r="Q2089" t="s">
        <v>8325</v>
      </c>
      <c r="R2089" t="s">
        <v>8329</v>
      </c>
      <c r="S2089" s="11">
        <f t="shared" si="132"/>
        <v>40764.204375000001</v>
      </c>
      <c r="T2089" s="11">
        <f t="shared" si="133"/>
        <v>40794.204375000001</v>
      </c>
    </row>
    <row r="2090" spans="1:20" ht="43.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s="5">
        <f t="shared" si="130"/>
        <v>1.1551066666666667</v>
      </c>
      <c r="H2090" t="s">
        <v>8224</v>
      </c>
      <c r="I2090" t="s">
        <v>8246</v>
      </c>
      <c r="J2090">
        <v>1284177540</v>
      </c>
      <c r="K2090">
        <v>1281028152</v>
      </c>
      <c r="L2090" t="b">
        <v>0</v>
      </c>
      <c r="M2090">
        <v>75</v>
      </c>
      <c r="N2090" s="6">
        <f t="shared" si="131"/>
        <v>46.204266666666669</v>
      </c>
      <c r="O2090" t="b">
        <v>1</v>
      </c>
      <c r="P2090" t="s">
        <v>8279</v>
      </c>
      <c r="Q2090" t="s">
        <v>8325</v>
      </c>
      <c r="R2090" t="s">
        <v>8329</v>
      </c>
      <c r="S2090" s="11">
        <f t="shared" si="132"/>
        <v>40395.714722222219</v>
      </c>
      <c r="T2090" s="11">
        <f t="shared" si="133"/>
        <v>40432.165972222225</v>
      </c>
    </row>
    <row r="2091" spans="1:20" ht="29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s="5">
        <f t="shared" si="130"/>
        <v>1.2040040000000001</v>
      </c>
      <c r="H2091" t="s">
        <v>8224</v>
      </c>
      <c r="I2091" t="s">
        <v>8246</v>
      </c>
      <c r="J2091">
        <v>1375408194</v>
      </c>
      <c r="K2091">
        <v>1372384194</v>
      </c>
      <c r="L2091" t="b">
        <v>0</v>
      </c>
      <c r="M2091">
        <v>62</v>
      </c>
      <c r="N2091" s="6">
        <f t="shared" si="131"/>
        <v>48.54854838709678</v>
      </c>
      <c r="O2091" t="b">
        <v>1</v>
      </c>
      <c r="P2091" t="s">
        <v>8279</v>
      </c>
      <c r="Q2091" t="s">
        <v>8325</v>
      </c>
      <c r="R2091" t="s">
        <v>8329</v>
      </c>
      <c r="S2091" s="11">
        <f t="shared" si="132"/>
        <v>41453.076319444444</v>
      </c>
      <c r="T2091" s="11">
        <f t="shared" si="133"/>
        <v>41488.076319444444</v>
      </c>
    </row>
    <row r="2092" spans="1:20" ht="43.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s="5">
        <f t="shared" si="130"/>
        <v>1.1504037499999999</v>
      </c>
      <c r="H2092" t="s">
        <v>8224</v>
      </c>
      <c r="I2092" t="s">
        <v>8246</v>
      </c>
      <c r="J2092">
        <v>1361696955</v>
      </c>
      <c r="K2092">
        <v>1359104955</v>
      </c>
      <c r="L2092" t="b">
        <v>0</v>
      </c>
      <c r="M2092">
        <v>160</v>
      </c>
      <c r="N2092" s="6">
        <f t="shared" si="131"/>
        <v>57.520187499999999</v>
      </c>
      <c r="O2092" t="b">
        <v>1</v>
      </c>
      <c r="P2092" t="s">
        <v>8279</v>
      </c>
      <c r="Q2092" t="s">
        <v>8325</v>
      </c>
      <c r="R2092" t="s">
        <v>8329</v>
      </c>
      <c r="S2092" s="11">
        <f t="shared" si="132"/>
        <v>41299.381423611114</v>
      </c>
      <c r="T2092" s="11">
        <f t="shared" si="133"/>
        <v>41329.381423611114</v>
      </c>
    </row>
    <row r="2093" spans="1:20" ht="43.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s="5">
        <f t="shared" si="130"/>
        <v>1.2046777777777777</v>
      </c>
      <c r="H2093" t="s">
        <v>8224</v>
      </c>
      <c r="I2093" t="s">
        <v>8246</v>
      </c>
      <c r="J2093">
        <v>1299009600</v>
      </c>
      <c r="K2093">
        <v>1294818278</v>
      </c>
      <c r="L2093" t="b">
        <v>0</v>
      </c>
      <c r="M2093">
        <v>246</v>
      </c>
      <c r="N2093" s="6">
        <f t="shared" si="131"/>
        <v>88.147154471544724</v>
      </c>
      <c r="O2093" t="b">
        <v>1</v>
      </c>
      <c r="P2093" t="s">
        <v>8279</v>
      </c>
      <c r="Q2093" t="s">
        <v>8325</v>
      </c>
      <c r="R2093" t="s">
        <v>8329</v>
      </c>
      <c r="S2093" s="11">
        <f t="shared" si="132"/>
        <v>40555.322662037033</v>
      </c>
      <c r="T2093" s="11">
        <f t="shared" si="133"/>
        <v>40603.833333333336</v>
      </c>
    </row>
    <row r="2094" spans="1:20" ht="43.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s="5">
        <f t="shared" si="130"/>
        <v>1.0128333333333333</v>
      </c>
      <c r="H2094" t="s">
        <v>8224</v>
      </c>
      <c r="I2094" t="s">
        <v>8246</v>
      </c>
      <c r="J2094">
        <v>1318006732</v>
      </c>
      <c r="K2094">
        <v>1312822732</v>
      </c>
      <c r="L2094" t="b">
        <v>0</v>
      </c>
      <c r="M2094">
        <v>55</v>
      </c>
      <c r="N2094" s="6">
        <f t="shared" si="131"/>
        <v>110.49090909090908</v>
      </c>
      <c r="O2094" t="b">
        <v>1</v>
      </c>
      <c r="P2094" t="s">
        <v>8279</v>
      </c>
      <c r="Q2094" t="s">
        <v>8325</v>
      </c>
      <c r="R2094" t="s">
        <v>8329</v>
      </c>
      <c r="S2094" s="11">
        <f t="shared" si="132"/>
        <v>40763.707546296297</v>
      </c>
      <c r="T2094" s="11">
        <f t="shared" si="133"/>
        <v>40823.707546296297</v>
      </c>
    </row>
    <row r="2095" spans="1:20" ht="43.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s="5">
        <f t="shared" si="130"/>
        <v>1.0246666666666666</v>
      </c>
      <c r="H2095" t="s">
        <v>8224</v>
      </c>
      <c r="I2095" t="s">
        <v>8246</v>
      </c>
      <c r="J2095">
        <v>1356211832</v>
      </c>
      <c r="K2095">
        <v>1351024232</v>
      </c>
      <c r="L2095" t="b">
        <v>0</v>
      </c>
      <c r="M2095">
        <v>23</v>
      </c>
      <c r="N2095" s="6">
        <f t="shared" si="131"/>
        <v>66.826086956521735</v>
      </c>
      <c r="O2095" t="b">
        <v>1</v>
      </c>
      <c r="P2095" t="s">
        <v>8279</v>
      </c>
      <c r="Q2095" t="s">
        <v>8325</v>
      </c>
      <c r="R2095" t="s">
        <v>8329</v>
      </c>
      <c r="S2095" s="11">
        <f t="shared" si="132"/>
        <v>41205.854537037041</v>
      </c>
      <c r="T2095" s="11">
        <f t="shared" si="133"/>
        <v>41265.896203703705</v>
      </c>
    </row>
    <row r="2096" spans="1:20" ht="43.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s="5">
        <f t="shared" si="130"/>
        <v>1.2054285714285715</v>
      </c>
      <c r="H2096" t="s">
        <v>8224</v>
      </c>
      <c r="I2096" t="s">
        <v>8246</v>
      </c>
      <c r="J2096">
        <v>1330916400</v>
      </c>
      <c r="K2096">
        <v>1327969730</v>
      </c>
      <c r="L2096" t="b">
        <v>0</v>
      </c>
      <c r="M2096">
        <v>72</v>
      </c>
      <c r="N2096" s="6">
        <f t="shared" si="131"/>
        <v>58.597222222222221</v>
      </c>
      <c r="O2096" t="b">
        <v>1</v>
      </c>
      <c r="P2096" t="s">
        <v>8279</v>
      </c>
      <c r="Q2096" t="s">
        <v>8325</v>
      </c>
      <c r="R2096" t="s">
        <v>8329</v>
      </c>
      <c r="S2096" s="11">
        <f t="shared" si="132"/>
        <v>40939.02002314815</v>
      </c>
      <c r="T2096" s="11">
        <f t="shared" si="133"/>
        <v>40973.125</v>
      </c>
    </row>
    <row r="2097" spans="1:20" ht="43.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s="5">
        <f t="shared" si="130"/>
        <v>1</v>
      </c>
      <c r="H2097" t="s">
        <v>8224</v>
      </c>
      <c r="I2097" t="s">
        <v>8246</v>
      </c>
      <c r="J2097">
        <v>1317576973</v>
      </c>
      <c r="K2097">
        <v>1312392973</v>
      </c>
      <c r="L2097" t="b">
        <v>0</v>
      </c>
      <c r="M2097">
        <v>22</v>
      </c>
      <c r="N2097" s="6">
        <f t="shared" si="131"/>
        <v>113.63636363636364</v>
      </c>
      <c r="O2097" t="b">
        <v>1</v>
      </c>
      <c r="P2097" t="s">
        <v>8279</v>
      </c>
      <c r="Q2097" t="s">
        <v>8325</v>
      </c>
      <c r="R2097" t="s">
        <v>8329</v>
      </c>
      <c r="S2097" s="11">
        <f t="shared" si="132"/>
        <v>40758.733483796292</v>
      </c>
      <c r="T2097" s="11">
        <f t="shared" si="133"/>
        <v>40818.733483796292</v>
      </c>
    </row>
    <row r="2098" spans="1:20" ht="43.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s="5">
        <f t="shared" si="130"/>
        <v>1.0166666666666666</v>
      </c>
      <c r="H2098" t="s">
        <v>8224</v>
      </c>
      <c r="I2098" t="s">
        <v>8246</v>
      </c>
      <c r="J2098">
        <v>1351223940</v>
      </c>
      <c r="K2098">
        <v>1349892735</v>
      </c>
      <c r="L2098" t="b">
        <v>0</v>
      </c>
      <c r="M2098">
        <v>14</v>
      </c>
      <c r="N2098" s="6">
        <f t="shared" si="131"/>
        <v>43.571428571428569</v>
      </c>
      <c r="O2098" t="b">
        <v>1</v>
      </c>
      <c r="P2098" t="s">
        <v>8279</v>
      </c>
      <c r="Q2098" t="s">
        <v>8325</v>
      </c>
      <c r="R2098" t="s">
        <v>8329</v>
      </c>
      <c r="S2098" s="11">
        <f t="shared" si="132"/>
        <v>41192.758506944447</v>
      </c>
      <c r="T2098" s="11">
        <f t="shared" si="133"/>
        <v>41208.165972222225</v>
      </c>
    </row>
    <row r="2099" spans="1:20" ht="43.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s="5">
        <f t="shared" si="130"/>
        <v>1</v>
      </c>
      <c r="H2099" t="s">
        <v>8224</v>
      </c>
      <c r="I2099" t="s">
        <v>8246</v>
      </c>
      <c r="J2099">
        <v>1322751735</v>
      </c>
      <c r="K2099">
        <v>1317564135</v>
      </c>
      <c r="L2099" t="b">
        <v>0</v>
      </c>
      <c r="M2099">
        <v>38</v>
      </c>
      <c r="N2099" s="6">
        <f t="shared" si="131"/>
        <v>78.94736842105263</v>
      </c>
      <c r="O2099" t="b">
        <v>1</v>
      </c>
      <c r="P2099" t="s">
        <v>8279</v>
      </c>
      <c r="Q2099" t="s">
        <v>8325</v>
      </c>
      <c r="R2099" t="s">
        <v>8329</v>
      </c>
      <c r="S2099" s="11">
        <f t="shared" si="132"/>
        <v>40818.58489583333</v>
      </c>
      <c r="T2099" s="11">
        <f t="shared" si="133"/>
        <v>40878.626562500001</v>
      </c>
    </row>
    <row r="2100" spans="1:20" ht="43.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s="5">
        <f t="shared" si="130"/>
        <v>1.0033333333333334</v>
      </c>
      <c r="H2100" t="s">
        <v>8224</v>
      </c>
      <c r="I2100" t="s">
        <v>8246</v>
      </c>
      <c r="J2100">
        <v>1331174635</v>
      </c>
      <c r="K2100">
        <v>1328582635</v>
      </c>
      <c r="L2100" t="b">
        <v>0</v>
      </c>
      <c r="M2100">
        <v>32</v>
      </c>
      <c r="N2100" s="6">
        <f t="shared" si="131"/>
        <v>188.125</v>
      </c>
      <c r="O2100" t="b">
        <v>1</v>
      </c>
      <c r="P2100" t="s">
        <v>8279</v>
      </c>
      <c r="Q2100" t="s">
        <v>8325</v>
      </c>
      <c r="R2100" t="s">
        <v>8329</v>
      </c>
      <c r="S2100" s="11">
        <f t="shared" si="132"/>
        <v>40946.11383101852</v>
      </c>
      <c r="T2100" s="11">
        <f t="shared" si="133"/>
        <v>40976.11383101852</v>
      </c>
    </row>
    <row r="2101" spans="1:20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s="5">
        <f t="shared" si="130"/>
        <v>1.3236666666666668</v>
      </c>
      <c r="H2101" t="s">
        <v>8224</v>
      </c>
      <c r="I2101" t="s">
        <v>8246</v>
      </c>
      <c r="J2101">
        <v>1435808400</v>
      </c>
      <c r="K2101">
        <v>1434650084</v>
      </c>
      <c r="L2101" t="b">
        <v>0</v>
      </c>
      <c r="M2101">
        <v>63</v>
      </c>
      <c r="N2101" s="6">
        <f t="shared" si="131"/>
        <v>63.031746031746032</v>
      </c>
      <c r="O2101" t="b">
        <v>1</v>
      </c>
      <c r="P2101" t="s">
        <v>8279</v>
      </c>
      <c r="Q2101" t="s">
        <v>8325</v>
      </c>
      <c r="R2101" t="s">
        <v>8329</v>
      </c>
      <c r="S2101" s="11">
        <f t="shared" si="132"/>
        <v>42173.746342592596</v>
      </c>
      <c r="T2101" s="11">
        <f t="shared" si="133"/>
        <v>42187.152777777781</v>
      </c>
    </row>
    <row r="2102" spans="1:20" ht="43.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s="5">
        <f t="shared" si="130"/>
        <v>1.3666666666666667</v>
      </c>
      <c r="H2102" t="s">
        <v>8224</v>
      </c>
      <c r="I2102" t="s">
        <v>8246</v>
      </c>
      <c r="J2102">
        <v>1341028740</v>
      </c>
      <c r="K2102">
        <v>1339704141</v>
      </c>
      <c r="L2102" t="b">
        <v>0</v>
      </c>
      <c r="M2102">
        <v>27</v>
      </c>
      <c r="N2102" s="6">
        <f t="shared" si="131"/>
        <v>30.37037037037037</v>
      </c>
      <c r="O2102" t="b">
        <v>1</v>
      </c>
      <c r="P2102" t="s">
        <v>8279</v>
      </c>
      <c r="Q2102" t="s">
        <v>8325</v>
      </c>
      <c r="R2102" t="s">
        <v>8329</v>
      </c>
      <c r="S2102" s="11">
        <f t="shared" si="132"/>
        <v>41074.834965277776</v>
      </c>
      <c r="T2102" s="11">
        <f t="shared" si="133"/>
        <v>41090.165972222225</v>
      </c>
    </row>
    <row r="2103" spans="1:20" ht="43.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s="5">
        <f t="shared" si="130"/>
        <v>1.1325000000000001</v>
      </c>
      <c r="H2103" t="s">
        <v>8224</v>
      </c>
      <c r="I2103" t="s">
        <v>8246</v>
      </c>
      <c r="J2103">
        <v>1329104114</v>
      </c>
      <c r="K2103">
        <v>1323920114</v>
      </c>
      <c r="L2103" t="b">
        <v>0</v>
      </c>
      <c r="M2103">
        <v>44</v>
      </c>
      <c r="N2103" s="6">
        <f t="shared" si="131"/>
        <v>51.477272727272727</v>
      </c>
      <c r="O2103" t="b">
        <v>1</v>
      </c>
      <c r="P2103" t="s">
        <v>8279</v>
      </c>
      <c r="Q2103" t="s">
        <v>8325</v>
      </c>
      <c r="R2103" t="s">
        <v>8329</v>
      </c>
      <c r="S2103" s="11">
        <f t="shared" si="132"/>
        <v>40892.149467592593</v>
      </c>
      <c r="T2103" s="11">
        <f t="shared" si="133"/>
        <v>40952.149467592593</v>
      </c>
    </row>
    <row r="2104" spans="1:20" ht="43.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s="5">
        <f t="shared" si="130"/>
        <v>1.36</v>
      </c>
      <c r="H2104" t="s">
        <v>8224</v>
      </c>
      <c r="I2104" t="s">
        <v>8246</v>
      </c>
      <c r="J2104">
        <v>1304628648</v>
      </c>
      <c r="K2104">
        <v>1302036648</v>
      </c>
      <c r="L2104" t="b">
        <v>0</v>
      </c>
      <c r="M2104">
        <v>38</v>
      </c>
      <c r="N2104" s="6">
        <f t="shared" si="131"/>
        <v>35.789473684210527</v>
      </c>
      <c r="O2104" t="b">
        <v>1</v>
      </c>
      <c r="P2104" t="s">
        <v>8279</v>
      </c>
      <c r="Q2104" t="s">
        <v>8325</v>
      </c>
      <c r="R2104" t="s">
        <v>8329</v>
      </c>
      <c r="S2104" s="11">
        <f t="shared" si="132"/>
        <v>40638.868611111109</v>
      </c>
      <c r="T2104" s="11">
        <f t="shared" si="133"/>
        <v>40668.868611111109</v>
      </c>
    </row>
    <row r="2105" spans="1:20" ht="29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s="5">
        <f t="shared" si="130"/>
        <v>1.4612318374694613</v>
      </c>
      <c r="H2105" t="s">
        <v>8224</v>
      </c>
      <c r="I2105" t="s">
        <v>8246</v>
      </c>
      <c r="J2105">
        <v>1352488027</v>
      </c>
      <c r="K2105">
        <v>1349892427</v>
      </c>
      <c r="L2105" t="b">
        <v>0</v>
      </c>
      <c r="M2105">
        <v>115</v>
      </c>
      <c r="N2105" s="6">
        <f t="shared" si="131"/>
        <v>98.817391304347822</v>
      </c>
      <c r="O2105" t="b">
        <v>1</v>
      </c>
      <c r="P2105" t="s">
        <v>8279</v>
      </c>
      <c r="Q2105" t="s">
        <v>8325</v>
      </c>
      <c r="R2105" t="s">
        <v>8329</v>
      </c>
      <c r="S2105" s="11">
        <f t="shared" si="132"/>
        <v>41192.754942129628</v>
      </c>
      <c r="T2105" s="11">
        <f t="shared" si="133"/>
        <v>41222.7966087963</v>
      </c>
    </row>
    <row r="2106" spans="1:20" ht="43.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s="5">
        <f t="shared" si="130"/>
        <v>1.2949999999999999</v>
      </c>
      <c r="H2106" t="s">
        <v>8224</v>
      </c>
      <c r="I2106" t="s">
        <v>8246</v>
      </c>
      <c r="J2106">
        <v>1369958400</v>
      </c>
      <c r="K2106">
        <v>1367286434</v>
      </c>
      <c r="L2106" t="b">
        <v>0</v>
      </c>
      <c r="M2106">
        <v>37</v>
      </c>
      <c r="N2106" s="6">
        <f t="shared" si="131"/>
        <v>28</v>
      </c>
      <c r="O2106" t="b">
        <v>1</v>
      </c>
      <c r="P2106" t="s">
        <v>8279</v>
      </c>
      <c r="Q2106" t="s">
        <v>8325</v>
      </c>
      <c r="R2106" t="s">
        <v>8329</v>
      </c>
      <c r="S2106" s="11">
        <f t="shared" si="132"/>
        <v>41394.074467592596</v>
      </c>
      <c r="T2106" s="11">
        <f t="shared" si="133"/>
        <v>41425</v>
      </c>
    </row>
    <row r="2107" spans="1:20" ht="29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s="5">
        <f t="shared" si="130"/>
        <v>2.54</v>
      </c>
      <c r="H2107" t="s">
        <v>8224</v>
      </c>
      <c r="I2107" t="s">
        <v>8246</v>
      </c>
      <c r="J2107">
        <v>1416542400</v>
      </c>
      <c r="K2107">
        <v>1415472953</v>
      </c>
      <c r="L2107" t="b">
        <v>0</v>
      </c>
      <c r="M2107">
        <v>99</v>
      </c>
      <c r="N2107" s="6">
        <f t="shared" si="131"/>
        <v>51.313131313131315</v>
      </c>
      <c r="O2107" t="b">
        <v>1</v>
      </c>
      <c r="P2107" t="s">
        <v>8279</v>
      </c>
      <c r="Q2107" t="s">
        <v>8325</v>
      </c>
      <c r="R2107" t="s">
        <v>8329</v>
      </c>
      <c r="S2107" s="11">
        <f t="shared" si="132"/>
        <v>41951.788807870369</v>
      </c>
      <c r="T2107" s="11">
        <f t="shared" si="133"/>
        <v>41964.166666666672</v>
      </c>
    </row>
    <row r="2108" spans="1:20" ht="43.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s="5">
        <f t="shared" si="130"/>
        <v>1.0704545454545455</v>
      </c>
      <c r="H2108" t="s">
        <v>8224</v>
      </c>
      <c r="I2108" t="s">
        <v>8246</v>
      </c>
      <c r="J2108">
        <v>1359176974</v>
      </c>
      <c r="K2108">
        <v>1356584974</v>
      </c>
      <c r="L2108" t="b">
        <v>0</v>
      </c>
      <c r="M2108">
        <v>44</v>
      </c>
      <c r="N2108" s="6">
        <f t="shared" si="131"/>
        <v>53.522727272727273</v>
      </c>
      <c r="O2108" t="b">
        <v>1</v>
      </c>
      <c r="P2108" t="s">
        <v>8279</v>
      </c>
      <c r="Q2108" t="s">
        <v>8325</v>
      </c>
      <c r="R2108" t="s">
        <v>8329</v>
      </c>
      <c r="S2108" s="11">
        <f t="shared" si="132"/>
        <v>41270.21497685185</v>
      </c>
      <c r="T2108" s="11">
        <f t="shared" si="133"/>
        <v>41300.21497685185</v>
      </c>
    </row>
    <row r="2109" spans="1:20" ht="43.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s="5">
        <f t="shared" si="130"/>
        <v>1.0773299999999999</v>
      </c>
      <c r="H2109" t="s">
        <v>8224</v>
      </c>
      <c r="I2109" t="s">
        <v>8246</v>
      </c>
      <c r="J2109">
        <v>1415815393</v>
      </c>
      <c r="K2109">
        <v>1413997393</v>
      </c>
      <c r="L2109" t="b">
        <v>0</v>
      </c>
      <c r="M2109">
        <v>58</v>
      </c>
      <c r="N2109" s="6">
        <f t="shared" si="131"/>
        <v>37.149310344827583</v>
      </c>
      <c r="O2109" t="b">
        <v>1</v>
      </c>
      <c r="P2109" t="s">
        <v>8279</v>
      </c>
      <c r="Q2109" t="s">
        <v>8325</v>
      </c>
      <c r="R2109" t="s">
        <v>8329</v>
      </c>
      <c r="S2109" s="11">
        <f t="shared" si="132"/>
        <v>41934.71056712963</v>
      </c>
      <c r="T2109" s="11">
        <f t="shared" si="133"/>
        <v>41955.752233796295</v>
      </c>
    </row>
    <row r="2110" spans="1:20" ht="43.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s="5">
        <f t="shared" si="130"/>
        <v>1.0731250000000001</v>
      </c>
      <c r="H2110" t="s">
        <v>8224</v>
      </c>
      <c r="I2110" t="s">
        <v>8246</v>
      </c>
      <c r="J2110">
        <v>1347249300</v>
      </c>
      <c r="K2110">
        <v>1344917580</v>
      </c>
      <c r="L2110" t="b">
        <v>0</v>
      </c>
      <c r="M2110">
        <v>191</v>
      </c>
      <c r="N2110" s="6">
        <f t="shared" si="131"/>
        <v>89.895287958115176</v>
      </c>
      <c r="O2110" t="b">
        <v>1</v>
      </c>
      <c r="P2110" t="s">
        <v>8279</v>
      </c>
      <c r="Q2110" t="s">
        <v>8325</v>
      </c>
      <c r="R2110" t="s">
        <v>8329</v>
      </c>
      <c r="S2110" s="11">
        <f t="shared" si="132"/>
        <v>41135.175694444442</v>
      </c>
      <c r="T2110" s="11">
        <f t="shared" si="133"/>
        <v>41162.163194444445</v>
      </c>
    </row>
    <row r="2111" spans="1:20" ht="29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s="5">
        <f t="shared" si="130"/>
        <v>1.06525</v>
      </c>
      <c r="H2111" t="s">
        <v>8224</v>
      </c>
      <c r="I2111" t="s">
        <v>8246</v>
      </c>
      <c r="J2111">
        <v>1436115617</v>
      </c>
      <c r="K2111">
        <v>1433523617</v>
      </c>
      <c r="L2111" t="b">
        <v>0</v>
      </c>
      <c r="M2111">
        <v>40</v>
      </c>
      <c r="N2111" s="6">
        <f t="shared" si="131"/>
        <v>106.52500000000001</v>
      </c>
      <c r="O2111" t="b">
        <v>1</v>
      </c>
      <c r="P2111" t="s">
        <v>8279</v>
      </c>
      <c r="Q2111" t="s">
        <v>8325</v>
      </c>
      <c r="R2111" t="s">
        <v>8329</v>
      </c>
      <c r="S2111" s="11">
        <f t="shared" si="132"/>
        <v>42160.708530092597</v>
      </c>
      <c r="T2111" s="11">
        <f t="shared" si="133"/>
        <v>42190.708530092597</v>
      </c>
    </row>
    <row r="2112" spans="1:20" ht="29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s="5">
        <f t="shared" si="130"/>
        <v>1.0035000000000001</v>
      </c>
      <c r="H2112" t="s">
        <v>8224</v>
      </c>
      <c r="I2112" t="s">
        <v>8246</v>
      </c>
      <c r="J2112">
        <v>1401253140</v>
      </c>
      <c r="K2112">
        <v>1398873969</v>
      </c>
      <c r="L2112" t="b">
        <v>0</v>
      </c>
      <c r="M2112">
        <v>38</v>
      </c>
      <c r="N2112" s="6">
        <f t="shared" si="131"/>
        <v>52.815789473684212</v>
      </c>
      <c r="O2112" t="b">
        <v>1</v>
      </c>
      <c r="P2112" t="s">
        <v>8279</v>
      </c>
      <c r="Q2112" t="s">
        <v>8325</v>
      </c>
      <c r="R2112" t="s">
        <v>8329</v>
      </c>
      <c r="S2112" s="11">
        <f t="shared" si="132"/>
        <v>41759.670937499999</v>
      </c>
      <c r="T2112" s="11">
        <f t="shared" si="133"/>
        <v>41787.207638888889</v>
      </c>
    </row>
    <row r="2113" spans="1:20" ht="43.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s="5">
        <f t="shared" si="130"/>
        <v>1.0649999999999999</v>
      </c>
      <c r="H2113" t="s">
        <v>8224</v>
      </c>
      <c r="I2113" t="s">
        <v>8246</v>
      </c>
      <c r="J2113">
        <v>1313370000</v>
      </c>
      <c r="K2113">
        <v>1307594625</v>
      </c>
      <c r="L2113" t="b">
        <v>0</v>
      </c>
      <c r="M2113">
        <v>39</v>
      </c>
      <c r="N2113" s="6">
        <f t="shared" si="131"/>
        <v>54.615384615384613</v>
      </c>
      <c r="O2113" t="b">
        <v>1</v>
      </c>
      <c r="P2113" t="s">
        <v>8279</v>
      </c>
      <c r="Q2113" t="s">
        <v>8325</v>
      </c>
      <c r="R2113" t="s">
        <v>8329</v>
      </c>
      <c r="S2113" s="11">
        <f t="shared" si="132"/>
        <v>40703.197048611109</v>
      </c>
      <c r="T2113" s="11">
        <f t="shared" si="133"/>
        <v>40770.041666666664</v>
      </c>
    </row>
    <row r="2114" spans="1:20" ht="43.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s="5">
        <f t="shared" ref="G2114:G2177" si="134">E2114/D2114</f>
        <v>1</v>
      </c>
      <c r="H2114" t="s">
        <v>8224</v>
      </c>
      <c r="I2114" t="s">
        <v>8246</v>
      </c>
      <c r="J2114">
        <v>1366064193</v>
      </c>
      <c r="K2114">
        <v>1364854593</v>
      </c>
      <c r="L2114" t="b">
        <v>0</v>
      </c>
      <c r="M2114">
        <v>11</v>
      </c>
      <c r="N2114" s="6">
        <f t="shared" si="131"/>
        <v>27.272727272727273</v>
      </c>
      <c r="O2114" t="b">
        <v>1</v>
      </c>
      <c r="P2114" t="s">
        <v>8279</v>
      </c>
      <c r="Q2114" t="s">
        <v>8325</v>
      </c>
      <c r="R2114" t="s">
        <v>8329</v>
      </c>
      <c r="S2114" s="11">
        <f t="shared" si="132"/>
        <v>41365.928159722222</v>
      </c>
      <c r="T2114" s="11">
        <f t="shared" si="133"/>
        <v>41379.928159722222</v>
      </c>
    </row>
    <row r="2115" spans="1:20" ht="29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s="5">
        <f t="shared" si="134"/>
        <v>1.0485714285714285</v>
      </c>
      <c r="H2115" t="s">
        <v>8224</v>
      </c>
      <c r="I2115" t="s">
        <v>8246</v>
      </c>
      <c r="J2115">
        <v>1411505176</v>
      </c>
      <c r="K2115">
        <v>1408481176</v>
      </c>
      <c r="L2115" t="b">
        <v>0</v>
      </c>
      <c r="M2115">
        <v>107</v>
      </c>
      <c r="N2115" s="6">
        <f t="shared" ref="N2115:N2178" si="135">IFERROR(E2115/M2115,0)</f>
        <v>68.598130841121488</v>
      </c>
      <c r="O2115" t="b">
        <v>1</v>
      </c>
      <c r="P2115" t="s">
        <v>8279</v>
      </c>
      <c r="Q2115" t="s">
        <v>8325</v>
      </c>
      <c r="R2115" t="s">
        <v>8329</v>
      </c>
      <c r="S2115" s="11">
        <f t="shared" ref="S2115:S2178" si="136">((($K2115/60)/60)/24)+DATE(1970,1,1)</f>
        <v>41870.86546296296</v>
      </c>
      <c r="T2115" s="11">
        <f t="shared" ref="T2115:T2178" si="137">((($J2115/60)/60)/24)+DATE(1970,1,1)</f>
        <v>41905.86546296296</v>
      </c>
    </row>
    <row r="2116" spans="1:20" ht="43.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s="5">
        <f t="shared" si="134"/>
        <v>1.0469999999999999</v>
      </c>
      <c r="H2116" t="s">
        <v>8224</v>
      </c>
      <c r="I2116" t="s">
        <v>8246</v>
      </c>
      <c r="J2116">
        <v>1291870740</v>
      </c>
      <c r="K2116">
        <v>1286480070</v>
      </c>
      <c r="L2116" t="b">
        <v>0</v>
      </c>
      <c r="M2116">
        <v>147</v>
      </c>
      <c r="N2116" s="6">
        <f t="shared" si="135"/>
        <v>35.612244897959187</v>
      </c>
      <c r="O2116" t="b">
        <v>1</v>
      </c>
      <c r="P2116" t="s">
        <v>8279</v>
      </c>
      <c r="Q2116" t="s">
        <v>8325</v>
      </c>
      <c r="R2116" t="s">
        <v>8329</v>
      </c>
      <c r="S2116" s="11">
        <f t="shared" si="136"/>
        <v>40458.815625000003</v>
      </c>
      <c r="T2116" s="11">
        <f t="shared" si="137"/>
        <v>40521.207638888889</v>
      </c>
    </row>
    <row r="2117" spans="1:20" ht="43.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s="5">
        <f t="shared" si="134"/>
        <v>2.2566666666666668</v>
      </c>
      <c r="H2117" t="s">
        <v>8224</v>
      </c>
      <c r="I2117" t="s">
        <v>8246</v>
      </c>
      <c r="J2117">
        <v>1298167001</v>
      </c>
      <c r="K2117">
        <v>1295575001</v>
      </c>
      <c r="L2117" t="b">
        <v>0</v>
      </c>
      <c r="M2117">
        <v>36</v>
      </c>
      <c r="N2117" s="6">
        <f t="shared" si="135"/>
        <v>94.027777777777771</v>
      </c>
      <c r="O2117" t="b">
        <v>1</v>
      </c>
      <c r="P2117" t="s">
        <v>8279</v>
      </c>
      <c r="Q2117" t="s">
        <v>8325</v>
      </c>
      <c r="R2117" t="s">
        <v>8329</v>
      </c>
      <c r="S2117" s="11">
        <f t="shared" si="136"/>
        <v>40564.081030092595</v>
      </c>
      <c r="T2117" s="11">
        <f t="shared" si="137"/>
        <v>40594.081030092595</v>
      </c>
    </row>
    <row r="2118" spans="1:20" ht="43.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s="5">
        <f t="shared" si="134"/>
        <v>1.0090416666666666</v>
      </c>
      <c r="H2118" t="s">
        <v>8224</v>
      </c>
      <c r="I2118" t="s">
        <v>8246</v>
      </c>
      <c r="J2118">
        <v>1349203203</v>
      </c>
      <c r="K2118">
        <v>1345056003</v>
      </c>
      <c r="L2118" t="b">
        <v>0</v>
      </c>
      <c r="M2118">
        <v>92</v>
      </c>
      <c r="N2118" s="6">
        <f t="shared" si="135"/>
        <v>526.45652173913038</v>
      </c>
      <c r="O2118" t="b">
        <v>1</v>
      </c>
      <c r="P2118" t="s">
        <v>8279</v>
      </c>
      <c r="Q2118" t="s">
        <v>8325</v>
      </c>
      <c r="R2118" t="s">
        <v>8329</v>
      </c>
      <c r="S2118" s="11">
        <f t="shared" si="136"/>
        <v>41136.777812500004</v>
      </c>
      <c r="T2118" s="11">
        <f t="shared" si="137"/>
        <v>41184.777812500004</v>
      </c>
    </row>
    <row r="2119" spans="1:20" ht="43.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s="5">
        <f t="shared" si="134"/>
        <v>1.4775</v>
      </c>
      <c r="H2119" t="s">
        <v>8224</v>
      </c>
      <c r="I2119" t="s">
        <v>8246</v>
      </c>
      <c r="J2119">
        <v>1445921940</v>
      </c>
      <c r="K2119">
        <v>1444699549</v>
      </c>
      <c r="L2119" t="b">
        <v>0</v>
      </c>
      <c r="M2119">
        <v>35</v>
      </c>
      <c r="N2119" s="6">
        <f t="shared" si="135"/>
        <v>50.657142857142858</v>
      </c>
      <c r="O2119" t="b">
        <v>1</v>
      </c>
      <c r="P2119" t="s">
        <v>8279</v>
      </c>
      <c r="Q2119" t="s">
        <v>8325</v>
      </c>
      <c r="R2119" t="s">
        <v>8329</v>
      </c>
      <c r="S2119" s="11">
        <f t="shared" si="136"/>
        <v>42290.059594907405</v>
      </c>
      <c r="T2119" s="11">
        <f t="shared" si="137"/>
        <v>42304.207638888889</v>
      </c>
    </row>
    <row r="2120" spans="1:20" ht="29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s="5">
        <f t="shared" si="134"/>
        <v>1.3461099999999999</v>
      </c>
      <c r="H2120" t="s">
        <v>8224</v>
      </c>
      <c r="I2120" t="s">
        <v>8246</v>
      </c>
      <c r="J2120">
        <v>1311538136</v>
      </c>
      <c r="K2120">
        <v>1308946136</v>
      </c>
      <c r="L2120" t="b">
        <v>0</v>
      </c>
      <c r="M2120">
        <v>17</v>
      </c>
      <c r="N2120" s="6">
        <f t="shared" si="135"/>
        <v>79.182941176470578</v>
      </c>
      <c r="O2120" t="b">
        <v>1</v>
      </c>
      <c r="P2120" t="s">
        <v>8279</v>
      </c>
      <c r="Q2120" t="s">
        <v>8325</v>
      </c>
      <c r="R2120" t="s">
        <v>8329</v>
      </c>
      <c r="S2120" s="11">
        <f t="shared" si="136"/>
        <v>40718.839537037034</v>
      </c>
      <c r="T2120" s="11">
        <f t="shared" si="137"/>
        <v>40748.839537037034</v>
      </c>
    </row>
    <row r="2121" spans="1:20" ht="43.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s="5">
        <f t="shared" si="134"/>
        <v>1.0075000000000001</v>
      </c>
      <c r="H2121" t="s">
        <v>8224</v>
      </c>
      <c r="I2121" t="s">
        <v>8246</v>
      </c>
      <c r="J2121">
        <v>1345086445</v>
      </c>
      <c r="K2121">
        <v>1342494445</v>
      </c>
      <c r="L2121" t="b">
        <v>0</v>
      </c>
      <c r="M2121">
        <v>22</v>
      </c>
      <c r="N2121" s="6">
        <f t="shared" si="135"/>
        <v>91.590909090909093</v>
      </c>
      <c r="O2121" t="b">
        <v>1</v>
      </c>
      <c r="P2121" t="s">
        <v>8279</v>
      </c>
      <c r="Q2121" t="s">
        <v>8325</v>
      </c>
      <c r="R2121" t="s">
        <v>8329</v>
      </c>
      <c r="S2121" s="11">
        <f t="shared" si="136"/>
        <v>41107.130150462966</v>
      </c>
      <c r="T2121" s="11">
        <f t="shared" si="137"/>
        <v>41137.130150462966</v>
      </c>
    </row>
    <row r="2122" spans="1:20" ht="43.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s="5">
        <f t="shared" si="134"/>
        <v>1.00880375</v>
      </c>
      <c r="H2122" t="s">
        <v>8224</v>
      </c>
      <c r="I2122" t="s">
        <v>8246</v>
      </c>
      <c r="J2122">
        <v>1388617736</v>
      </c>
      <c r="K2122">
        <v>1384384136</v>
      </c>
      <c r="L2122" t="b">
        <v>0</v>
      </c>
      <c r="M2122">
        <v>69</v>
      </c>
      <c r="N2122" s="6">
        <f t="shared" si="135"/>
        <v>116.96275362318841</v>
      </c>
      <c r="O2122" t="b">
        <v>1</v>
      </c>
      <c r="P2122" t="s">
        <v>8279</v>
      </c>
      <c r="Q2122" t="s">
        <v>8325</v>
      </c>
      <c r="R2122" t="s">
        <v>8329</v>
      </c>
      <c r="S2122" s="11">
        <f t="shared" si="136"/>
        <v>41591.964537037034</v>
      </c>
      <c r="T2122" s="11">
        <f t="shared" si="137"/>
        <v>41640.964537037034</v>
      </c>
    </row>
    <row r="2123" spans="1:20" ht="29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s="5">
        <f t="shared" si="134"/>
        <v>5.6800000000000002E-3</v>
      </c>
      <c r="H2123" t="s">
        <v>8240</v>
      </c>
      <c r="I2123" t="s">
        <v>8257</v>
      </c>
      <c r="J2123">
        <v>1484156948</v>
      </c>
      <c r="K2123">
        <v>1481564948</v>
      </c>
      <c r="L2123" t="b">
        <v>0</v>
      </c>
      <c r="M2123">
        <v>10</v>
      </c>
      <c r="N2123" s="6">
        <f t="shared" si="135"/>
        <v>28.4</v>
      </c>
      <c r="O2123" t="b">
        <v>0</v>
      </c>
      <c r="P2123" t="s">
        <v>8282</v>
      </c>
      <c r="Q2123" t="s">
        <v>8333</v>
      </c>
      <c r="R2123" t="s">
        <v>8334</v>
      </c>
      <c r="S2123" s="11">
        <f t="shared" si="136"/>
        <v>42716.7424537037</v>
      </c>
      <c r="T2123" s="11">
        <f t="shared" si="137"/>
        <v>42746.7424537037</v>
      </c>
    </row>
    <row r="2124" spans="1:20" ht="29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s="5">
        <f t="shared" si="134"/>
        <v>3.875E-3</v>
      </c>
      <c r="H2124" t="s">
        <v>8238</v>
      </c>
      <c r="I2124" t="s">
        <v>8256</v>
      </c>
      <c r="J2124">
        <v>1483773169</v>
      </c>
      <c r="K2124">
        <v>1481181169</v>
      </c>
      <c r="L2124" t="b">
        <v>0</v>
      </c>
      <c r="M2124">
        <v>3</v>
      </c>
      <c r="N2124" s="6">
        <f t="shared" si="135"/>
        <v>103.33333333333333</v>
      </c>
      <c r="O2124" t="b">
        <v>0</v>
      </c>
      <c r="P2124" t="s">
        <v>8282</v>
      </c>
      <c r="Q2124" t="s">
        <v>8333</v>
      </c>
      <c r="R2124" t="s">
        <v>8334</v>
      </c>
      <c r="S2124" s="11">
        <f t="shared" si="136"/>
        <v>42712.300567129627</v>
      </c>
      <c r="T2124" s="11">
        <f t="shared" si="137"/>
        <v>42742.300567129627</v>
      </c>
    </row>
    <row r="2125" spans="1:20" ht="58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s="5">
        <f t="shared" si="134"/>
        <v>0.1</v>
      </c>
      <c r="H2125" t="s">
        <v>8224</v>
      </c>
      <c r="I2125" t="s">
        <v>8246</v>
      </c>
      <c r="J2125">
        <v>1268636340</v>
      </c>
      <c r="K2125">
        <v>1263982307</v>
      </c>
      <c r="L2125" t="b">
        <v>0</v>
      </c>
      <c r="M2125">
        <v>5</v>
      </c>
      <c r="N2125" s="6">
        <f t="shared" si="135"/>
        <v>10</v>
      </c>
      <c r="O2125" t="b">
        <v>0</v>
      </c>
      <c r="P2125" t="s">
        <v>8282</v>
      </c>
      <c r="Q2125" t="s">
        <v>8333</v>
      </c>
      <c r="R2125" t="s">
        <v>8334</v>
      </c>
      <c r="S2125" s="11">
        <f t="shared" si="136"/>
        <v>40198.424849537041</v>
      </c>
      <c r="T2125" s="11">
        <f t="shared" si="137"/>
        <v>40252.290972222225</v>
      </c>
    </row>
    <row r="2126" spans="1:20" ht="43.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s="5">
        <f t="shared" si="134"/>
        <v>0.10454545454545454</v>
      </c>
      <c r="H2126" t="s">
        <v>8224</v>
      </c>
      <c r="I2126" t="s">
        <v>8246</v>
      </c>
      <c r="J2126">
        <v>1291093200</v>
      </c>
      <c r="K2126">
        <v>1286930435</v>
      </c>
      <c r="L2126" t="b">
        <v>0</v>
      </c>
      <c r="M2126">
        <v>5</v>
      </c>
      <c r="N2126" s="6">
        <f t="shared" si="135"/>
        <v>23</v>
      </c>
      <c r="O2126" t="b">
        <v>0</v>
      </c>
      <c r="P2126" t="s">
        <v>8282</v>
      </c>
      <c r="Q2126" t="s">
        <v>8333</v>
      </c>
      <c r="R2126" t="s">
        <v>8334</v>
      </c>
      <c r="S2126" s="11">
        <f t="shared" si="136"/>
        <v>40464.028182870366</v>
      </c>
      <c r="T2126" s="11">
        <f t="shared" si="137"/>
        <v>40512.208333333336</v>
      </c>
    </row>
    <row r="2127" spans="1:20" ht="43.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s="5">
        <f t="shared" si="134"/>
        <v>1.4200000000000001E-2</v>
      </c>
      <c r="H2127" t="s">
        <v>8224</v>
      </c>
      <c r="I2127" t="s">
        <v>8246</v>
      </c>
      <c r="J2127">
        <v>1438734833</v>
      </c>
      <c r="K2127">
        <v>1436142833</v>
      </c>
      <c r="L2127" t="b">
        <v>0</v>
      </c>
      <c r="M2127">
        <v>27</v>
      </c>
      <c r="N2127" s="6">
        <f t="shared" si="135"/>
        <v>31.555555555555557</v>
      </c>
      <c r="O2127" t="b">
        <v>0</v>
      </c>
      <c r="P2127" t="s">
        <v>8282</v>
      </c>
      <c r="Q2127" t="s">
        <v>8333</v>
      </c>
      <c r="R2127" t="s">
        <v>8334</v>
      </c>
      <c r="S2127" s="11">
        <f t="shared" si="136"/>
        <v>42191.023530092592</v>
      </c>
      <c r="T2127" s="11">
        <f t="shared" si="137"/>
        <v>42221.023530092592</v>
      </c>
    </row>
    <row r="2128" spans="1:20" ht="43.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s="5">
        <f t="shared" si="134"/>
        <v>5.0000000000000001E-4</v>
      </c>
      <c r="H2128" t="s">
        <v>8224</v>
      </c>
      <c r="I2128" t="s">
        <v>8246</v>
      </c>
      <c r="J2128">
        <v>1418080887</v>
      </c>
      <c r="K2128">
        <v>1415488887</v>
      </c>
      <c r="L2128" t="b">
        <v>0</v>
      </c>
      <c r="M2128">
        <v>2</v>
      </c>
      <c r="N2128" s="6">
        <f t="shared" si="135"/>
        <v>5</v>
      </c>
      <c r="O2128" t="b">
        <v>0</v>
      </c>
      <c r="P2128" t="s">
        <v>8282</v>
      </c>
      <c r="Q2128" t="s">
        <v>8333</v>
      </c>
      <c r="R2128" t="s">
        <v>8334</v>
      </c>
      <c r="S2128" s="11">
        <f t="shared" si="136"/>
        <v>41951.973229166666</v>
      </c>
      <c r="T2128" s="11">
        <f t="shared" si="137"/>
        <v>41981.973229166666</v>
      </c>
    </row>
    <row r="2129" spans="1:20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s="5">
        <f t="shared" si="134"/>
        <v>0.28842857142857142</v>
      </c>
      <c r="H2129" t="s">
        <v>8225</v>
      </c>
      <c r="I2129" t="s">
        <v>8247</v>
      </c>
      <c r="J2129">
        <v>1426158463</v>
      </c>
      <c r="K2129">
        <v>1423570063</v>
      </c>
      <c r="L2129" t="b">
        <v>0</v>
      </c>
      <c r="M2129">
        <v>236</v>
      </c>
      <c r="N2129" s="6">
        <f t="shared" si="135"/>
        <v>34.220338983050844</v>
      </c>
      <c r="O2129" t="b">
        <v>0</v>
      </c>
      <c r="P2129" t="s">
        <v>8282</v>
      </c>
      <c r="Q2129" t="s">
        <v>8333</v>
      </c>
      <c r="R2129" t="s">
        <v>8334</v>
      </c>
      <c r="S2129" s="11">
        <f t="shared" si="136"/>
        <v>42045.50535879629</v>
      </c>
      <c r="T2129" s="11">
        <f t="shared" si="137"/>
        <v>42075.463692129633</v>
      </c>
    </row>
    <row r="2130" spans="1:20" ht="43.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s="5">
        <f t="shared" si="134"/>
        <v>1.6666666666666668E-3</v>
      </c>
      <c r="H2130" t="s">
        <v>8229</v>
      </c>
      <c r="I2130" t="s">
        <v>8251</v>
      </c>
      <c r="J2130">
        <v>1411324369</v>
      </c>
      <c r="K2130">
        <v>1406140369</v>
      </c>
      <c r="L2130" t="b">
        <v>0</v>
      </c>
      <c r="M2130">
        <v>1</v>
      </c>
      <c r="N2130" s="6">
        <f t="shared" si="135"/>
        <v>25</v>
      </c>
      <c r="O2130" t="b">
        <v>0</v>
      </c>
      <c r="P2130" t="s">
        <v>8282</v>
      </c>
      <c r="Q2130" t="s">
        <v>8333</v>
      </c>
      <c r="R2130" t="s">
        <v>8334</v>
      </c>
      <c r="S2130" s="11">
        <f t="shared" si="136"/>
        <v>41843.772789351853</v>
      </c>
      <c r="T2130" s="11">
        <f t="shared" si="137"/>
        <v>41903.772789351853</v>
      </c>
    </row>
    <row r="2131" spans="1:20" ht="43.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s="5">
        <f t="shared" si="134"/>
        <v>0.11799999999999999</v>
      </c>
      <c r="H2131" t="s">
        <v>8224</v>
      </c>
      <c r="I2131" t="s">
        <v>8246</v>
      </c>
      <c r="J2131">
        <v>1457570100</v>
      </c>
      <c r="K2131">
        <v>1454978100</v>
      </c>
      <c r="L2131" t="b">
        <v>0</v>
      </c>
      <c r="M2131">
        <v>12</v>
      </c>
      <c r="N2131" s="6">
        <f t="shared" si="135"/>
        <v>19.666666666666668</v>
      </c>
      <c r="O2131" t="b">
        <v>0</v>
      </c>
      <c r="P2131" t="s">
        <v>8282</v>
      </c>
      <c r="Q2131" t="s">
        <v>8333</v>
      </c>
      <c r="R2131" t="s">
        <v>8334</v>
      </c>
      <c r="S2131" s="11">
        <f t="shared" si="136"/>
        <v>42409.024305555555</v>
      </c>
      <c r="T2131" s="11">
        <f t="shared" si="137"/>
        <v>42439.024305555555</v>
      </c>
    </row>
    <row r="2132" spans="1:20" ht="29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s="5">
        <f t="shared" si="134"/>
        <v>2.0238095238095236E-3</v>
      </c>
      <c r="H2132" t="s">
        <v>8224</v>
      </c>
      <c r="I2132" t="s">
        <v>8246</v>
      </c>
      <c r="J2132">
        <v>1408154663</v>
      </c>
      <c r="K2132">
        <v>1405130663</v>
      </c>
      <c r="L2132" t="b">
        <v>0</v>
      </c>
      <c r="M2132">
        <v>4</v>
      </c>
      <c r="N2132" s="6">
        <f t="shared" si="135"/>
        <v>21.25</v>
      </c>
      <c r="O2132" t="b">
        <v>0</v>
      </c>
      <c r="P2132" t="s">
        <v>8282</v>
      </c>
      <c r="Q2132" t="s">
        <v>8333</v>
      </c>
      <c r="R2132" t="s">
        <v>8334</v>
      </c>
      <c r="S2132" s="11">
        <f t="shared" si="136"/>
        <v>41832.086377314816</v>
      </c>
      <c r="T2132" s="11">
        <f t="shared" si="137"/>
        <v>41867.086377314816</v>
      </c>
    </row>
    <row r="2133" spans="1:20" ht="43.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s="5">
        <f t="shared" si="134"/>
        <v>0.05</v>
      </c>
      <c r="H2133" t="s">
        <v>8224</v>
      </c>
      <c r="I2133" t="s">
        <v>8246</v>
      </c>
      <c r="J2133">
        <v>1436677091</v>
      </c>
      <c r="K2133">
        <v>1434085091</v>
      </c>
      <c r="L2133" t="b">
        <v>0</v>
      </c>
      <c r="M2133">
        <v>3</v>
      </c>
      <c r="N2133" s="6">
        <f t="shared" si="135"/>
        <v>8.3333333333333339</v>
      </c>
      <c r="O2133" t="b">
        <v>0</v>
      </c>
      <c r="P2133" t="s">
        <v>8282</v>
      </c>
      <c r="Q2133" t="s">
        <v>8333</v>
      </c>
      <c r="R2133" t="s">
        <v>8334</v>
      </c>
      <c r="S2133" s="11">
        <f t="shared" si="136"/>
        <v>42167.207071759258</v>
      </c>
      <c r="T2133" s="11">
        <f t="shared" si="137"/>
        <v>42197.207071759258</v>
      </c>
    </row>
    <row r="2134" spans="1:20" ht="43.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s="5">
        <f t="shared" si="134"/>
        <v>2.1129899999999997E-2</v>
      </c>
      <c r="H2134" t="s">
        <v>8224</v>
      </c>
      <c r="I2134" t="s">
        <v>8246</v>
      </c>
      <c r="J2134">
        <v>1391427692</v>
      </c>
      <c r="K2134">
        <v>1388835692</v>
      </c>
      <c r="L2134" t="b">
        <v>0</v>
      </c>
      <c r="M2134">
        <v>99</v>
      </c>
      <c r="N2134" s="6">
        <f t="shared" si="135"/>
        <v>21.34333333333333</v>
      </c>
      <c r="O2134" t="b">
        <v>0</v>
      </c>
      <c r="P2134" t="s">
        <v>8282</v>
      </c>
      <c r="Q2134" t="s">
        <v>8333</v>
      </c>
      <c r="R2134" t="s">
        <v>8334</v>
      </c>
      <c r="S2134" s="11">
        <f t="shared" si="136"/>
        <v>41643.487175925926</v>
      </c>
      <c r="T2134" s="11">
        <f t="shared" si="137"/>
        <v>41673.487175925926</v>
      </c>
    </row>
    <row r="2135" spans="1:20" ht="43.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s="5">
        <f t="shared" si="134"/>
        <v>1.6E-2</v>
      </c>
      <c r="H2135" t="s">
        <v>8224</v>
      </c>
      <c r="I2135" t="s">
        <v>8246</v>
      </c>
      <c r="J2135">
        <v>1303628340</v>
      </c>
      <c r="K2135">
        <v>1300328399</v>
      </c>
      <c r="L2135" t="b">
        <v>0</v>
      </c>
      <c r="M2135">
        <v>3</v>
      </c>
      <c r="N2135" s="6">
        <f t="shared" si="135"/>
        <v>5.333333333333333</v>
      </c>
      <c r="O2135" t="b">
        <v>0</v>
      </c>
      <c r="P2135" t="s">
        <v>8282</v>
      </c>
      <c r="Q2135" t="s">
        <v>8333</v>
      </c>
      <c r="R2135" t="s">
        <v>8334</v>
      </c>
      <c r="S2135" s="11">
        <f t="shared" si="136"/>
        <v>40619.097210648149</v>
      </c>
      <c r="T2135" s="11">
        <f t="shared" si="137"/>
        <v>40657.290972222225</v>
      </c>
    </row>
    <row r="2136" spans="1:20" ht="43.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s="5">
        <f t="shared" si="134"/>
        <v>1.7333333333333333E-2</v>
      </c>
      <c r="H2136" t="s">
        <v>8224</v>
      </c>
      <c r="I2136" t="s">
        <v>8246</v>
      </c>
      <c r="J2136">
        <v>1367097391</v>
      </c>
      <c r="K2136">
        <v>1364505391</v>
      </c>
      <c r="L2136" t="b">
        <v>0</v>
      </c>
      <c r="M2136">
        <v>3</v>
      </c>
      <c r="N2136" s="6">
        <f t="shared" si="135"/>
        <v>34.666666666666664</v>
      </c>
      <c r="O2136" t="b">
        <v>0</v>
      </c>
      <c r="P2136" t="s">
        <v>8282</v>
      </c>
      <c r="Q2136" t="s">
        <v>8333</v>
      </c>
      <c r="R2136" t="s">
        <v>8334</v>
      </c>
      <c r="S2136" s="11">
        <f t="shared" si="136"/>
        <v>41361.886469907404</v>
      </c>
      <c r="T2136" s="11">
        <f t="shared" si="137"/>
        <v>41391.886469907404</v>
      </c>
    </row>
    <row r="2137" spans="1:20" ht="43.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s="5">
        <f t="shared" si="134"/>
        <v>9.5600000000000004E-2</v>
      </c>
      <c r="H2137" t="s">
        <v>8224</v>
      </c>
      <c r="I2137" t="s">
        <v>8246</v>
      </c>
      <c r="J2137">
        <v>1349392033</v>
      </c>
      <c r="K2137">
        <v>1346800033</v>
      </c>
      <c r="L2137" t="b">
        <v>0</v>
      </c>
      <c r="M2137">
        <v>22</v>
      </c>
      <c r="N2137" s="6">
        <f t="shared" si="135"/>
        <v>21.727272727272727</v>
      </c>
      <c r="O2137" t="b">
        <v>0</v>
      </c>
      <c r="P2137" t="s">
        <v>8282</v>
      </c>
      <c r="Q2137" t="s">
        <v>8333</v>
      </c>
      <c r="R2137" t="s">
        <v>8334</v>
      </c>
      <c r="S2137" s="11">
        <f t="shared" si="136"/>
        <v>41156.963344907403</v>
      </c>
      <c r="T2137" s="11">
        <f t="shared" si="137"/>
        <v>41186.963344907403</v>
      </c>
    </row>
    <row r="2138" spans="1:20" ht="43.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s="5">
        <f t="shared" si="134"/>
        <v>5.9612499999999998E-4</v>
      </c>
      <c r="H2138" t="s">
        <v>8224</v>
      </c>
      <c r="I2138" t="s">
        <v>8246</v>
      </c>
      <c r="J2138">
        <v>1382184786</v>
      </c>
      <c r="K2138">
        <v>1379592786</v>
      </c>
      <c r="L2138" t="b">
        <v>0</v>
      </c>
      <c r="M2138">
        <v>4</v>
      </c>
      <c r="N2138" s="6">
        <f t="shared" si="135"/>
        <v>11.922499999999999</v>
      </c>
      <c r="O2138" t="b">
        <v>0</v>
      </c>
      <c r="P2138" t="s">
        <v>8282</v>
      </c>
      <c r="Q2138" t="s">
        <v>8333</v>
      </c>
      <c r="R2138" t="s">
        <v>8334</v>
      </c>
      <c r="S2138" s="11">
        <f t="shared" si="136"/>
        <v>41536.509097222224</v>
      </c>
      <c r="T2138" s="11">
        <f t="shared" si="137"/>
        <v>41566.509097222224</v>
      </c>
    </row>
    <row r="2139" spans="1:20" ht="43.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s="5">
        <f t="shared" si="134"/>
        <v>0.28405999999999998</v>
      </c>
      <c r="H2139" t="s">
        <v>8229</v>
      </c>
      <c r="I2139" t="s">
        <v>8251</v>
      </c>
      <c r="J2139">
        <v>1417804229</v>
      </c>
      <c r="K2139">
        <v>1415212229</v>
      </c>
      <c r="L2139" t="b">
        <v>0</v>
      </c>
      <c r="M2139">
        <v>534</v>
      </c>
      <c r="N2139" s="6">
        <f t="shared" si="135"/>
        <v>26.59737827715356</v>
      </c>
      <c r="O2139" t="b">
        <v>0</v>
      </c>
      <c r="P2139" t="s">
        <v>8282</v>
      </c>
      <c r="Q2139" t="s">
        <v>8333</v>
      </c>
      <c r="R2139" t="s">
        <v>8334</v>
      </c>
      <c r="S2139" s="11">
        <f t="shared" si="136"/>
        <v>41948.771168981482</v>
      </c>
      <c r="T2139" s="11">
        <f t="shared" si="137"/>
        <v>41978.771168981482</v>
      </c>
    </row>
    <row r="2140" spans="1:20" ht="29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s="5">
        <f t="shared" si="134"/>
        <v>0.128</v>
      </c>
      <c r="H2140" t="s">
        <v>8225</v>
      </c>
      <c r="I2140" t="s">
        <v>8247</v>
      </c>
      <c r="J2140">
        <v>1383959939</v>
      </c>
      <c r="K2140">
        <v>1381364339</v>
      </c>
      <c r="L2140" t="b">
        <v>0</v>
      </c>
      <c r="M2140">
        <v>12</v>
      </c>
      <c r="N2140" s="6">
        <f t="shared" si="135"/>
        <v>10.666666666666666</v>
      </c>
      <c r="O2140" t="b">
        <v>0</v>
      </c>
      <c r="P2140" t="s">
        <v>8282</v>
      </c>
      <c r="Q2140" t="s">
        <v>8333</v>
      </c>
      <c r="R2140" t="s">
        <v>8334</v>
      </c>
      <c r="S2140" s="11">
        <f t="shared" si="136"/>
        <v>41557.013182870374</v>
      </c>
      <c r="T2140" s="11">
        <f t="shared" si="137"/>
        <v>41587.054849537039</v>
      </c>
    </row>
    <row r="2141" spans="1:20" ht="43.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s="5">
        <f t="shared" si="134"/>
        <v>5.4199999999999998E-2</v>
      </c>
      <c r="H2141" t="s">
        <v>8224</v>
      </c>
      <c r="I2141" t="s">
        <v>8246</v>
      </c>
      <c r="J2141">
        <v>1478196008</v>
      </c>
      <c r="K2141">
        <v>1475604008</v>
      </c>
      <c r="L2141" t="b">
        <v>0</v>
      </c>
      <c r="M2141">
        <v>56</v>
      </c>
      <c r="N2141" s="6">
        <f t="shared" si="135"/>
        <v>29.035714285714285</v>
      </c>
      <c r="O2141" t="b">
        <v>0</v>
      </c>
      <c r="P2141" t="s">
        <v>8282</v>
      </c>
      <c r="Q2141" t="s">
        <v>8333</v>
      </c>
      <c r="R2141" t="s">
        <v>8334</v>
      </c>
      <c r="S2141" s="11">
        <f t="shared" si="136"/>
        <v>42647.750092592592</v>
      </c>
      <c r="T2141" s="11">
        <f t="shared" si="137"/>
        <v>42677.750092592592</v>
      </c>
    </row>
    <row r="2142" spans="1:20" ht="43.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s="5">
        <f t="shared" si="134"/>
        <v>1.1199999999999999E-3</v>
      </c>
      <c r="H2142" t="s">
        <v>8224</v>
      </c>
      <c r="I2142" t="s">
        <v>8246</v>
      </c>
      <c r="J2142">
        <v>1357934424</v>
      </c>
      <c r="K2142">
        <v>1355342424</v>
      </c>
      <c r="L2142" t="b">
        <v>0</v>
      </c>
      <c r="M2142">
        <v>11</v>
      </c>
      <c r="N2142" s="6">
        <f t="shared" si="135"/>
        <v>50.909090909090907</v>
      </c>
      <c r="O2142" t="b">
        <v>0</v>
      </c>
      <c r="P2142" t="s">
        <v>8282</v>
      </c>
      <c r="Q2142" t="s">
        <v>8333</v>
      </c>
      <c r="R2142" t="s">
        <v>8334</v>
      </c>
      <c r="S2142" s="11">
        <f t="shared" si="136"/>
        <v>41255.833611111113</v>
      </c>
      <c r="T2142" s="11">
        <f t="shared" si="137"/>
        <v>41285.833611111113</v>
      </c>
    </row>
    <row r="2143" spans="1:20" ht="43.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s="5">
        <f t="shared" si="134"/>
        <v>0</v>
      </c>
      <c r="H2143" t="s">
        <v>8224</v>
      </c>
      <c r="I2143" t="s">
        <v>8246</v>
      </c>
      <c r="J2143">
        <v>1415947159</v>
      </c>
      <c r="K2143">
        <v>1413351559</v>
      </c>
      <c r="L2143" t="b">
        <v>0</v>
      </c>
      <c r="M2143">
        <v>0</v>
      </c>
      <c r="N2143" s="6">
        <f t="shared" si="135"/>
        <v>0</v>
      </c>
      <c r="O2143" t="b">
        <v>0</v>
      </c>
      <c r="P2143" t="s">
        <v>8282</v>
      </c>
      <c r="Q2143" t="s">
        <v>8333</v>
      </c>
      <c r="R2143" t="s">
        <v>8334</v>
      </c>
      <c r="S2143" s="11">
        <f t="shared" si="136"/>
        <v>41927.235636574071</v>
      </c>
      <c r="T2143" s="11">
        <f t="shared" si="137"/>
        <v>41957.277303240742</v>
      </c>
    </row>
    <row r="2144" spans="1:20" ht="43.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s="5">
        <f t="shared" si="134"/>
        <v>5.7238095238095241E-2</v>
      </c>
      <c r="H2144" t="s">
        <v>8236</v>
      </c>
      <c r="I2144" t="s">
        <v>8249</v>
      </c>
      <c r="J2144">
        <v>1451494210</v>
      </c>
      <c r="K2144">
        <v>1449075010</v>
      </c>
      <c r="L2144" t="b">
        <v>0</v>
      </c>
      <c r="M2144">
        <v>12</v>
      </c>
      <c r="N2144" s="6">
        <f t="shared" si="135"/>
        <v>50.083333333333336</v>
      </c>
      <c r="O2144" t="b">
        <v>0</v>
      </c>
      <c r="P2144" t="s">
        <v>8282</v>
      </c>
      <c r="Q2144" t="s">
        <v>8333</v>
      </c>
      <c r="R2144" t="s">
        <v>8334</v>
      </c>
      <c r="S2144" s="11">
        <f t="shared" si="136"/>
        <v>42340.701504629629</v>
      </c>
      <c r="T2144" s="11">
        <f t="shared" si="137"/>
        <v>42368.701504629629</v>
      </c>
    </row>
    <row r="2145" spans="1:20" ht="43.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s="5">
        <f t="shared" si="134"/>
        <v>0.1125</v>
      </c>
      <c r="H2145" t="s">
        <v>8224</v>
      </c>
      <c r="I2145" t="s">
        <v>8246</v>
      </c>
      <c r="J2145">
        <v>1279738800</v>
      </c>
      <c r="K2145">
        <v>1275599812</v>
      </c>
      <c r="L2145" t="b">
        <v>0</v>
      </c>
      <c r="M2145">
        <v>5</v>
      </c>
      <c r="N2145" s="6">
        <f t="shared" si="135"/>
        <v>45</v>
      </c>
      <c r="O2145" t="b">
        <v>0</v>
      </c>
      <c r="P2145" t="s">
        <v>8282</v>
      </c>
      <c r="Q2145" t="s">
        <v>8333</v>
      </c>
      <c r="R2145" t="s">
        <v>8334</v>
      </c>
      <c r="S2145" s="11">
        <f t="shared" si="136"/>
        <v>40332.886712962965</v>
      </c>
      <c r="T2145" s="11">
        <f t="shared" si="137"/>
        <v>40380.791666666664</v>
      </c>
    </row>
    <row r="2146" spans="1:20" ht="29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s="5">
        <f t="shared" si="134"/>
        <v>1.7098591549295775E-2</v>
      </c>
      <c r="H2146" t="s">
        <v>8224</v>
      </c>
      <c r="I2146" t="s">
        <v>8246</v>
      </c>
      <c r="J2146">
        <v>1379164040</v>
      </c>
      <c r="K2146">
        <v>1376399240</v>
      </c>
      <c r="L2146" t="b">
        <v>0</v>
      </c>
      <c r="M2146">
        <v>24</v>
      </c>
      <c r="N2146" s="6">
        <f t="shared" si="135"/>
        <v>25.291666666666668</v>
      </c>
      <c r="O2146" t="b">
        <v>0</v>
      </c>
      <c r="P2146" t="s">
        <v>8282</v>
      </c>
      <c r="Q2146" t="s">
        <v>8333</v>
      </c>
      <c r="R2146" t="s">
        <v>8334</v>
      </c>
      <c r="S2146" s="11">
        <f t="shared" si="136"/>
        <v>41499.546759259261</v>
      </c>
      <c r="T2146" s="11">
        <f t="shared" si="137"/>
        <v>41531.546759259261</v>
      </c>
    </row>
    <row r="2147" spans="1:20" ht="43.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s="5">
        <f t="shared" si="134"/>
        <v>0.30433333333333334</v>
      </c>
      <c r="H2147" t="s">
        <v>8224</v>
      </c>
      <c r="I2147" t="s">
        <v>8246</v>
      </c>
      <c r="J2147">
        <v>1385534514</v>
      </c>
      <c r="K2147">
        <v>1382938914</v>
      </c>
      <c r="L2147" t="b">
        <v>0</v>
      </c>
      <c r="M2147">
        <v>89</v>
      </c>
      <c r="N2147" s="6">
        <f t="shared" si="135"/>
        <v>51.292134831460672</v>
      </c>
      <c r="O2147" t="b">
        <v>0</v>
      </c>
      <c r="P2147" t="s">
        <v>8282</v>
      </c>
      <c r="Q2147" t="s">
        <v>8333</v>
      </c>
      <c r="R2147" t="s">
        <v>8334</v>
      </c>
      <c r="S2147" s="11">
        <f t="shared" si="136"/>
        <v>41575.237430555557</v>
      </c>
      <c r="T2147" s="11">
        <f t="shared" si="137"/>
        <v>41605.279097222221</v>
      </c>
    </row>
    <row r="2148" spans="1:20" ht="43.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s="5">
        <f t="shared" si="134"/>
        <v>2.0000000000000001E-4</v>
      </c>
      <c r="H2148" t="s">
        <v>8224</v>
      </c>
      <c r="I2148" t="s">
        <v>8246</v>
      </c>
      <c r="J2148">
        <v>1455207510</v>
      </c>
      <c r="K2148">
        <v>1453997910</v>
      </c>
      <c r="L2148" t="b">
        <v>0</v>
      </c>
      <c r="M2148">
        <v>1</v>
      </c>
      <c r="N2148" s="6">
        <f t="shared" si="135"/>
        <v>1</v>
      </c>
      <c r="O2148" t="b">
        <v>0</v>
      </c>
      <c r="P2148" t="s">
        <v>8282</v>
      </c>
      <c r="Q2148" t="s">
        <v>8333</v>
      </c>
      <c r="R2148" t="s">
        <v>8334</v>
      </c>
      <c r="S2148" s="11">
        <f t="shared" si="136"/>
        <v>42397.679513888885</v>
      </c>
      <c r="T2148" s="11">
        <f t="shared" si="137"/>
        <v>42411.679513888885</v>
      </c>
    </row>
    <row r="2149" spans="1: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s="5">
        <f t="shared" si="134"/>
        <v>6.9641025641025639E-3</v>
      </c>
      <c r="H2149" t="s">
        <v>8224</v>
      </c>
      <c r="I2149" t="s">
        <v>8246</v>
      </c>
      <c r="J2149">
        <v>1416125148</v>
      </c>
      <c r="K2149">
        <v>1413356748</v>
      </c>
      <c r="L2149" t="b">
        <v>0</v>
      </c>
      <c r="M2149">
        <v>55</v>
      </c>
      <c r="N2149" s="6">
        <f t="shared" si="135"/>
        <v>49.381818181818183</v>
      </c>
      <c r="O2149" t="b">
        <v>0</v>
      </c>
      <c r="P2149" t="s">
        <v>8282</v>
      </c>
      <c r="Q2149" t="s">
        <v>8333</v>
      </c>
      <c r="R2149" t="s">
        <v>8334</v>
      </c>
      <c r="S2149" s="11">
        <f t="shared" si="136"/>
        <v>41927.295694444445</v>
      </c>
      <c r="T2149" s="11">
        <f t="shared" si="137"/>
        <v>41959.337361111116</v>
      </c>
    </row>
    <row r="2150" spans="1:20" ht="43.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s="5">
        <f t="shared" si="134"/>
        <v>0.02</v>
      </c>
      <c r="H2150" t="s">
        <v>8225</v>
      </c>
      <c r="I2150" t="s">
        <v>8247</v>
      </c>
      <c r="J2150">
        <v>1427992582</v>
      </c>
      <c r="K2150">
        <v>1425404182</v>
      </c>
      <c r="L2150" t="b">
        <v>0</v>
      </c>
      <c r="M2150">
        <v>2</v>
      </c>
      <c r="N2150" s="6">
        <f t="shared" si="135"/>
        <v>1</v>
      </c>
      <c r="O2150" t="b">
        <v>0</v>
      </c>
      <c r="P2150" t="s">
        <v>8282</v>
      </c>
      <c r="Q2150" t="s">
        <v>8333</v>
      </c>
      <c r="R2150" t="s">
        <v>8334</v>
      </c>
      <c r="S2150" s="11">
        <f t="shared" si="136"/>
        <v>42066.733587962968</v>
      </c>
      <c r="T2150" s="11">
        <f t="shared" si="137"/>
        <v>42096.691921296297</v>
      </c>
    </row>
    <row r="2151" spans="1:20" ht="43.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s="5">
        <f t="shared" si="134"/>
        <v>0</v>
      </c>
      <c r="H2151" t="s">
        <v>8224</v>
      </c>
      <c r="I2151" t="s">
        <v>8246</v>
      </c>
      <c r="J2151">
        <v>1280534400</v>
      </c>
      <c r="K2151">
        <v>1277512556</v>
      </c>
      <c r="L2151" t="b">
        <v>0</v>
      </c>
      <c r="M2151">
        <v>0</v>
      </c>
      <c r="N2151" s="6">
        <f t="shared" si="135"/>
        <v>0</v>
      </c>
      <c r="O2151" t="b">
        <v>0</v>
      </c>
      <c r="P2151" t="s">
        <v>8282</v>
      </c>
      <c r="Q2151" t="s">
        <v>8333</v>
      </c>
      <c r="R2151" t="s">
        <v>8334</v>
      </c>
      <c r="S2151" s="11">
        <f t="shared" si="136"/>
        <v>40355.024953703702</v>
      </c>
      <c r="T2151" s="11">
        <f t="shared" si="137"/>
        <v>40390</v>
      </c>
    </row>
    <row r="2152" spans="1:20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s="5">
        <f t="shared" si="134"/>
        <v>8.0999999999999996E-3</v>
      </c>
      <c r="H2152" t="s">
        <v>8234</v>
      </c>
      <c r="I2152" t="s">
        <v>8254</v>
      </c>
      <c r="J2152">
        <v>1468392599</v>
      </c>
      <c r="K2152">
        <v>1465800599</v>
      </c>
      <c r="L2152" t="b">
        <v>0</v>
      </c>
      <c r="M2152">
        <v>4</v>
      </c>
      <c r="N2152" s="6">
        <f t="shared" si="135"/>
        <v>101.25</v>
      </c>
      <c r="O2152" t="b">
        <v>0</v>
      </c>
      <c r="P2152" t="s">
        <v>8282</v>
      </c>
      <c r="Q2152" t="s">
        <v>8333</v>
      </c>
      <c r="R2152" t="s">
        <v>8334</v>
      </c>
      <c r="S2152" s="11">
        <f t="shared" si="136"/>
        <v>42534.284710648149</v>
      </c>
      <c r="T2152" s="11">
        <f t="shared" si="137"/>
        <v>42564.284710648149</v>
      </c>
    </row>
    <row r="2153" spans="1:20" ht="43.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s="5">
        <f t="shared" si="134"/>
        <v>2.6222222222222224E-3</v>
      </c>
      <c r="H2153" t="s">
        <v>8224</v>
      </c>
      <c r="I2153" t="s">
        <v>8246</v>
      </c>
      <c r="J2153">
        <v>1467231614</v>
      </c>
      <c r="K2153">
        <v>1464639614</v>
      </c>
      <c r="L2153" t="b">
        <v>0</v>
      </c>
      <c r="M2153">
        <v>6</v>
      </c>
      <c r="N2153" s="6">
        <f t="shared" si="135"/>
        <v>19.666666666666668</v>
      </c>
      <c r="O2153" t="b">
        <v>0</v>
      </c>
      <c r="P2153" t="s">
        <v>8282</v>
      </c>
      <c r="Q2153" t="s">
        <v>8333</v>
      </c>
      <c r="R2153" t="s">
        <v>8334</v>
      </c>
      <c r="S2153" s="11">
        <f t="shared" si="136"/>
        <v>42520.847384259265</v>
      </c>
      <c r="T2153" s="11">
        <f t="shared" si="137"/>
        <v>42550.847384259265</v>
      </c>
    </row>
    <row r="2154" spans="1:20" ht="43.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s="5">
        <f t="shared" si="134"/>
        <v>1.6666666666666668E-3</v>
      </c>
      <c r="H2154" t="s">
        <v>8224</v>
      </c>
      <c r="I2154" t="s">
        <v>8246</v>
      </c>
      <c r="J2154">
        <v>1394909909</v>
      </c>
      <c r="K2154">
        <v>1392321509</v>
      </c>
      <c r="L2154" t="b">
        <v>0</v>
      </c>
      <c r="M2154">
        <v>4</v>
      </c>
      <c r="N2154" s="6">
        <f t="shared" si="135"/>
        <v>12.5</v>
      </c>
      <c r="O2154" t="b">
        <v>0</v>
      </c>
      <c r="P2154" t="s">
        <v>8282</v>
      </c>
      <c r="Q2154" t="s">
        <v>8333</v>
      </c>
      <c r="R2154" t="s">
        <v>8334</v>
      </c>
      <c r="S2154" s="11">
        <f t="shared" si="136"/>
        <v>41683.832280092596</v>
      </c>
      <c r="T2154" s="11">
        <f t="shared" si="137"/>
        <v>41713.790613425925</v>
      </c>
    </row>
    <row r="2155" spans="1:20" ht="43.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s="5">
        <f t="shared" si="134"/>
        <v>9.1244548809124457E-5</v>
      </c>
      <c r="H2155" t="s">
        <v>8224</v>
      </c>
      <c r="I2155" t="s">
        <v>8246</v>
      </c>
      <c r="J2155">
        <v>1420876740</v>
      </c>
      <c r="K2155">
        <v>1417470718</v>
      </c>
      <c r="L2155" t="b">
        <v>0</v>
      </c>
      <c r="M2155">
        <v>4</v>
      </c>
      <c r="N2155" s="6">
        <f t="shared" si="135"/>
        <v>8.5</v>
      </c>
      <c r="O2155" t="b">
        <v>0</v>
      </c>
      <c r="P2155" t="s">
        <v>8282</v>
      </c>
      <c r="Q2155" t="s">
        <v>8333</v>
      </c>
      <c r="R2155" t="s">
        <v>8334</v>
      </c>
      <c r="S2155" s="11">
        <f t="shared" si="136"/>
        <v>41974.911087962959</v>
      </c>
      <c r="T2155" s="11">
        <f t="shared" si="137"/>
        <v>42014.332638888889</v>
      </c>
    </row>
    <row r="2156" spans="1:20" ht="29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s="5">
        <f t="shared" si="134"/>
        <v>8.0000000000000002E-3</v>
      </c>
      <c r="H2156" t="s">
        <v>8224</v>
      </c>
      <c r="I2156" t="s">
        <v>8246</v>
      </c>
      <c r="J2156">
        <v>1390921827</v>
      </c>
      <c r="K2156">
        <v>1389193827</v>
      </c>
      <c r="L2156" t="b">
        <v>0</v>
      </c>
      <c r="M2156">
        <v>2</v>
      </c>
      <c r="N2156" s="6">
        <f t="shared" si="135"/>
        <v>1</v>
      </c>
      <c r="O2156" t="b">
        <v>0</v>
      </c>
      <c r="P2156" t="s">
        <v>8282</v>
      </c>
      <c r="Q2156" t="s">
        <v>8333</v>
      </c>
      <c r="R2156" t="s">
        <v>8334</v>
      </c>
      <c r="S2156" s="11">
        <f t="shared" si="136"/>
        <v>41647.632256944446</v>
      </c>
      <c r="T2156" s="11">
        <f t="shared" si="137"/>
        <v>41667.632256944446</v>
      </c>
    </row>
    <row r="2157" spans="1:20" ht="43.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s="5">
        <f t="shared" si="134"/>
        <v>2.3E-2</v>
      </c>
      <c r="H2157" t="s">
        <v>8225</v>
      </c>
      <c r="I2157" t="s">
        <v>8247</v>
      </c>
      <c r="J2157">
        <v>1459443385</v>
      </c>
      <c r="K2157">
        <v>1456854985</v>
      </c>
      <c r="L2157" t="b">
        <v>0</v>
      </c>
      <c r="M2157">
        <v>5</v>
      </c>
      <c r="N2157" s="6">
        <f t="shared" si="135"/>
        <v>23</v>
      </c>
      <c r="O2157" t="b">
        <v>0</v>
      </c>
      <c r="P2157" t="s">
        <v>8282</v>
      </c>
      <c r="Q2157" t="s">
        <v>8333</v>
      </c>
      <c r="R2157" t="s">
        <v>8334</v>
      </c>
      <c r="S2157" s="11">
        <f t="shared" si="136"/>
        <v>42430.747511574074</v>
      </c>
      <c r="T2157" s="11">
        <f t="shared" si="137"/>
        <v>42460.70584490741</v>
      </c>
    </row>
    <row r="2158" spans="1:20" ht="29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s="5">
        <f t="shared" si="134"/>
        <v>2.6660714285714284E-2</v>
      </c>
      <c r="H2158" t="s">
        <v>8224</v>
      </c>
      <c r="I2158" t="s">
        <v>8246</v>
      </c>
      <c r="J2158">
        <v>1379363406</v>
      </c>
      <c r="K2158">
        <v>1375475406</v>
      </c>
      <c r="L2158" t="b">
        <v>0</v>
      </c>
      <c r="M2158">
        <v>83</v>
      </c>
      <c r="N2158" s="6">
        <f t="shared" si="135"/>
        <v>17.987951807228917</v>
      </c>
      <c r="O2158" t="b">
        <v>0</v>
      </c>
      <c r="P2158" t="s">
        <v>8282</v>
      </c>
      <c r="Q2158" t="s">
        <v>8333</v>
      </c>
      <c r="R2158" t="s">
        <v>8334</v>
      </c>
      <c r="S2158" s="11">
        <f t="shared" si="136"/>
        <v>41488.85423611111</v>
      </c>
      <c r="T2158" s="11">
        <f t="shared" si="137"/>
        <v>41533.85423611111</v>
      </c>
    </row>
    <row r="2159" spans="1:20" ht="29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s="5">
        <f t="shared" si="134"/>
        <v>0.28192</v>
      </c>
      <c r="H2159" t="s">
        <v>8224</v>
      </c>
      <c r="I2159" t="s">
        <v>8246</v>
      </c>
      <c r="J2159">
        <v>1482479940</v>
      </c>
      <c r="K2159">
        <v>1479684783</v>
      </c>
      <c r="L2159" t="b">
        <v>0</v>
      </c>
      <c r="M2159">
        <v>57</v>
      </c>
      <c r="N2159" s="6">
        <f t="shared" si="135"/>
        <v>370.94736842105266</v>
      </c>
      <c r="O2159" t="b">
        <v>0</v>
      </c>
      <c r="P2159" t="s">
        <v>8282</v>
      </c>
      <c r="Q2159" t="s">
        <v>8333</v>
      </c>
      <c r="R2159" t="s">
        <v>8334</v>
      </c>
      <c r="S2159" s="11">
        <f t="shared" si="136"/>
        <v>42694.98128472222</v>
      </c>
      <c r="T2159" s="11">
        <f t="shared" si="137"/>
        <v>42727.332638888889</v>
      </c>
    </row>
    <row r="2160" spans="1:20" ht="43.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s="5">
        <f t="shared" si="134"/>
        <v>6.5900366666666668E-2</v>
      </c>
      <c r="H2160" t="s">
        <v>8224</v>
      </c>
      <c r="I2160" t="s">
        <v>8246</v>
      </c>
      <c r="J2160">
        <v>1360009774</v>
      </c>
      <c r="K2160">
        <v>1356121774</v>
      </c>
      <c r="L2160" t="b">
        <v>0</v>
      </c>
      <c r="M2160">
        <v>311</v>
      </c>
      <c r="N2160" s="6">
        <f t="shared" si="135"/>
        <v>63.569485530546629</v>
      </c>
      <c r="O2160" t="b">
        <v>0</v>
      </c>
      <c r="P2160" t="s">
        <v>8282</v>
      </c>
      <c r="Q2160" t="s">
        <v>8333</v>
      </c>
      <c r="R2160" t="s">
        <v>8334</v>
      </c>
      <c r="S2160" s="11">
        <f t="shared" si="136"/>
        <v>41264.853865740741</v>
      </c>
      <c r="T2160" s="11">
        <f t="shared" si="137"/>
        <v>41309.853865740741</v>
      </c>
    </row>
    <row r="2161" spans="1:20" ht="58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s="5">
        <f t="shared" si="134"/>
        <v>7.2222222222222219E-3</v>
      </c>
      <c r="H2161" t="s">
        <v>8224</v>
      </c>
      <c r="I2161" t="s">
        <v>8246</v>
      </c>
      <c r="J2161">
        <v>1310837574</v>
      </c>
      <c r="K2161">
        <v>1308245574</v>
      </c>
      <c r="L2161" t="b">
        <v>0</v>
      </c>
      <c r="M2161">
        <v>2</v>
      </c>
      <c r="N2161" s="6">
        <f t="shared" si="135"/>
        <v>13</v>
      </c>
      <c r="O2161" t="b">
        <v>0</v>
      </c>
      <c r="P2161" t="s">
        <v>8282</v>
      </c>
      <c r="Q2161" t="s">
        <v>8333</v>
      </c>
      <c r="R2161" t="s">
        <v>8334</v>
      </c>
      <c r="S2161" s="11">
        <f t="shared" si="136"/>
        <v>40710.731180555551</v>
      </c>
      <c r="T2161" s="11">
        <f t="shared" si="137"/>
        <v>40740.731180555551</v>
      </c>
    </row>
    <row r="2162" spans="1:20" ht="43.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s="5">
        <f t="shared" si="134"/>
        <v>8.5000000000000006E-3</v>
      </c>
      <c r="H2162" t="s">
        <v>8224</v>
      </c>
      <c r="I2162" t="s">
        <v>8246</v>
      </c>
      <c r="J2162">
        <v>1337447105</v>
      </c>
      <c r="K2162">
        <v>1334855105</v>
      </c>
      <c r="L2162" t="b">
        <v>0</v>
      </c>
      <c r="M2162">
        <v>16</v>
      </c>
      <c r="N2162" s="6">
        <f t="shared" si="135"/>
        <v>5.3125</v>
      </c>
      <c r="O2162" t="b">
        <v>0</v>
      </c>
      <c r="P2162" t="s">
        <v>8282</v>
      </c>
      <c r="Q2162" t="s">
        <v>8333</v>
      </c>
      <c r="R2162" t="s">
        <v>8334</v>
      </c>
      <c r="S2162" s="11">
        <f t="shared" si="136"/>
        <v>41018.711863425924</v>
      </c>
      <c r="T2162" s="11">
        <f t="shared" si="137"/>
        <v>41048.711863425924</v>
      </c>
    </row>
    <row r="2163" spans="1:20" ht="29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s="5">
        <f t="shared" si="134"/>
        <v>1.1575</v>
      </c>
      <c r="H2163" t="s">
        <v>8224</v>
      </c>
      <c r="I2163" t="s">
        <v>8246</v>
      </c>
      <c r="J2163">
        <v>1443040059</v>
      </c>
      <c r="K2163">
        <v>1440448059</v>
      </c>
      <c r="L2163" t="b">
        <v>0</v>
      </c>
      <c r="M2163">
        <v>13</v>
      </c>
      <c r="N2163" s="6">
        <f t="shared" si="135"/>
        <v>35.615384615384613</v>
      </c>
      <c r="O2163" t="b">
        <v>1</v>
      </c>
      <c r="P2163" t="s">
        <v>8276</v>
      </c>
      <c r="Q2163" t="s">
        <v>8325</v>
      </c>
      <c r="R2163" t="s">
        <v>8326</v>
      </c>
      <c r="S2163" s="11">
        <f t="shared" si="136"/>
        <v>42240.852534722217</v>
      </c>
      <c r="T2163" s="11">
        <f t="shared" si="137"/>
        <v>42270.852534722217</v>
      </c>
    </row>
    <row r="2164" spans="1:20" ht="43.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s="5">
        <f t="shared" si="134"/>
        <v>1.1226666666666667</v>
      </c>
      <c r="H2164" t="s">
        <v>8224</v>
      </c>
      <c r="I2164" t="s">
        <v>8246</v>
      </c>
      <c r="J2164">
        <v>1406226191</v>
      </c>
      <c r="K2164">
        <v>1403547791</v>
      </c>
      <c r="L2164" t="b">
        <v>0</v>
      </c>
      <c r="M2164">
        <v>58</v>
      </c>
      <c r="N2164" s="6">
        <f t="shared" si="135"/>
        <v>87.103448275862064</v>
      </c>
      <c r="O2164" t="b">
        <v>1</v>
      </c>
      <c r="P2164" t="s">
        <v>8276</v>
      </c>
      <c r="Q2164" t="s">
        <v>8325</v>
      </c>
      <c r="R2164" t="s">
        <v>8326</v>
      </c>
      <c r="S2164" s="11">
        <f t="shared" si="136"/>
        <v>41813.766099537039</v>
      </c>
      <c r="T2164" s="11">
        <f t="shared" si="137"/>
        <v>41844.766099537039</v>
      </c>
    </row>
    <row r="2165" spans="1:20" ht="43.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s="5">
        <f t="shared" si="134"/>
        <v>1.3220000000000001</v>
      </c>
      <c r="H2165" t="s">
        <v>8224</v>
      </c>
      <c r="I2165" t="s">
        <v>8246</v>
      </c>
      <c r="J2165">
        <v>1433735400</v>
      </c>
      <c r="K2165">
        <v>1429306520</v>
      </c>
      <c r="L2165" t="b">
        <v>0</v>
      </c>
      <c r="M2165">
        <v>44</v>
      </c>
      <c r="N2165" s="6">
        <f t="shared" si="135"/>
        <v>75.11363636363636</v>
      </c>
      <c r="O2165" t="b">
        <v>1</v>
      </c>
      <c r="P2165" t="s">
        <v>8276</v>
      </c>
      <c r="Q2165" t="s">
        <v>8325</v>
      </c>
      <c r="R2165" t="s">
        <v>8326</v>
      </c>
      <c r="S2165" s="11">
        <f t="shared" si="136"/>
        <v>42111.899537037039</v>
      </c>
      <c r="T2165" s="11">
        <f t="shared" si="137"/>
        <v>42163.159722222219</v>
      </c>
    </row>
    <row r="2166" spans="1:20" ht="29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s="5">
        <f t="shared" si="134"/>
        <v>1.0263636363636364</v>
      </c>
      <c r="H2166" t="s">
        <v>8224</v>
      </c>
      <c r="I2166" t="s">
        <v>8246</v>
      </c>
      <c r="J2166">
        <v>1466827140</v>
      </c>
      <c r="K2166">
        <v>1464196414</v>
      </c>
      <c r="L2166" t="b">
        <v>0</v>
      </c>
      <c r="M2166">
        <v>83</v>
      </c>
      <c r="N2166" s="6">
        <f t="shared" si="135"/>
        <v>68.01204819277109</v>
      </c>
      <c r="O2166" t="b">
        <v>1</v>
      </c>
      <c r="P2166" t="s">
        <v>8276</v>
      </c>
      <c r="Q2166" t="s">
        <v>8325</v>
      </c>
      <c r="R2166" t="s">
        <v>8326</v>
      </c>
      <c r="S2166" s="11">
        <f t="shared" si="136"/>
        <v>42515.71775462963</v>
      </c>
      <c r="T2166" s="11">
        <f t="shared" si="137"/>
        <v>42546.165972222225</v>
      </c>
    </row>
    <row r="2167" spans="1:20" ht="43.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s="5">
        <f t="shared" si="134"/>
        <v>1.3864000000000001</v>
      </c>
      <c r="H2167" t="s">
        <v>8230</v>
      </c>
      <c r="I2167" t="s">
        <v>8249</v>
      </c>
      <c r="J2167">
        <v>1460127635</v>
      </c>
      <c r="K2167">
        <v>1457539235</v>
      </c>
      <c r="L2167" t="b">
        <v>0</v>
      </c>
      <c r="M2167">
        <v>117</v>
      </c>
      <c r="N2167" s="6">
        <f t="shared" si="135"/>
        <v>29.623931623931625</v>
      </c>
      <c r="O2167" t="b">
        <v>1</v>
      </c>
      <c r="P2167" t="s">
        <v>8276</v>
      </c>
      <c r="Q2167" t="s">
        <v>8325</v>
      </c>
      <c r="R2167" t="s">
        <v>8326</v>
      </c>
      <c r="S2167" s="11">
        <f t="shared" si="136"/>
        <v>42438.667071759264</v>
      </c>
      <c r="T2167" s="11">
        <f t="shared" si="137"/>
        <v>42468.625405092593</v>
      </c>
    </row>
    <row r="2168" spans="1:20" ht="43.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s="5">
        <f t="shared" si="134"/>
        <v>1.466</v>
      </c>
      <c r="H2168" t="s">
        <v>8224</v>
      </c>
      <c r="I2168" t="s">
        <v>8246</v>
      </c>
      <c r="J2168">
        <v>1417813618</v>
      </c>
      <c r="K2168">
        <v>1413922018</v>
      </c>
      <c r="L2168" t="b">
        <v>0</v>
      </c>
      <c r="M2168">
        <v>32</v>
      </c>
      <c r="N2168" s="6">
        <f t="shared" si="135"/>
        <v>91.625</v>
      </c>
      <c r="O2168" t="b">
        <v>1</v>
      </c>
      <c r="P2168" t="s">
        <v>8276</v>
      </c>
      <c r="Q2168" t="s">
        <v>8325</v>
      </c>
      <c r="R2168" t="s">
        <v>8326</v>
      </c>
      <c r="S2168" s="11">
        <f t="shared" si="136"/>
        <v>41933.838171296295</v>
      </c>
      <c r="T2168" s="11">
        <f t="shared" si="137"/>
        <v>41978.879837962959</v>
      </c>
    </row>
    <row r="2169" spans="1:20" ht="29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s="5">
        <f t="shared" si="134"/>
        <v>1.2</v>
      </c>
      <c r="H2169" t="s">
        <v>8224</v>
      </c>
      <c r="I2169" t="s">
        <v>8246</v>
      </c>
      <c r="J2169">
        <v>1347672937</v>
      </c>
      <c r="K2169">
        <v>1346463337</v>
      </c>
      <c r="L2169" t="b">
        <v>0</v>
      </c>
      <c r="M2169">
        <v>8</v>
      </c>
      <c r="N2169" s="6">
        <f t="shared" si="135"/>
        <v>22.5</v>
      </c>
      <c r="O2169" t="b">
        <v>1</v>
      </c>
      <c r="P2169" t="s">
        <v>8276</v>
      </c>
      <c r="Q2169" t="s">
        <v>8325</v>
      </c>
      <c r="R2169" t="s">
        <v>8326</v>
      </c>
      <c r="S2169" s="11">
        <f t="shared" si="136"/>
        <v>41153.066400462965</v>
      </c>
      <c r="T2169" s="11">
        <f t="shared" si="137"/>
        <v>41167.066400462965</v>
      </c>
    </row>
    <row r="2170" spans="1:20" ht="29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s="5">
        <f t="shared" si="134"/>
        <v>1.215816111111111</v>
      </c>
      <c r="H2170" t="s">
        <v>8224</v>
      </c>
      <c r="I2170" t="s">
        <v>8246</v>
      </c>
      <c r="J2170">
        <v>1486702800</v>
      </c>
      <c r="K2170">
        <v>1484058261</v>
      </c>
      <c r="L2170" t="b">
        <v>0</v>
      </c>
      <c r="M2170">
        <v>340</v>
      </c>
      <c r="N2170" s="6">
        <f t="shared" si="135"/>
        <v>64.366735294117646</v>
      </c>
      <c r="O2170" t="b">
        <v>1</v>
      </c>
      <c r="P2170" t="s">
        <v>8276</v>
      </c>
      <c r="Q2170" t="s">
        <v>8325</v>
      </c>
      <c r="R2170" t="s">
        <v>8326</v>
      </c>
      <c r="S2170" s="11">
        <f t="shared" si="136"/>
        <v>42745.600243055553</v>
      </c>
      <c r="T2170" s="11">
        <f t="shared" si="137"/>
        <v>42776.208333333328</v>
      </c>
    </row>
    <row r="2171" spans="1:20" ht="43.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s="5">
        <f t="shared" si="134"/>
        <v>1</v>
      </c>
      <c r="H2171" t="s">
        <v>8224</v>
      </c>
      <c r="I2171" t="s">
        <v>8246</v>
      </c>
      <c r="J2171">
        <v>1488473351</v>
      </c>
      <c r="K2171">
        <v>1488214151</v>
      </c>
      <c r="L2171" t="b">
        <v>0</v>
      </c>
      <c r="M2171">
        <v>7</v>
      </c>
      <c r="N2171" s="6">
        <f t="shared" si="135"/>
        <v>21.857142857142858</v>
      </c>
      <c r="O2171" t="b">
        <v>1</v>
      </c>
      <c r="P2171" t="s">
        <v>8276</v>
      </c>
      <c r="Q2171" t="s">
        <v>8325</v>
      </c>
      <c r="R2171" t="s">
        <v>8326</v>
      </c>
      <c r="S2171" s="11">
        <f t="shared" si="136"/>
        <v>42793.700821759259</v>
      </c>
      <c r="T2171" s="11">
        <f t="shared" si="137"/>
        <v>42796.700821759259</v>
      </c>
    </row>
    <row r="2172" spans="1:20" ht="43.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s="5">
        <f t="shared" si="134"/>
        <v>1.8085714285714285</v>
      </c>
      <c r="H2172" t="s">
        <v>8224</v>
      </c>
      <c r="I2172" t="s">
        <v>8246</v>
      </c>
      <c r="J2172">
        <v>1440266422</v>
      </c>
      <c r="K2172">
        <v>1436810422</v>
      </c>
      <c r="L2172" t="b">
        <v>0</v>
      </c>
      <c r="M2172">
        <v>19</v>
      </c>
      <c r="N2172" s="6">
        <f t="shared" si="135"/>
        <v>33.315789473684212</v>
      </c>
      <c r="O2172" t="b">
        <v>1</v>
      </c>
      <c r="P2172" t="s">
        <v>8276</v>
      </c>
      <c r="Q2172" t="s">
        <v>8325</v>
      </c>
      <c r="R2172" t="s">
        <v>8326</v>
      </c>
      <c r="S2172" s="11">
        <f t="shared" si="136"/>
        <v>42198.750254629631</v>
      </c>
      <c r="T2172" s="11">
        <f t="shared" si="137"/>
        <v>42238.750254629631</v>
      </c>
    </row>
    <row r="2173" spans="1:20" ht="43.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s="5">
        <f t="shared" si="134"/>
        <v>1.0607500000000001</v>
      </c>
      <c r="H2173" t="s">
        <v>8224</v>
      </c>
      <c r="I2173" t="s">
        <v>8246</v>
      </c>
      <c r="J2173">
        <v>1434949200</v>
      </c>
      <c r="K2173">
        <v>1431903495</v>
      </c>
      <c r="L2173" t="b">
        <v>0</v>
      </c>
      <c r="M2173">
        <v>47</v>
      </c>
      <c r="N2173" s="6">
        <f t="shared" si="135"/>
        <v>90.276595744680847</v>
      </c>
      <c r="O2173" t="b">
        <v>1</v>
      </c>
      <c r="P2173" t="s">
        <v>8276</v>
      </c>
      <c r="Q2173" t="s">
        <v>8325</v>
      </c>
      <c r="R2173" t="s">
        <v>8326</v>
      </c>
      <c r="S2173" s="11">
        <f t="shared" si="136"/>
        <v>42141.95711805555</v>
      </c>
      <c r="T2173" s="11">
        <f t="shared" si="137"/>
        <v>42177.208333333328</v>
      </c>
    </row>
    <row r="2174" spans="1:20" ht="43.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s="5">
        <f t="shared" si="134"/>
        <v>1</v>
      </c>
      <c r="H2174" t="s">
        <v>8224</v>
      </c>
      <c r="I2174" t="s">
        <v>8246</v>
      </c>
      <c r="J2174">
        <v>1429365320</v>
      </c>
      <c r="K2174">
        <v>1426773320</v>
      </c>
      <c r="L2174" t="b">
        <v>0</v>
      </c>
      <c r="M2174">
        <v>13</v>
      </c>
      <c r="N2174" s="6">
        <f t="shared" si="135"/>
        <v>76.92307692307692</v>
      </c>
      <c r="O2174" t="b">
        <v>1</v>
      </c>
      <c r="P2174" t="s">
        <v>8276</v>
      </c>
      <c r="Q2174" t="s">
        <v>8325</v>
      </c>
      <c r="R2174" t="s">
        <v>8326</v>
      </c>
      <c r="S2174" s="11">
        <f t="shared" si="136"/>
        <v>42082.580092592587</v>
      </c>
      <c r="T2174" s="11">
        <f t="shared" si="137"/>
        <v>42112.580092592587</v>
      </c>
    </row>
    <row r="2175" spans="1:20" ht="43.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s="5">
        <f t="shared" si="134"/>
        <v>1.2692857142857144</v>
      </c>
      <c r="H2175" t="s">
        <v>8224</v>
      </c>
      <c r="I2175" t="s">
        <v>8246</v>
      </c>
      <c r="J2175">
        <v>1378785540</v>
      </c>
      <c r="K2175">
        <v>1376066243</v>
      </c>
      <c r="L2175" t="b">
        <v>0</v>
      </c>
      <c r="M2175">
        <v>90</v>
      </c>
      <c r="N2175" s="6">
        <f t="shared" si="135"/>
        <v>59.233333333333334</v>
      </c>
      <c r="O2175" t="b">
        <v>1</v>
      </c>
      <c r="P2175" t="s">
        <v>8276</v>
      </c>
      <c r="Q2175" t="s">
        <v>8325</v>
      </c>
      <c r="R2175" t="s">
        <v>8326</v>
      </c>
      <c r="S2175" s="11">
        <f t="shared" si="136"/>
        <v>41495.692627314813</v>
      </c>
      <c r="T2175" s="11">
        <f t="shared" si="137"/>
        <v>41527.165972222225</v>
      </c>
    </row>
    <row r="2176" spans="1:20" ht="43.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s="5">
        <f t="shared" si="134"/>
        <v>1.0297499999999999</v>
      </c>
      <c r="H2176" t="s">
        <v>8225</v>
      </c>
      <c r="I2176" t="s">
        <v>8247</v>
      </c>
      <c r="J2176">
        <v>1462453307</v>
      </c>
      <c r="K2176">
        <v>1459861307</v>
      </c>
      <c r="L2176" t="b">
        <v>0</v>
      </c>
      <c r="M2176">
        <v>63</v>
      </c>
      <c r="N2176" s="6">
        <f t="shared" si="135"/>
        <v>65.38095238095238</v>
      </c>
      <c r="O2176" t="b">
        <v>1</v>
      </c>
      <c r="P2176" t="s">
        <v>8276</v>
      </c>
      <c r="Q2176" t="s">
        <v>8325</v>
      </c>
      <c r="R2176" t="s">
        <v>8326</v>
      </c>
      <c r="S2176" s="11">
        <f t="shared" si="136"/>
        <v>42465.542905092589</v>
      </c>
      <c r="T2176" s="11">
        <f t="shared" si="137"/>
        <v>42495.542905092589</v>
      </c>
    </row>
    <row r="2177" spans="1:20" ht="43.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s="5">
        <f t="shared" si="134"/>
        <v>2.5</v>
      </c>
      <c r="H2177" t="s">
        <v>8224</v>
      </c>
      <c r="I2177" t="s">
        <v>8246</v>
      </c>
      <c r="J2177">
        <v>1469059986</v>
      </c>
      <c r="K2177">
        <v>1468455186</v>
      </c>
      <c r="L2177" t="b">
        <v>0</v>
      </c>
      <c r="M2177">
        <v>26</v>
      </c>
      <c r="N2177" s="6">
        <f t="shared" si="135"/>
        <v>67.307692307692307</v>
      </c>
      <c r="O2177" t="b">
        <v>1</v>
      </c>
      <c r="P2177" t="s">
        <v>8276</v>
      </c>
      <c r="Q2177" t="s">
        <v>8325</v>
      </c>
      <c r="R2177" t="s">
        <v>8326</v>
      </c>
      <c r="S2177" s="11">
        <f t="shared" si="136"/>
        <v>42565.009097222224</v>
      </c>
      <c r="T2177" s="11">
        <f t="shared" si="137"/>
        <v>42572.009097222224</v>
      </c>
    </row>
    <row r="2178" spans="1:20" ht="43.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s="5">
        <f t="shared" ref="G2178:G2241" si="138">E2178/D2178</f>
        <v>1.2602</v>
      </c>
      <c r="H2178" t="s">
        <v>8224</v>
      </c>
      <c r="I2178" t="s">
        <v>8246</v>
      </c>
      <c r="J2178">
        <v>1430579509</v>
      </c>
      <c r="K2178">
        <v>1427987509</v>
      </c>
      <c r="L2178" t="b">
        <v>0</v>
      </c>
      <c r="M2178">
        <v>71</v>
      </c>
      <c r="N2178" s="6">
        <f t="shared" si="135"/>
        <v>88.74647887323944</v>
      </c>
      <c r="O2178" t="b">
        <v>1</v>
      </c>
      <c r="P2178" t="s">
        <v>8276</v>
      </c>
      <c r="Q2178" t="s">
        <v>8325</v>
      </c>
      <c r="R2178" t="s">
        <v>8326</v>
      </c>
      <c r="S2178" s="11">
        <f t="shared" si="136"/>
        <v>42096.633206018523</v>
      </c>
      <c r="T2178" s="11">
        <f t="shared" si="137"/>
        <v>42126.633206018523</v>
      </c>
    </row>
    <row r="2179" spans="1:20" ht="58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s="5">
        <f t="shared" si="138"/>
        <v>1.0012000000000001</v>
      </c>
      <c r="H2179" t="s">
        <v>8224</v>
      </c>
      <c r="I2179" t="s">
        <v>8246</v>
      </c>
      <c r="J2179">
        <v>1465192867</v>
      </c>
      <c r="K2179">
        <v>1463032867</v>
      </c>
      <c r="L2179" t="b">
        <v>0</v>
      </c>
      <c r="M2179">
        <v>38</v>
      </c>
      <c r="N2179" s="6">
        <f t="shared" ref="N2179:N2242" si="139">IFERROR(E2179/M2179,0)</f>
        <v>65.868421052631575</v>
      </c>
      <c r="O2179" t="b">
        <v>1</v>
      </c>
      <c r="P2179" t="s">
        <v>8276</v>
      </c>
      <c r="Q2179" t="s">
        <v>8325</v>
      </c>
      <c r="R2179" t="s">
        <v>8326</v>
      </c>
      <c r="S2179" s="11">
        <f t="shared" ref="S2179:S2242" si="140">((($K2179/60)/60)/24)+DATE(1970,1,1)</f>
        <v>42502.250775462962</v>
      </c>
      <c r="T2179" s="11">
        <f t="shared" ref="T2179:T2242" si="141">((($J2179/60)/60)/24)+DATE(1970,1,1)</f>
        <v>42527.250775462962</v>
      </c>
    </row>
    <row r="2180" spans="1:20" ht="43.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s="5">
        <f t="shared" si="138"/>
        <v>1.3864000000000001</v>
      </c>
      <c r="H2180" t="s">
        <v>8224</v>
      </c>
      <c r="I2180" t="s">
        <v>8246</v>
      </c>
      <c r="J2180">
        <v>1484752597</v>
      </c>
      <c r="K2180">
        <v>1482160597</v>
      </c>
      <c r="L2180" t="b">
        <v>0</v>
      </c>
      <c r="M2180">
        <v>859</v>
      </c>
      <c r="N2180" s="6">
        <f t="shared" si="139"/>
        <v>40.349243306169967</v>
      </c>
      <c r="O2180" t="b">
        <v>1</v>
      </c>
      <c r="P2180" t="s">
        <v>8276</v>
      </c>
      <c r="Q2180" t="s">
        <v>8325</v>
      </c>
      <c r="R2180" t="s">
        <v>8326</v>
      </c>
      <c r="S2180" s="11">
        <f t="shared" si="140"/>
        <v>42723.63653935185</v>
      </c>
      <c r="T2180" s="11">
        <f t="shared" si="141"/>
        <v>42753.63653935185</v>
      </c>
    </row>
    <row r="2181" spans="1:20" ht="29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s="5">
        <f t="shared" si="138"/>
        <v>1.6140000000000001</v>
      </c>
      <c r="H2181" t="s">
        <v>8224</v>
      </c>
      <c r="I2181" t="s">
        <v>8246</v>
      </c>
      <c r="J2181">
        <v>1428725192</v>
      </c>
      <c r="K2181">
        <v>1426133192</v>
      </c>
      <c r="L2181" t="b">
        <v>0</v>
      </c>
      <c r="M2181">
        <v>21</v>
      </c>
      <c r="N2181" s="6">
        <f t="shared" si="139"/>
        <v>76.857142857142861</v>
      </c>
      <c r="O2181" t="b">
        <v>1</v>
      </c>
      <c r="P2181" t="s">
        <v>8276</v>
      </c>
      <c r="Q2181" t="s">
        <v>8325</v>
      </c>
      <c r="R2181" t="s">
        <v>8326</v>
      </c>
      <c r="S2181" s="11">
        <f t="shared" si="140"/>
        <v>42075.171203703707</v>
      </c>
      <c r="T2181" s="11">
        <f t="shared" si="141"/>
        <v>42105.171203703707</v>
      </c>
    </row>
    <row r="2182" spans="1:20" ht="29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s="5">
        <f t="shared" si="138"/>
        <v>1.071842</v>
      </c>
      <c r="H2182" t="s">
        <v>8224</v>
      </c>
      <c r="I2182" t="s">
        <v>8246</v>
      </c>
      <c r="J2182">
        <v>1447434268</v>
      </c>
      <c r="K2182">
        <v>1443801868</v>
      </c>
      <c r="L2182" t="b">
        <v>0</v>
      </c>
      <c r="M2182">
        <v>78</v>
      </c>
      <c r="N2182" s="6">
        <f t="shared" si="139"/>
        <v>68.707820512820518</v>
      </c>
      <c r="O2182" t="b">
        <v>1</v>
      </c>
      <c r="P2182" t="s">
        <v>8276</v>
      </c>
      <c r="Q2182" t="s">
        <v>8325</v>
      </c>
      <c r="R2182" t="s">
        <v>8326</v>
      </c>
      <c r="S2182" s="11">
        <f t="shared" si="140"/>
        <v>42279.669768518521</v>
      </c>
      <c r="T2182" s="11">
        <f t="shared" si="141"/>
        <v>42321.711435185185</v>
      </c>
    </row>
    <row r="2183" spans="1:20" ht="43.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s="5">
        <f t="shared" si="138"/>
        <v>1.5309999999999999</v>
      </c>
      <c r="H2183" t="s">
        <v>8224</v>
      </c>
      <c r="I2183" t="s">
        <v>8246</v>
      </c>
      <c r="J2183">
        <v>1487635653</v>
      </c>
      <c r="K2183">
        <v>1486426053</v>
      </c>
      <c r="L2183" t="b">
        <v>0</v>
      </c>
      <c r="M2183">
        <v>53</v>
      </c>
      <c r="N2183" s="6">
        <f t="shared" si="139"/>
        <v>57.773584905660378</v>
      </c>
      <c r="O2183" t="b">
        <v>1</v>
      </c>
      <c r="P2183" t="s">
        <v>8297</v>
      </c>
      <c r="Q2183" t="s">
        <v>8333</v>
      </c>
      <c r="R2183" t="s">
        <v>8351</v>
      </c>
      <c r="S2183" s="11">
        <f t="shared" si="140"/>
        <v>42773.005243055552</v>
      </c>
      <c r="T2183" s="11">
        <f t="shared" si="141"/>
        <v>42787.005243055552</v>
      </c>
    </row>
    <row r="2184" spans="1:20" ht="29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s="5">
        <f t="shared" si="138"/>
        <v>5.2416666666666663</v>
      </c>
      <c r="H2184" t="s">
        <v>8229</v>
      </c>
      <c r="I2184" t="s">
        <v>8251</v>
      </c>
      <c r="J2184">
        <v>1412285825</v>
      </c>
      <c r="K2184">
        <v>1409261825</v>
      </c>
      <c r="L2184" t="b">
        <v>0</v>
      </c>
      <c r="M2184">
        <v>356</v>
      </c>
      <c r="N2184" s="6">
        <f t="shared" si="139"/>
        <v>44.171348314606739</v>
      </c>
      <c r="O2184" t="b">
        <v>1</v>
      </c>
      <c r="P2184" t="s">
        <v>8297</v>
      </c>
      <c r="Q2184" t="s">
        <v>8333</v>
      </c>
      <c r="R2184" t="s">
        <v>8351</v>
      </c>
      <c r="S2184" s="11">
        <f t="shared" si="140"/>
        <v>41879.900752314818</v>
      </c>
      <c r="T2184" s="11">
        <f t="shared" si="141"/>
        <v>41914.900752314818</v>
      </c>
    </row>
    <row r="2185" spans="1:20" ht="43.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s="5">
        <f t="shared" si="138"/>
        <v>4.8927777777777779</v>
      </c>
      <c r="H2185" t="s">
        <v>8224</v>
      </c>
      <c r="I2185" t="s">
        <v>8246</v>
      </c>
      <c r="J2185">
        <v>1486616400</v>
      </c>
      <c r="K2185">
        <v>1484037977</v>
      </c>
      <c r="L2185" t="b">
        <v>0</v>
      </c>
      <c r="M2185">
        <v>279</v>
      </c>
      <c r="N2185" s="6">
        <f t="shared" si="139"/>
        <v>31.566308243727597</v>
      </c>
      <c r="O2185" t="b">
        <v>1</v>
      </c>
      <c r="P2185" t="s">
        <v>8297</v>
      </c>
      <c r="Q2185" t="s">
        <v>8333</v>
      </c>
      <c r="R2185" t="s">
        <v>8351</v>
      </c>
      <c r="S2185" s="11">
        <f t="shared" si="140"/>
        <v>42745.365474537044</v>
      </c>
      <c r="T2185" s="11">
        <f t="shared" si="141"/>
        <v>42775.208333333328</v>
      </c>
    </row>
    <row r="2186" spans="1:20" ht="43.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s="5">
        <f t="shared" si="138"/>
        <v>2.8473999999999999</v>
      </c>
      <c r="H2186" t="s">
        <v>8224</v>
      </c>
      <c r="I2186" t="s">
        <v>8246</v>
      </c>
      <c r="J2186">
        <v>1453737600</v>
      </c>
      <c r="K2186">
        <v>1452530041</v>
      </c>
      <c r="L2186" t="b">
        <v>1</v>
      </c>
      <c r="M2186">
        <v>266</v>
      </c>
      <c r="N2186" s="6">
        <f t="shared" si="139"/>
        <v>107.04511278195488</v>
      </c>
      <c r="O2186" t="b">
        <v>1</v>
      </c>
      <c r="P2186" t="s">
        <v>8297</v>
      </c>
      <c r="Q2186" t="s">
        <v>8333</v>
      </c>
      <c r="R2186" t="s">
        <v>8351</v>
      </c>
      <c r="S2186" s="11">
        <f t="shared" si="140"/>
        <v>42380.690289351856</v>
      </c>
      <c r="T2186" s="11">
        <f t="shared" si="141"/>
        <v>42394.666666666672</v>
      </c>
    </row>
    <row r="2187" spans="1:20" ht="43.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s="5">
        <f t="shared" si="138"/>
        <v>18.569700000000001</v>
      </c>
      <c r="H2187" t="s">
        <v>8225</v>
      </c>
      <c r="I2187" t="s">
        <v>8247</v>
      </c>
      <c r="J2187">
        <v>1364286239</v>
      </c>
      <c r="K2187">
        <v>1360830239</v>
      </c>
      <c r="L2187" t="b">
        <v>0</v>
      </c>
      <c r="M2187">
        <v>623</v>
      </c>
      <c r="N2187" s="6">
        <f t="shared" si="139"/>
        <v>149.03451043338683</v>
      </c>
      <c r="O2187" t="b">
        <v>1</v>
      </c>
      <c r="P2187" t="s">
        <v>8297</v>
      </c>
      <c r="Q2187" t="s">
        <v>8333</v>
      </c>
      <c r="R2187" t="s">
        <v>8351</v>
      </c>
      <c r="S2187" s="11">
        <f t="shared" si="140"/>
        <v>41319.349988425929</v>
      </c>
      <c r="T2187" s="11">
        <f t="shared" si="141"/>
        <v>41359.349988425929</v>
      </c>
    </row>
    <row r="2188" spans="1:20" ht="29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s="5">
        <f t="shared" si="138"/>
        <v>1.0967499999999999</v>
      </c>
      <c r="H2188" t="s">
        <v>8224</v>
      </c>
      <c r="I2188" t="s">
        <v>8246</v>
      </c>
      <c r="J2188">
        <v>1473213600</v>
      </c>
      <c r="K2188">
        <v>1470062743</v>
      </c>
      <c r="L2188" t="b">
        <v>0</v>
      </c>
      <c r="M2188">
        <v>392</v>
      </c>
      <c r="N2188" s="6">
        <f t="shared" si="139"/>
        <v>55.956632653061227</v>
      </c>
      <c r="O2188" t="b">
        <v>1</v>
      </c>
      <c r="P2188" t="s">
        <v>8297</v>
      </c>
      <c r="Q2188" t="s">
        <v>8333</v>
      </c>
      <c r="R2188" t="s">
        <v>8351</v>
      </c>
      <c r="S2188" s="11">
        <f t="shared" si="140"/>
        <v>42583.615081018521</v>
      </c>
      <c r="T2188" s="11">
        <f t="shared" si="141"/>
        <v>42620.083333333328</v>
      </c>
    </row>
    <row r="2189" spans="1:20" ht="43.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s="5">
        <f t="shared" si="138"/>
        <v>10.146425000000001</v>
      </c>
      <c r="H2189" t="s">
        <v>8224</v>
      </c>
      <c r="I2189" t="s">
        <v>8246</v>
      </c>
      <c r="J2189">
        <v>1428033540</v>
      </c>
      <c r="K2189">
        <v>1425531666</v>
      </c>
      <c r="L2189" t="b">
        <v>1</v>
      </c>
      <c r="M2189">
        <v>3562</v>
      </c>
      <c r="N2189" s="6">
        <f t="shared" si="139"/>
        <v>56.970381807973048</v>
      </c>
      <c r="O2189" t="b">
        <v>1</v>
      </c>
      <c r="P2189" t="s">
        <v>8297</v>
      </c>
      <c r="Q2189" t="s">
        <v>8333</v>
      </c>
      <c r="R2189" t="s">
        <v>8351</v>
      </c>
      <c r="S2189" s="11">
        <f t="shared" si="140"/>
        <v>42068.209097222221</v>
      </c>
      <c r="T2189" s="11">
        <f t="shared" si="141"/>
        <v>42097.165972222225</v>
      </c>
    </row>
    <row r="2190" spans="1:20" ht="43.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s="5">
        <f t="shared" si="138"/>
        <v>4.1217692027666546</v>
      </c>
      <c r="H2190" t="s">
        <v>8226</v>
      </c>
      <c r="I2190" t="s">
        <v>8248</v>
      </c>
      <c r="J2190">
        <v>1477414800</v>
      </c>
      <c r="K2190">
        <v>1474380241</v>
      </c>
      <c r="L2190" t="b">
        <v>0</v>
      </c>
      <c r="M2190">
        <v>514</v>
      </c>
      <c r="N2190" s="6">
        <f t="shared" si="139"/>
        <v>44.056420233463037</v>
      </c>
      <c r="O2190" t="b">
        <v>1</v>
      </c>
      <c r="P2190" t="s">
        <v>8297</v>
      </c>
      <c r="Q2190" t="s">
        <v>8333</v>
      </c>
      <c r="R2190" t="s">
        <v>8351</v>
      </c>
      <c r="S2190" s="11">
        <f t="shared" si="140"/>
        <v>42633.586122685185</v>
      </c>
      <c r="T2190" s="11">
        <f t="shared" si="141"/>
        <v>42668.708333333328</v>
      </c>
    </row>
    <row r="2191" spans="1:20" ht="43.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s="5">
        <f t="shared" si="138"/>
        <v>5.0324999999999998</v>
      </c>
      <c r="H2191" t="s">
        <v>8225</v>
      </c>
      <c r="I2191" t="s">
        <v>8247</v>
      </c>
      <c r="J2191">
        <v>1461276000</v>
      </c>
      <c r="K2191">
        <v>1460055300</v>
      </c>
      <c r="L2191" t="b">
        <v>0</v>
      </c>
      <c r="M2191">
        <v>88</v>
      </c>
      <c r="N2191" s="6">
        <f t="shared" si="139"/>
        <v>68.625</v>
      </c>
      <c r="O2191" t="b">
        <v>1</v>
      </c>
      <c r="P2191" t="s">
        <v>8297</v>
      </c>
      <c r="Q2191" t="s">
        <v>8333</v>
      </c>
      <c r="R2191" t="s">
        <v>8351</v>
      </c>
      <c r="S2191" s="11">
        <f t="shared" si="140"/>
        <v>42467.788194444445</v>
      </c>
      <c r="T2191" s="11">
        <f t="shared" si="141"/>
        <v>42481.916666666672</v>
      </c>
    </row>
    <row r="2192" spans="1:20" ht="43.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s="5">
        <f t="shared" si="138"/>
        <v>1.8461052631578947</v>
      </c>
      <c r="H2192" t="s">
        <v>8224</v>
      </c>
      <c r="I2192" t="s">
        <v>8246</v>
      </c>
      <c r="J2192">
        <v>1458716340</v>
      </c>
      <c r="K2192">
        <v>1455721204</v>
      </c>
      <c r="L2192" t="b">
        <v>0</v>
      </c>
      <c r="M2192">
        <v>537</v>
      </c>
      <c r="N2192" s="6">
        <f t="shared" si="139"/>
        <v>65.318435754189949</v>
      </c>
      <c r="O2192" t="b">
        <v>1</v>
      </c>
      <c r="P2192" t="s">
        <v>8297</v>
      </c>
      <c r="Q2192" t="s">
        <v>8333</v>
      </c>
      <c r="R2192" t="s">
        <v>8351</v>
      </c>
      <c r="S2192" s="11">
        <f t="shared" si="140"/>
        <v>42417.625046296293</v>
      </c>
      <c r="T2192" s="11">
        <f t="shared" si="141"/>
        <v>42452.290972222225</v>
      </c>
    </row>
    <row r="2193" spans="1:20" ht="43.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s="5">
        <f t="shared" si="138"/>
        <v>1.1973333333333334</v>
      </c>
      <c r="H2193" t="s">
        <v>8225</v>
      </c>
      <c r="I2193" t="s">
        <v>8247</v>
      </c>
      <c r="J2193">
        <v>1487102427</v>
      </c>
      <c r="K2193">
        <v>1486065627</v>
      </c>
      <c r="L2193" t="b">
        <v>0</v>
      </c>
      <c r="M2193">
        <v>25</v>
      </c>
      <c r="N2193" s="6">
        <f t="shared" si="139"/>
        <v>35.92</v>
      </c>
      <c r="O2193" t="b">
        <v>1</v>
      </c>
      <c r="P2193" t="s">
        <v>8297</v>
      </c>
      <c r="Q2193" t="s">
        <v>8333</v>
      </c>
      <c r="R2193" t="s">
        <v>8351</v>
      </c>
      <c r="S2193" s="11">
        <f t="shared" si="140"/>
        <v>42768.833645833336</v>
      </c>
      <c r="T2193" s="11">
        <f t="shared" si="141"/>
        <v>42780.833645833336</v>
      </c>
    </row>
    <row r="2194" spans="1:20" ht="43.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s="5">
        <f t="shared" si="138"/>
        <v>10.812401666666668</v>
      </c>
      <c r="H2194" t="s">
        <v>8225</v>
      </c>
      <c r="I2194" t="s">
        <v>8247</v>
      </c>
      <c r="J2194">
        <v>1481842800</v>
      </c>
      <c r="K2194">
        <v>1479414344</v>
      </c>
      <c r="L2194" t="b">
        <v>0</v>
      </c>
      <c r="M2194">
        <v>3238</v>
      </c>
      <c r="N2194" s="6">
        <f t="shared" si="139"/>
        <v>40.070667078443485</v>
      </c>
      <c r="O2194" t="b">
        <v>1</v>
      </c>
      <c r="P2194" t="s">
        <v>8297</v>
      </c>
      <c r="Q2194" t="s">
        <v>8333</v>
      </c>
      <c r="R2194" t="s">
        <v>8351</v>
      </c>
      <c r="S2194" s="11">
        <f t="shared" si="140"/>
        <v>42691.8512037037</v>
      </c>
      <c r="T2194" s="11">
        <f t="shared" si="141"/>
        <v>42719.958333333328</v>
      </c>
    </row>
    <row r="2195" spans="1:20" ht="43.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s="5">
        <f t="shared" si="138"/>
        <v>4.5237333333333334</v>
      </c>
      <c r="H2195" t="s">
        <v>8224</v>
      </c>
      <c r="I2195" t="s">
        <v>8246</v>
      </c>
      <c r="J2195">
        <v>1479704340</v>
      </c>
      <c r="K2195">
        <v>1477043072</v>
      </c>
      <c r="L2195" t="b">
        <v>0</v>
      </c>
      <c r="M2195">
        <v>897</v>
      </c>
      <c r="N2195" s="6">
        <f t="shared" si="139"/>
        <v>75.647714604236342</v>
      </c>
      <c r="O2195" t="b">
        <v>1</v>
      </c>
      <c r="P2195" t="s">
        <v>8297</v>
      </c>
      <c r="Q2195" t="s">
        <v>8333</v>
      </c>
      <c r="R2195" t="s">
        <v>8351</v>
      </c>
      <c r="S2195" s="11">
        <f t="shared" si="140"/>
        <v>42664.405925925923</v>
      </c>
      <c r="T2195" s="11">
        <f t="shared" si="141"/>
        <v>42695.207638888889</v>
      </c>
    </row>
    <row r="2196" spans="1:20" ht="43.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s="5">
        <f t="shared" si="138"/>
        <v>5.3737000000000004</v>
      </c>
      <c r="H2196" t="s">
        <v>8224</v>
      </c>
      <c r="I2196" t="s">
        <v>8246</v>
      </c>
      <c r="J2196">
        <v>1459012290</v>
      </c>
      <c r="K2196">
        <v>1456423890</v>
      </c>
      <c r="L2196" t="b">
        <v>0</v>
      </c>
      <c r="M2196">
        <v>878</v>
      </c>
      <c r="N2196" s="6">
        <f t="shared" si="139"/>
        <v>61.203872437357631</v>
      </c>
      <c r="O2196" t="b">
        <v>1</v>
      </c>
      <c r="P2196" t="s">
        <v>8297</v>
      </c>
      <c r="Q2196" t="s">
        <v>8333</v>
      </c>
      <c r="R2196" t="s">
        <v>8351</v>
      </c>
      <c r="S2196" s="11">
        <f t="shared" si="140"/>
        <v>42425.757986111115</v>
      </c>
      <c r="T2196" s="11">
        <f t="shared" si="141"/>
        <v>42455.716319444444</v>
      </c>
    </row>
    <row r="2197" spans="1:20" ht="29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s="5">
        <f t="shared" si="138"/>
        <v>1.2032608695652174</v>
      </c>
      <c r="H2197" t="s">
        <v>8224</v>
      </c>
      <c r="I2197" t="s">
        <v>8246</v>
      </c>
      <c r="J2197">
        <v>1439317900</v>
      </c>
      <c r="K2197">
        <v>1436725900</v>
      </c>
      <c r="L2197" t="b">
        <v>0</v>
      </c>
      <c r="M2197">
        <v>115</v>
      </c>
      <c r="N2197" s="6">
        <f t="shared" si="139"/>
        <v>48.130434782608695</v>
      </c>
      <c r="O2197" t="b">
        <v>1</v>
      </c>
      <c r="P2197" t="s">
        <v>8297</v>
      </c>
      <c r="Q2197" t="s">
        <v>8333</v>
      </c>
      <c r="R2197" t="s">
        <v>8351</v>
      </c>
      <c r="S2197" s="11">
        <f t="shared" si="140"/>
        <v>42197.771990740745</v>
      </c>
      <c r="T2197" s="11">
        <f t="shared" si="141"/>
        <v>42227.771990740745</v>
      </c>
    </row>
    <row r="2198" spans="1:20" ht="29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s="5">
        <f t="shared" si="138"/>
        <v>1.1383571428571428</v>
      </c>
      <c r="H2198" t="s">
        <v>8224</v>
      </c>
      <c r="I2198" t="s">
        <v>8246</v>
      </c>
      <c r="J2198">
        <v>1480662000</v>
      </c>
      <c r="K2198">
        <v>1478000502</v>
      </c>
      <c r="L2198" t="b">
        <v>0</v>
      </c>
      <c r="M2198">
        <v>234</v>
      </c>
      <c r="N2198" s="6">
        <f t="shared" si="139"/>
        <v>68.106837606837601</v>
      </c>
      <c r="O2198" t="b">
        <v>1</v>
      </c>
      <c r="P2198" t="s">
        <v>8297</v>
      </c>
      <c r="Q2198" t="s">
        <v>8333</v>
      </c>
      <c r="R2198" t="s">
        <v>8351</v>
      </c>
      <c r="S2198" s="11">
        <f t="shared" si="140"/>
        <v>42675.487291666665</v>
      </c>
      <c r="T2198" s="11">
        <f t="shared" si="141"/>
        <v>42706.291666666672</v>
      </c>
    </row>
    <row r="2199" spans="1:20" ht="43.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s="5">
        <f t="shared" si="138"/>
        <v>9.5103109999999997</v>
      </c>
      <c r="H2199" t="s">
        <v>8224</v>
      </c>
      <c r="I2199" t="s">
        <v>8246</v>
      </c>
      <c r="J2199">
        <v>1425132059</v>
      </c>
      <c r="K2199">
        <v>1422540059</v>
      </c>
      <c r="L2199" t="b">
        <v>0</v>
      </c>
      <c r="M2199">
        <v>4330</v>
      </c>
      <c r="N2199" s="6">
        <f t="shared" si="139"/>
        <v>65.891300230946882</v>
      </c>
      <c r="O2199" t="b">
        <v>1</v>
      </c>
      <c r="P2199" t="s">
        <v>8297</v>
      </c>
      <c r="Q2199" t="s">
        <v>8333</v>
      </c>
      <c r="R2199" t="s">
        <v>8351</v>
      </c>
      <c r="S2199" s="11">
        <f t="shared" si="140"/>
        <v>42033.584016203706</v>
      </c>
      <c r="T2199" s="11">
        <f t="shared" si="141"/>
        <v>42063.584016203706</v>
      </c>
    </row>
    <row r="2200" spans="1:20" ht="43.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s="5">
        <f t="shared" si="138"/>
        <v>1.3289249999999999</v>
      </c>
      <c r="H2200" t="s">
        <v>8224</v>
      </c>
      <c r="I2200" t="s">
        <v>8246</v>
      </c>
      <c r="J2200">
        <v>1447507200</v>
      </c>
      <c r="K2200">
        <v>1444911600</v>
      </c>
      <c r="L2200" t="b">
        <v>0</v>
      </c>
      <c r="M2200">
        <v>651</v>
      </c>
      <c r="N2200" s="6">
        <f t="shared" si="139"/>
        <v>81.654377880184327</v>
      </c>
      <c r="O2200" t="b">
        <v>1</v>
      </c>
      <c r="P2200" t="s">
        <v>8297</v>
      </c>
      <c r="Q2200" t="s">
        <v>8333</v>
      </c>
      <c r="R2200" t="s">
        <v>8351</v>
      </c>
      <c r="S2200" s="11">
        <f t="shared" si="140"/>
        <v>42292.513888888891</v>
      </c>
      <c r="T2200" s="11">
        <f t="shared" si="141"/>
        <v>42322.555555555555</v>
      </c>
    </row>
    <row r="2201" spans="1:20" ht="29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s="5">
        <f t="shared" si="138"/>
        <v>1.4697777777777778</v>
      </c>
      <c r="H2201" t="s">
        <v>8241</v>
      </c>
      <c r="I2201" t="s">
        <v>8249</v>
      </c>
      <c r="J2201">
        <v>1444903198</v>
      </c>
      <c r="K2201">
        <v>1442311198</v>
      </c>
      <c r="L2201" t="b">
        <v>1</v>
      </c>
      <c r="M2201">
        <v>251</v>
      </c>
      <c r="N2201" s="6">
        <f t="shared" si="139"/>
        <v>52.701195219123505</v>
      </c>
      <c r="O2201" t="b">
        <v>1</v>
      </c>
      <c r="P2201" t="s">
        <v>8297</v>
      </c>
      <c r="Q2201" t="s">
        <v>8333</v>
      </c>
      <c r="R2201" t="s">
        <v>8351</v>
      </c>
      <c r="S2201" s="11">
        <f t="shared" si="140"/>
        <v>42262.416643518518</v>
      </c>
      <c r="T2201" s="11">
        <f t="shared" si="141"/>
        <v>42292.416643518518</v>
      </c>
    </row>
    <row r="2202" spans="1:20" ht="43.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s="5">
        <f t="shared" si="138"/>
        <v>5.4215</v>
      </c>
      <c r="H2202" t="s">
        <v>8225</v>
      </c>
      <c r="I2202" t="s">
        <v>8247</v>
      </c>
      <c r="J2202">
        <v>1436151600</v>
      </c>
      <c r="K2202">
        <v>1433775668</v>
      </c>
      <c r="L2202" t="b">
        <v>0</v>
      </c>
      <c r="M2202">
        <v>263</v>
      </c>
      <c r="N2202" s="6">
        <f t="shared" si="139"/>
        <v>41.228136882129277</v>
      </c>
      <c r="O2202" t="b">
        <v>1</v>
      </c>
      <c r="P2202" t="s">
        <v>8297</v>
      </c>
      <c r="Q2202" t="s">
        <v>8333</v>
      </c>
      <c r="R2202" t="s">
        <v>8351</v>
      </c>
      <c r="S2202" s="11">
        <f t="shared" si="140"/>
        <v>42163.625787037032</v>
      </c>
      <c r="T2202" s="11">
        <f t="shared" si="141"/>
        <v>42191.125</v>
      </c>
    </row>
    <row r="2203" spans="1:20" ht="43.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s="5">
        <f t="shared" si="138"/>
        <v>3.8271818181818182</v>
      </c>
      <c r="H2203" t="s">
        <v>8225</v>
      </c>
      <c r="I2203" t="s">
        <v>8247</v>
      </c>
      <c r="J2203">
        <v>1358367565</v>
      </c>
      <c r="K2203">
        <v>1357157965</v>
      </c>
      <c r="L2203" t="b">
        <v>0</v>
      </c>
      <c r="M2203">
        <v>28</v>
      </c>
      <c r="N2203" s="6">
        <f t="shared" si="139"/>
        <v>15.035357142857142</v>
      </c>
      <c r="O2203" t="b">
        <v>1</v>
      </c>
      <c r="P2203" t="s">
        <v>8280</v>
      </c>
      <c r="Q2203" t="s">
        <v>8325</v>
      </c>
      <c r="R2203" t="s">
        <v>8330</v>
      </c>
      <c r="S2203" s="11">
        <f t="shared" si="140"/>
        <v>41276.846817129634</v>
      </c>
      <c r="T2203" s="11">
        <f t="shared" si="141"/>
        <v>41290.846817129634</v>
      </c>
    </row>
    <row r="2204" spans="1:20" ht="29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s="5">
        <f t="shared" si="138"/>
        <v>7.0418124999999998</v>
      </c>
      <c r="H2204" t="s">
        <v>8224</v>
      </c>
      <c r="I2204" t="s">
        <v>8246</v>
      </c>
      <c r="J2204">
        <v>1351801368</v>
      </c>
      <c r="K2204">
        <v>1349209368</v>
      </c>
      <c r="L2204" t="b">
        <v>0</v>
      </c>
      <c r="M2204">
        <v>721</v>
      </c>
      <c r="N2204" s="6">
        <f t="shared" si="139"/>
        <v>39.066920943134534</v>
      </c>
      <c r="O2204" t="b">
        <v>1</v>
      </c>
      <c r="P2204" t="s">
        <v>8280</v>
      </c>
      <c r="Q2204" t="s">
        <v>8325</v>
      </c>
      <c r="R2204" t="s">
        <v>8330</v>
      </c>
      <c r="S2204" s="11">
        <f t="shared" si="140"/>
        <v>41184.849166666667</v>
      </c>
      <c r="T2204" s="11">
        <f t="shared" si="141"/>
        <v>41214.849166666667</v>
      </c>
    </row>
    <row r="2205" spans="1:20" ht="43.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s="5">
        <f t="shared" si="138"/>
        <v>1.0954999999999999</v>
      </c>
      <c r="H2205" t="s">
        <v>8229</v>
      </c>
      <c r="I2205" t="s">
        <v>8251</v>
      </c>
      <c r="J2205">
        <v>1443127082</v>
      </c>
      <c r="K2205">
        <v>1440535082</v>
      </c>
      <c r="L2205" t="b">
        <v>0</v>
      </c>
      <c r="M2205">
        <v>50</v>
      </c>
      <c r="N2205" s="6">
        <f t="shared" si="139"/>
        <v>43.82</v>
      </c>
      <c r="O2205" t="b">
        <v>1</v>
      </c>
      <c r="P2205" t="s">
        <v>8280</v>
      </c>
      <c r="Q2205" t="s">
        <v>8325</v>
      </c>
      <c r="R2205" t="s">
        <v>8330</v>
      </c>
      <c r="S2205" s="11">
        <f t="shared" si="140"/>
        <v>42241.85974537037</v>
      </c>
      <c r="T2205" s="11">
        <f t="shared" si="141"/>
        <v>42271.85974537037</v>
      </c>
    </row>
    <row r="2206" spans="1:20" ht="43.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s="5">
        <f t="shared" si="138"/>
        <v>1.3286666666666667</v>
      </c>
      <c r="H2206" t="s">
        <v>8224</v>
      </c>
      <c r="I2206" t="s">
        <v>8246</v>
      </c>
      <c r="J2206">
        <v>1362814119</v>
      </c>
      <c r="K2206">
        <v>1360222119</v>
      </c>
      <c r="L2206" t="b">
        <v>0</v>
      </c>
      <c r="M2206">
        <v>73</v>
      </c>
      <c r="N2206" s="6">
        <f t="shared" si="139"/>
        <v>27.301369863013697</v>
      </c>
      <c r="O2206" t="b">
        <v>1</v>
      </c>
      <c r="P2206" t="s">
        <v>8280</v>
      </c>
      <c r="Q2206" t="s">
        <v>8325</v>
      </c>
      <c r="R2206" t="s">
        <v>8330</v>
      </c>
      <c r="S2206" s="11">
        <f t="shared" si="140"/>
        <v>41312.311562499999</v>
      </c>
      <c r="T2206" s="11">
        <f t="shared" si="141"/>
        <v>41342.311562499999</v>
      </c>
    </row>
    <row r="2207" spans="1:20" ht="43.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s="5">
        <f t="shared" si="138"/>
        <v>1.52</v>
      </c>
      <c r="H2207" t="s">
        <v>8224</v>
      </c>
      <c r="I2207" t="s">
        <v>8246</v>
      </c>
      <c r="J2207">
        <v>1338579789</v>
      </c>
      <c r="K2207">
        <v>1335987789</v>
      </c>
      <c r="L2207" t="b">
        <v>0</v>
      </c>
      <c r="M2207">
        <v>27</v>
      </c>
      <c r="N2207" s="6">
        <f t="shared" si="139"/>
        <v>42.222222222222221</v>
      </c>
      <c r="O2207" t="b">
        <v>1</v>
      </c>
      <c r="P2207" t="s">
        <v>8280</v>
      </c>
      <c r="Q2207" t="s">
        <v>8325</v>
      </c>
      <c r="R2207" t="s">
        <v>8330</v>
      </c>
      <c r="S2207" s="11">
        <f t="shared" si="140"/>
        <v>41031.82163194444</v>
      </c>
      <c r="T2207" s="11">
        <f t="shared" si="141"/>
        <v>41061.82163194444</v>
      </c>
    </row>
    <row r="2208" spans="1:20" ht="43.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s="5">
        <f t="shared" si="138"/>
        <v>1.0272727272727273</v>
      </c>
      <c r="H2208" t="s">
        <v>8224</v>
      </c>
      <c r="I2208" t="s">
        <v>8246</v>
      </c>
      <c r="J2208">
        <v>1334556624</v>
      </c>
      <c r="K2208">
        <v>1333001424</v>
      </c>
      <c r="L2208" t="b">
        <v>0</v>
      </c>
      <c r="M2208">
        <v>34</v>
      </c>
      <c r="N2208" s="6">
        <f t="shared" si="139"/>
        <v>33.235294117647058</v>
      </c>
      <c r="O2208" t="b">
        <v>1</v>
      </c>
      <c r="P2208" t="s">
        <v>8280</v>
      </c>
      <c r="Q2208" t="s">
        <v>8325</v>
      </c>
      <c r="R2208" t="s">
        <v>8330</v>
      </c>
      <c r="S2208" s="11">
        <f t="shared" si="140"/>
        <v>40997.257222222222</v>
      </c>
      <c r="T2208" s="11">
        <f t="shared" si="141"/>
        <v>41015.257222222222</v>
      </c>
    </row>
    <row r="2209" spans="1:20" ht="43.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s="5">
        <f t="shared" si="138"/>
        <v>1</v>
      </c>
      <c r="H2209" t="s">
        <v>8224</v>
      </c>
      <c r="I2209" t="s">
        <v>8246</v>
      </c>
      <c r="J2209">
        <v>1384580373</v>
      </c>
      <c r="K2209">
        <v>1381984773</v>
      </c>
      <c r="L2209" t="b">
        <v>0</v>
      </c>
      <c r="M2209">
        <v>7</v>
      </c>
      <c r="N2209" s="6">
        <f t="shared" si="139"/>
        <v>285.71428571428572</v>
      </c>
      <c r="O2209" t="b">
        <v>1</v>
      </c>
      <c r="P2209" t="s">
        <v>8280</v>
      </c>
      <c r="Q2209" t="s">
        <v>8325</v>
      </c>
      <c r="R2209" t="s">
        <v>8330</v>
      </c>
      <c r="S2209" s="11">
        <f t="shared" si="140"/>
        <v>41564.194131944445</v>
      </c>
      <c r="T2209" s="11">
        <f t="shared" si="141"/>
        <v>41594.235798611109</v>
      </c>
    </row>
    <row r="2210" spans="1:20" ht="43.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s="5">
        <f t="shared" si="138"/>
        <v>1.016</v>
      </c>
      <c r="H2210" t="s">
        <v>8224</v>
      </c>
      <c r="I2210" t="s">
        <v>8246</v>
      </c>
      <c r="J2210">
        <v>1333771200</v>
      </c>
      <c r="K2210">
        <v>1328649026</v>
      </c>
      <c r="L2210" t="b">
        <v>0</v>
      </c>
      <c r="M2210">
        <v>24</v>
      </c>
      <c r="N2210" s="6">
        <f t="shared" si="139"/>
        <v>42.333333333333336</v>
      </c>
      <c r="O2210" t="b">
        <v>1</v>
      </c>
      <c r="P2210" t="s">
        <v>8280</v>
      </c>
      <c r="Q2210" t="s">
        <v>8325</v>
      </c>
      <c r="R2210" t="s">
        <v>8330</v>
      </c>
      <c r="S2210" s="11">
        <f t="shared" si="140"/>
        <v>40946.882245370369</v>
      </c>
      <c r="T2210" s="11">
        <f t="shared" si="141"/>
        <v>41006.166666666664</v>
      </c>
    </row>
    <row r="2211" spans="1:20" ht="29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s="5">
        <f t="shared" si="138"/>
        <v>1.508</v>
      </c>
      <c r="H2211" t="s">
        <v>8225</v>
      </c>
      <c r="I2211" t="s">
        <v>8247</v>
      </c>
      <c r="J2211">
        <v>1397516400</v>
      </c>
      <c r="K2211">
        <v>1396524644</v>
      </c>
      <c r="L2211" t="b">
        <v>0</v>
      </c>
      <c r="M2211">
        <v>15</v>
      </c>
      <c r="N2211" s="6">
        <f t="shared" si="139"/>
        <v>50.266666666666666</v>
      </c>
      <c r="O2211" t="b">
        <v>1</v>
      </c>
      <c r="P2211" t="s">
        <v>8280</v>
      </c>
      <c r="Q2211" t="s">
        <v>8325</v>
      </c>
      <c r="R2211" t="s">
        <v>8330</v>
      </c>
      <c r="S2211" s="11">
        <f t="shared" si="140"/>
        <v>41732.479675925926</v>
      </c>
      <c r="T2211" s="11">
        <f t="shared" si="141"/>
        <v>41743.958333333336</v>
      </c>
    </row>
    <row r="2212" spans="1:20" ht="43.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s="5">
        <f t="shared" si="138"/>
        <v>1.11425</v>
      </c>
      <c r="H2212" t="s">
        <v>8224</v>
      </c>
      <c r="I2212" t="s">
        <v>8246</v>
      </c>
      <c r="J2212">
        <v>1334424960</v>
      </c>
      <c r="K2212">
        <v>1329442510</v>
      </c>
      <c r="L2212" t="b">
        <v>0</v>
      </c>
      <c r="M2212">
        <v>72</v>
      </c>
      <c r="N2212" s="6">
        <f t="shared" si="139"/>
        <v>61.902777777777779</v>
      </c>
      <c r="O2212" t="b">
        <v>1</v>
      </c>
      <c r="P2212" t="s">
        <v>8280</v>
      </c>
      <c r="Q2212" t="s">
        <v>8325</v>
      </c>
      <c r="R2212" t="s">
        <v>8330</v>
      </c>
      <c r="S2212" s="11">
        <f t="shared" si="140"/>
        <v>40956.066087962965</v>
      </c>
      <c r="T2212" s="11">
        <f t="shared" si="141"/>
        <v>41013.73333333333</v>
      </c>
    </row>
    <row r="2213" spans="1:20" ht="43.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s="5">
        <f t="shared" si="138"/>
        <v>1.956</v>
      </c>
      <c r="H2213" t="s">
        <v>8224</v>
      </c>
      <c r="I2213" t="s">
        <v>8246</v>
      </c>
      <c r="J2213">
        <v>1397113140</v>
      </c>
      <c r="K2213">
        <v>1395168625</v>
      </c>
      <c r="L2213" t="b">
        <v>0</v>
      </c>
      <c r="M2213">
        <v>120</v>
      </c>
      <c r="N2213" s="6">
        <f t="shared" si="139"/>
        <v>40.75</v>
      </c>
      <c r="O2213" t="b">
        <v>1</v>
      </c>
      <c r="P2213" t="s">
        <v>8280</v>
      </c>
      <c r="Q2213" t="s">
        <v>8325</v>
      </c>
      <c r="R2213" t="s">
        <v>8330</v>
      </c>
      <c r="S2213" s="11">
        <f t="shared" si="140"/>
        <v>41716.785011574073</v>
      </c>
      <c r="T2213" s="11">
        <f t="shared" si="141"/>
        <v>41739.290972222225</v>
      </c>
    </row>
    <row r="2214" spans="1:20" ht="43.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s="5">
        <f t="shared" si="138"/>
        <v>1.1438333333333333</v>
      </c>
      <c r="H2214" t="s">
        <v>8224</v>
      </c>
      <c r="I2214" t="s">
        <v>8246</v>
      </c>
      <c r="J2214">
        <v>1383526800</v>
      </c>
      <c r="K2214">
        <v>1380650177</v>
      </c>
      <c r="L2214" t="b">
        <v>0</v>
      </c>
      <c r="M2214">
        <v>123</v>
      </c>
      <c r="N2214" s="6">
        <f t="shared" si="139"/>
        <v>55.796747967479675</v>
      </c>
      <c r="O2214" t="b">
        <v>1</v>
      </c>
      <c r="P2214" t="s">
        <v>8280</v>
      </c>
      <c r="Q2214" t="s">
        <v>8325</v>
      </c>
      <c r="R2214" t="s">
        <v>8330</v>
      </c>
      <c r="S2214" s="11">
        <f t="shared" si="140"/>
        <v>41548.747418981482</v>
      </c>
      <c r="T2214" s="11">
        <f t="shared" si="141"/>
        <v>41582.041666666664</v>
      </c>
    </row>
    <row r="2215" spans="1:20" ht="43.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s="5">
        <f t="shared" si="138"/>
        <v>2</v>
      </c>
      <c r="H2215" t="s">
        <v>8224</v>
      </c>
      <c r="I2215" t="s">
        <v>8246</v>
      </c>
      <c r="J2215">
        <v>1431719379</v>
      </c>
      <c r="K2215">
        <v>1429127379</v>
      </c>
      <c r="L2215" t="b">
        <v>0</v>
      </c>
      <c r="M2215">
        <v>1</v>
      </c>
      <c r="N2215" s="6">
        <f t="shared" si="139"/>
        <v>10</v>
      </c>
      <c r="O2215" t="b">
        <v>1</v>
      </c>
      <c r="P2215" t="s">
        <v>8280</v>
      </c>
      <c r="Q2215" t="s">
        <v>8325</v>
      </c>
      <c r="R2215" t="s">
        <v>8330</v>
      </c>
      <c r="S2215" s="11">
        <f t="shared" si="140"/>
        <v>42109.826145833329</v>
      </c>
      <c r="T2215" s="11">
        <f t="shared" si="141"/>
        <v>42139.826145833329</v>
      </c>
    </row>
    <row r="2216" spans="1:20" ht="43.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s="5">
        <f t="shared" si="138"/>
        <v>2.9250166666666666</v>
      </c>
      <c r="H2216" t="s">
        <v>8224</v>
      </c>
      <c r="I2216" t="s">
        <v>8246</v>
      </c>
      <c r="J2216">
        <v>1391713248</v>
      </c>
      <c r="K2216">
        <v>1389121248</v>
      </c>
      <c r="L2216" t="b">
        <v>0</v>
      </c>
      <c r="M2216">
        <v>24</v>
      </c>
      <c r="N2216" s="6">
        <f t="shared" si="139"/>
        <v>73.125416666666666</v>
      </c>
      <c r="O2216" t="b">
        <v>1</v>
      </c>
      <c r="P2216" t="s">
        <v>8280</v>
      </c>
      <c r="Q2216" t="s">
        <v>8325</v>
      </c>
      <c r="R2216" t="s">
        <v>8330</v>
      </c>
      <c r="S2216" s="11">
        <f t="shared" si="140"/>
        <v>41646.792222222226</v>
      </c>
      <c r="T2216" s="11">
        <f t="shared" si="141"/>
        <v>41676.792222222226</v>
      </c>
    </row>
    <row r="2217" spans="1:20" ht="29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s="5">
        <f t="shared" si="138"/>
        <v>1.5636363636363637</v>
      </c>
      <c r="H2217" t="s">
        <v>8224</v>
      </c>
      <c r="I2217" t="s">
        <v>8246</v>
      </c>
      <c r="J2217">
        <v>1331621940</v>
      </c>
      <c r="K2217">
        <v>1329671572</v>
      </c>
      <c r="L2217" t="b">
        <v>0</v>
      </c>
      <c r="M2217">
        <v>33</v>
      </c>
      <c r="N2217" s="6">
        <f t="shared" si="139"/>
        <v>26.060606060606062</v>
      </c>
      <c r="O2217" t="b">
        <v>1</v>
      </c>
      <c r="P2217" t="s">
        <v>8280</v>
      </c>
      <c r="Q2217" t="s">
        <v>8325</v>
      </c>
      <c r="R2217" t="s">
        <v>8330</v>
      </c>
      <c r="S2217" s="11">
        <f t="shared" si="140"/>
        <v>40958.717268518521</v>
      </c>
      <c r="T2217" s="11">
        <f t="shared" si="141"/>
        <v>40981.290972222225</v>
      </c>
    </row>
    <row r="2218" spans="1:20" ht="43.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s="5">
        <f t="shared" si="138"/>
        <v>1.0566666666666666</v>
      </c>
      <c r="H2218" t="s">
        <v>8224</v>
      </c>
      <c r="I2218" t="s">
        <v>8246</v>
      </c>
      <c r="J2218">
        <v>1437674545</v>
      </c>
      <c r="K2218">
        <v>1436464945</v>
      </c>
      <c r="L2218" t="b">
        <v>0</v>
      </c>
      <c r="M2218">
        <v>14</v>
      </c>
      <c r="N2218" s="6">
        <f t="shared" si="139"/>
        <v>22.642857142857142</v>
      </c>
      <c r="O2218" t="b">
        <v>1</v>
      </c>
      <c r="P2218" t="s">
        <v>8280</v>
      </c>
      <c r="Q2218" t="s">
        <v>8325</v>
      </c>
      <c r="R2218" t="s">
        <v>8330</v>
      </c>
      <c r="S2218" s="11">
        <f t="shared" si="140"/>
        <v>42194.751678240747</v>
      </c>
      <c r="T2218" s="11">
        <f t="shared" si="141"/>
        <v>42208.751678240747</v>
      </c>
    </row>
    <row r="2219" spans="1:20" ht="43.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s="5">
        <f t="shared" si="138"/>
        <v>1.0119047619047619</v>
      </c>
      <c r="H2219" t="s">
        <v>8224</v>
      </c>
      <c r="I2219" t="s">
        <v>8246</v>
      </c>
      <c r="J2219">
        <v>1446451200</v>
      </c>
      <c r="K2219">
        <v>1445539113</v>
      </c>
      <c r="L2219" t="b">
        <v>0</v>
      </c>
      <c r="M2219">
        <v>9</v>
      </c>
      <c r="N2219" s="6">
        <f t="shared" si="139"/>
        <v>47.222222222222221</v>
      </c>
      <c r="O2219" t="b">
        <v>1</v>
      </c>
      <c r="P2219" t="s">
        <v>8280</v>
      </c>
      <c r="Q2219" t="s">
        <v>8325</v>
      </c>
      <c r="R2219" t="s">
        <v>8330</v>
      </c>
      <c r="S2219" s="11">
        <f t="shared" si="140"/>
        <v>42299.776770833334</v>
      </c>
      <c r="T2219" s="11">
        <f t="shared" si="141"/>
        <v>42310.333333333328</v>
      </c>
    </row>
    <row r="2220" spans="1:20" ht="43.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s="5">
        <f t="shared" si="138"/>
        <v>1.2283299999999999</v>
      </c>
      <c r="H2220" t="s">
        <v>8224</v>
      </c>
      <c r="I2220" t="s">
        <v>8246</v>
      </c>
      <c r="J2220">
        <v>1346198400</v>
      </c>
      <c r="K2220">
        <v>1344281383</v>
      </c>
      <c r="L2220" t="b">
        <v>0</v>
      </c>
      <c r="M2220">
        <v>76</v>
      </c>
      <c r="N2220" s="6">
        <f t="shared" si="139"/>
        <v>32.324473684210524</v>
      </c>
      <c r="O2220" t="b">
        <v>1</v>
      </c>
      <c r="P2220" t="s">
        <v>8280</v>
      </c>
      <c r="Q2220" t="s">
        <v>8325</v>
      </c>
      <c r="R2220" t="s">
        <v>8330</v>
      </c>
      <c r="S2220" s="11">
        <f t="shared" si="140"/>
        <v>41127.812303240738</v>
      </c>
      <c r="T2220" s="11">
        <f t="shared" si="141"/>
        <v>41150</v>
      </c>
    </row>
    <row r="2221" spans="1:20" ht="43.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s="5">
        <f t="shared" si="138"/>
        <v>1.0149999999999999</v>
      </c>
      <c r="H2221" t="s">
        <v>8224</v>
      </c>
      <c r="I2221" t="s">
        <v>8246</v>
      </c>
      <c r="J2221">
        <v>1440004512</v>
      </c>
      <c r="K2221">
        <v>1437412512</v>
      </c>
      <c r="L2221" t="b">
        <v>0</v>
      </c>
      <c r="M2221">
        <v>19</v>
      </c>
      <c r="N2221" s="6">
        <f t="shared" si="139"/>
        <v>53.421052631578945</v>
      </c>
      <c r="O2221" t="b">
        <v>1</v>
      </c>
      <c r="P2221" t="s">
        <v>8280</v>
      </c>
      <c r="Q2221" t="s">
        <v>8325</v>
      </c>
      <c r="R2221" t="s">
        <v>8330</v>
      </c>
      <c r="S2221" s="11">
        <f t="shared" si="140"/>
        <v>42205.718888888892</v>
      </c>
      <c r="T2221" s="11">
        <f t="shared" si="141"/>
        <v>42235.718888888892</v>
      </c>
    </row>
    <row r="2222" spans="1:20" ht="43.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s="5">
        <f t="shared" si="138"/>
        <v>1.0114285714285713</v>
      </c>
      <c r="H2222" t="s">
        <v>8224</v>
      </c>
      <c r="I2222" t="s">
        <v>8246</v>
      </c>
      <c r="J2222">
        <v>1374888436</v>
      </c>
      <c r="K2222">
        <v>1372296436</v>
      </c>
      <c r="L2222" t="b">
        <v>0</v>
      </c>
      <c r="M2222">
        <v>69</v>
      </c>
      <c r="N2222" s="6">
        <f t="shared" si="139"/>
        <v>51.304347826086953</v>
      </c>
      <c r="O2222" t="b">
        <v>1</v>
      </c>
      <c r="P2222" t="s">
        <v>8280</v>
      </c>
      <c r="Q2222" t="s">
        <v>8325</v>
      </c>
      <c r="R2222" t="s">
        <v>8330</v>
      </c>
      <c r="S2222" s="11">
        <f t="shared" si="140"/>
        <v>41452.060601851852</v>
      </c>
      <c r="T2222" s="11">
        <f t="shared" si="141"/>
        <v>41482.060601851852</v>
      </c>
    </row>
    <row r="2223" spans="1:20" ht="43.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s="5">
        <f t="shared" si="138"/>
        <v>1.0811999999999999</v>
      </c>
      <c r="H2223" t="s">
        <v>8224</v>
      </c>
      <c r="I2223" t="s">
        <v>8246</v>
      </c>
      <c r="J2223">
        <v>1461369600</v>
      </c>
      <c r="K2223">
        <v>1458748809</v>
      </c>
      <c r="L2223" t="b">
        <v>0</v>
      </c>
      <c r="M2223">
        <v>218</v>
      </c>
      <c r="N2223" s="6">
        <f t="shared" si="139"/>
        <v>37.197247706422019</v>
      </c>
      <c r="O2223" t="b">
        <v>1</v>
      </c>
      <c r="P2223" t="s">
        <v>8297</v>
      </c>
      <c r="Q2223" t="s">
        <v>8333</v>
      </c>
      <c r="R2223" t="s">
        <v>8351</v>
      </c>
      <c r="S2223" s="11">
        <f t="shared" si="140"/>
        <v>42452.666770833333</v>
      </c>
      <c r="T2223" s="11">
        <f t="shared" si="141"/>
        <v>42483</v>
      </c>
    </row>
    <row r="2224" spans="1:20" ht="43.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s="5">
        <f t="shared" si="138"/>
        <v>1.6259999999999999</v>
      </c>
      <c r="H2224" t="s">
        <v>8224</v>
      </c>
      <c r="I2224" t="s">
        <v>8246</v>
      </c>
      <c r="J2224">
        <v>1327776847</v>
      </c>
      <c r="K2224">
        <v>1325184847</v>
      </c>
      <c r="L2224" t="b">
        <v>0</v>
      </c>
      <c r="M2224">
        <v>30</v>
      </c>
      <c r="N2224" s="6">
        <f t="shared" si="139"/>
        <v>27.1</v>
      </c>
      <c r="O2224" t="b">
        <v>1</v>
      </c>
      <c r="P2224" t="s">
        <v>8297</v>
      </c>
      <c r="Q2224" t="s">
        <v>8333</v>
      </c>
      <c r="R2224" t="s">
        <v>8351</v>
      </c>
      <c r="S2224" s="11">
        <f t="shared" si="140"/>
        <v>40906.787581018521</v>
      </c>
      <c r="T2224" s="11">
        <f t="shared" si="141"/>
        <v>40936.787581018521</v>
      </c>
    </row>
    <row r="2225" spans="1:20" ht="43.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s="5">
        <f t="shared" si="138"/>
        <v>1.0580000000000001</v>
      </c>
      <c r="H2225" t="s">
        <v>8229</v>
      </c>
      <c r="I2225" t="s">
        <v>8251</v>
      </c>
      <c r="J2225">
        <v>1435418568</v>
      </c>
      <c r="K2225">
        <v>1432826568</v>
      </c>
      <c r="L2225" t="b">
        <v>0</v>
      </c>
      <c r="M2225">
        <v>100</v>
      </c>
      <c r="N2225" s="6">
        <f t="shared" si="139"/>
        <v>206.31</v>
      </c>
      <c r="O2225" t="b">
        <v>1</v>
      </c>
      <c r="P2225" t="s">
        <v>8297</v>
      </c>
      <c r="Q2225" t="s">
        <v>8333</v>
      </c>
      <c r="R2225" t="s">
        <v>8351</v>
      </c>
      <c r="S2225" s="11">
        <f t="shared" si="140"/>
        <v>42152.640833333338</v>
      </c>
      <c r="T2225" s="11">
        <f t="shared" si="141"/>
        <v>42182.640833333338</v>
      </c>
    </row>
    <row r="2226" spans="1:20" ht="43.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s="5">
        <f t="shared" si="138"/>
        <v>2.4315000000000002</v>
      </c>
      <c r="H2226" t="s">
        <v>8224</v>
      </c>
      <c r="I2226" t="s">
        <v>8246</v>
      </c>
      <c r="J2226">
        <v>1477767600</v>
      </c>
      <c r="K2226">
        <v>1475337675</v>
      </c>
      <c r="L2226" t="b">
        <v>0</v>
      </c>
      <c r="M2226">
        <v>296</v>
      </c>
      <c r="N2226" s="6">
        <f t="shared" si="139"/>
        <v>82.145270270270274</v>
      </c>
      <c r="O2226" t="b">
        <v>1</v>
      </c>
      <c r="P2226" t="s">
        <v>8297</v>
      </c>
      <c r="Q2226" t="s">
        <v>8333</v>
      </c>
      <c r="R2226" t="s">
        <v>8351</v>
      </c>
      <c r="S2226" s="11">
        <f t="shared" si="140"/>
        <v>42644.667534722219</v>
      </c>
      <c r="T2226" s="11">
        <f t="shared" si="141"/>
        <v>42672.791666666672</v>
      </c>
    </row>
    <row r="2227" spans="1:20" ht="43.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s="5">
        <f t="shared" si="138"/>
        <v>9.4483338095238096</v>
      </c>
      <c r="H2227" t="s">
        <v>8225</v>
      </c>
      <c r="I2227" t="s">
        <v>8247</v>
      </c>
      <c r="J2227">
        <v>1411326015</v>
      </c>
      <c r="K2227">
        <v>1408734015</v>
      </c>
      <c r="L2227" t="b">
        <v>0</v>
      </c>
      <c r="M2227">
        <v>1204</v>
      </c>
      <c r="N2227" s="6">
        <f t="shared" si="139"/>
        <v>164.79651993355483</v>
      </c>
      <c r="O2227" t="b">
        <v>1</v>
      </c>
      <c r="P2227" t="s">
        <v>8297</v>
      </c>
      <c r="Q2227" t="s">
        <v>8333</v>
      </c>
      <c r="R2227" t="s">
        <v>8351</v>
      </c>
      <c r="S2227" s="11">
        <f t="shared" si="140"/>
        <v>41873.79184027778</v>
      </c>
      <c r="T2227" s="11">
        <f t="shared" si="141"/>
        <v>41903.79184027778</v>
      </c>
    </row>
    <row r="2228" spans="1:20" ht="43.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s="5">
        <f t="shared" si="138"/>
        <v>1.0846283333333333</v>
      </c>
      <c r="H2228" t="s">
        <v>8224</v>
      </c>
      <c r="I2228" t="s">
        <v>8246</v>
      </c>
      <c r="J2228">
        <v>1455253140</v>
      </c>
      <c r="K2228">
        <v>1452625822</v>
      </c>
      <c r="L2228" t="b">
        <v>0</v>
      </c>
      <c r="M2228">
        <v>321</v>
      </c>
      <c r="N2228" s="6">
        <f t="shared" si="139"/>
        <v>60.820280373831778</v>
      </c>
      <c r="O2228" t="b">
        <v>1</v>
      </c>
      <c r="P2228" t="s">
        <v>8297</v>
      </c>
      <c r="Q2228" t="s">
        <v>8333</v>
      </c>
      <c r="R2228" t="s">
        <v>8351</v>
      </c>
      <c r="S2228" s="11">
        <f t="shared" si="140"/>
        <v>42381.79886574074</v>
      </c>
      <c r="T2228" s="11">
        <f t="shared" si="141"/>
        <v>42412.207638888889</v>
      </c>
    </row>
    <row r="2229" spans="1:20" ht="43.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s="5">
        <f t="shared" si="138"/>
        <v>1.5737692307692308</v>
      </c>
      <c r="H2229" t="s">
        <v>8225</v>
      </c>
      <c r="I2229" t="s">
        <v>8247</v>
      </c>
      <c r="J2229">
        <v>1384374155</v>
      </c>
      <c r="K2229">
        <v>1381778555</v>
      </c>
      <c r="L2229" t="b">
        <v>0</v>
      </c>
      <c r="M2229">
        <v>301</v>
      </c>
      <c r="N2229" s="6">
        <f t="shared" si="139"/>
        <v>67.970099667774093</v>
      </c>
      <c r="O2229" t="b">
        <v>1</v>
      </c>
      <c r="P2229" t="s">
        <v>8297</v>
      </c>
      <c r="Q2229" t="s">
        <v>8333</v>
      </c>
      <c r="R2229" t="s">
        <v>8351</v>
      </c>
      <c r="S2229" s="11">
        <f t="shared" si="140"/>
        <v>41561.807349537034</v>
      </c>
      <c r="T2229" s="11">
        <f t="shared" si="141"/>
        <v>41591.849016203705</v>
      </c>
    </row>
    <row r="2230" spans="1:20" ht="43.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s="5">
        <f t="shared" si="138"/>
        <v>11.744899999999999</v>
      </c>
      <c r="H2230" t="s">
        <v>8236</v>
      </c>
      <c r="I2230" t="s">
        <v>8249</v>
      </c>
      <c r="J2230">
        <v>1439707236</v>
      </c>
      <c r="K2230">
        <v>1437115236</v>
      </c>
      <c r="L2230" t="b">
        <v>0</v>
      </c>
      <c r="M2230">
        <v>144</v>
      </c>
      <c r="N2230" s="6">
        <f t="shared" si="139"/>
        <v>81.561805555555551</v>
      </c>
      <c r="O2230" t="b">
        <v>1</v>
      </c>
      <c r="P2230" t="s">
        <v>8297</v>
      </c>
      <c r="Q2230" t="s">
        <v>8333</v>
      </c>
      <c r="R2230" t="s">
        <v>8351</v>
      </c>
      <c r="S2230" s="11">
        <f t="shared" si="140"/>
        <v>42202.278194444443</v>
      </c>
      <c r="T2230" s="11">
        <f t="shared" si="141"/>
        <v>42232.278194444443</v>
      </c>
    </row>
    <row r="2231" spans="1:20" ht="43.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s="5">
        <f t="shared" si="138"/>
        <v>1.7104755366949576</v>
      </c>
      <c r="H2231" t="s">
        <v>8224</v>
      </c>
      <c r="I2231" t="s">
        <v>8246</v>
      </c>
      <c r="J2231">
        <v>1378180800</v>
      </c>
      <c r="K2231">
        <v>1375113391</v>
      </c>
      <c r="L2231" t="b">
        <v>0</v>
      </c>
      <c r="M2231">
        <v>539</v>
      </c>
      <c r="N2231" s="6">
        <f t="shared" si="139"/>
        <v>25.42547309833024</v>
      </c>
      <c r="O2231" t="b">
        <v>1</v>
      </c>
      <c r="P2231" t="s">
        <v>8297</v>
      </c>
      <c r="Q2231" t="s">
        <v>8333</v>
      </c>
      <c r="R2231" t="s">
        <v>8351</v>
      </c>
      <c r="S2231" s="11">
        <f t="shared" si="140"/>
        <v>41484.664247685185</v>
      </c>
      <c r="T2231" s="11">
        <f t="shared" si="141"/>
        <v>41520.166666666664</v>
      </c>
    </row>
    <row r="2232" spans="1:20" ht="43.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s="5">
        <f t="shared" si="138"/>
        <v>1.2595294117647058</v>
      </c>
      <c r="H2232" t="s">
        <v>8224</v>
      </c>
      <c r="I2232" t="s">
        <v>8246</v>
      </c>
      <c r="J2232">
        <v>1398460127</v>
      </c>
      <c r="K2232">
        <v>1395868127</v>
      </c>
      <c r="L2232" t="b">
        <v>0</v>
      </c>
      <c r="M2232">
        <v>498</v>
      </c>
      <c r="N2232" s="6">
        <f t="shared" si="139"/>
        <v>21.497991967871485</v>
      </c>
      <c r="O2232" t="b">
        <v>1</v>
      </c>
      <c r="P2232" t="s">
        <v>8297</v>
      </c>
      <c r="Q2232" t="s">
        <v>8333</v>
      </c>
      <c r="R2232" t="s">
        <v>8351</v>
      </c>
      <c r="S2232" s="11">
        <f t="shared" si="140"/>
        <v>41724.881099537037</v>
      </c>
      <c r="T2232" s="11">
        <f t="shared" si="141"/>
        <v>41754.881099537037</v>
      </c>
    </row>
    <row r="2233" spans="1:20" ht="43.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s="5">
        <f t="shared" si="138"/>
        <v>12.121296000000001</v>
      </c>
      <c r="H2233" t="s">
        <v>8224</v>
      </c>
      <c r="I2233" t="s">
        <v>8246</v>
      </c>
      <c r="J2233">
        <v>1372136400</v>
      </c>
      <c r="K2233">
        <v>1369864301</v>
      </c>
      <c r="L2233" t="b">
        <v>0</v>
      </c>
      <c r="M2233">
        <v>1113</v>
      </c>
      <c r="N2233" s="6">
        <f t="shared" si="139"/>
        <v>27.226630727762803</v>
      </c>
      <c r="O2233" t="b">
        <v>1</v>
      </c>
      <c r="P2233" t="s">
        <v>8297</v>
      </c>
      <c r="Q2233" t="s">
        <v>8333</v>
      </c>
      <c r="R2233" t="s">
        <v>8351</v>
      </c>
      <c r="S2233" s="11">
        <f t="shared" si="140"/>
        <v>41423.910891203705</v>
      </c>
      <c r="T2233" s="11">
        <f t="shared" si="141"/>
        <v>41450.208333333336</v>
      </c>
    </row>
    <row r="2234" spans="1:20" ht="43.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s="5">
        <f t="shared" si="138"/>
        <v>4.9580000000000002</v>
      </c>
      <c r="H2234" t="s">
        <v>8224</v>
      </c>
      <c r="I2234" t="s">
        <v>8246</v>
      </c>
      <c r="J2234">
        <v>1405738800</v>
      </c>
      <c r="K2234">
        <v>1402945408</v>
      </c>
      <c r="L2234" t="b">
        <v>0</v>
      </c>
      <c r="M2234">
        <v>988</v>
      </c>
      <c r="N2234" s="6">
        <f t="shared" si="139"/>
        <v>25.091093117408906</v>
      </c>
      <c r="O2234" t="b">
        <v>1</v>
      </c>
      <c r="P2234" t="s">
        <v>8297</v>
      </c>
      <c r="Q2234" t="s">
        <v>8333</v>
      </c>
      <c r="R2234" t="s">
        <v>8351</v>
      </c>
      <c r="S2234" s="11">
        <f t="shared" si="140"/>
        <v>41806.794074074074</v>
      </c>
      <c r="T2234" s="11">
        <f t="shared" si="141"/>
        <v>41839.125</v>
      </c>
    </row>
    <row r="2235" spans="1:20" ht="43.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s="5">
        <f t="shared" si="138"/>
        <v>3.3203999999999998</v>
      </c>
      <c r="H2235" t="s">
        <v>8225</v>
      </c>
      <c r="I2235" t="s">
        <v>8247</v>
      </c>
      <c r="J2235">
        <v>1450051200</v>
      </c>
      <c r="K2235">
        <v>1448269539</v>
      </c>
      <c r="L2235" t="b">
        <v>0</v>
      </c>
      <c r="M2235">
        <v>391</v>
      </c>
      <c r="N2235" s="6">
        <f t="shared" si="139"/>
        <v>21.230179028132991</v>
      </c>
      <c r="O2235" t="b">
        <v>1</v>
      </c>
      <c r="P2235" t="s">
        <v>8297</v>
      </c>
      <c r="Q2235" t="s">
        <v>8333</v>
      </c>
      <c r="R2235" t="s">
        <v>8351</v>
      </c>
      <c r="S2235" s="11">
        <f t="shared" si="140"/>
        <v>42331.378923611104</v>
      </c>
      <c r="T2235" s="11">
        <f t="shared" si="141"/>
        <v>42352</v>
      </c>
    </row>
    <row r="2236" spans="1:20" ht="43.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s="5">
        <f t="shared" si="138"/>
        <v>11.65</v>
      </c>
      <c r="H2236" t="s">
        <v>8224</v>
      </c>
      <c r="I2236" t="s">
        <v>8246</v>
      </c>
      <c r="J2236">
        <v>1483645647</v>
      </c>
      <c r="K2236">
        <v>1481053647</v>
      </c>
      <c r="L2236" t="b">
        <v>0</v>
      </c>
      <c r="M2236">
        <v>28</v>
      </c>
      <c r="N2236" s="6">
        <f t="shared" si="139"/>
        <v>41.607142857142854</v>
      </c>
      <c r="O2236" t="b">
        <v>1</v>
      </c>
      <c r="P2236" t="s">
        <v>8297</v>
      </c>
      <c r="Q2236" t="s">
        <v>8333</v>
      </c>
      <c r="R2236" t="s">
        <v>8351</v>
      </c>
      <c r="S2236" s="11">
        <f t="shared" si="140"/>
        <v>42710.824618055558</v>
      </c>
      <c r="T2236" s="11">
        <f t="shared" si="141"/>
        <v>42740.824618055558</v>
      </c>
    </row>
    <row r="2237" spans="1:20" ht="29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s="5">
        <f t="shared" si="138"/>
        <v>1.5331538461538461</v>
      </c>
      <c r="H2237" t="s">
        <v>8229</v>
      </c>
      <c r="I2237" t="s">
        <v>8251</v>
      </c>
      <c r="J2237">
        <v>1427585511</v>
      </c>
      <c r="K2237">
        <v>1424997111</v>
      </c>
      <c r="L2237" t="b">
        <v>0</v>
      </c>
      <c r="M2237">
        <v>147</v>
      </c>
      <c r="N2237" s="6">
        <f t="shared" si="139"/>
        <v>135.58503401360545</v>
      </c>
      <c r="O2237" t="b">
        <v>1</v>
      </c>
      <c r="P2237" t="s">
        <v>8297</v>
      </c>
      <c r="Q2237" t="s">
        <v>8333</v>
      </c>
      <c r="R2237" t="s">
        <v>8351</v>
      </c>
      <c r="S2237" s="11">
        <f t="shared" si="140"/>
        <v>42062.022118055553</v>
      </c>
      <c r="T2237" s="11">
        <f t="shared" si="141"/>
        <v>42091.980451388896</v>
      </c>
    </row>
    <row r="2238" spans="1:20" ht="43.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s="5">
        <f t="shared" si="138"/>
        <v>5.3710714285714287</v>
      </c>
      <c r="H2238" t="s">
        <v>8224</v>
      </c>
      <c r="I2238" t="s">
        <v>8246</v>
      </c>
      <c r="J2238">
        <v>1454338123</v>
      </c>
      <c r="K2238">
        <v>1451746123</v>
      </c>
      <c r="L2238" t="b">
        <v>0</v>
      </c>
      <c r="M2238">
        <v>680</v>
      </c>
      <c r="N2238" s="6">
        <f t="shared" si="139"/>
        <v>22.116176470588236</v>
      </c>
      <c r="O2238" t="b">
        <v>1</v>
      </c>
      <c r="P2238" t="s">
        <v>8297</v>
      </c>
      <c r="Q2238" t="s">
        <v>8333</v>
      </c>
      <c r="R2238" t="s">
        <v>8351</v>
      </c>
      <c r="S2238" s="11">
        <f t="shared" si="140"/>
        <v>42371.617164351846</v>
      </c>
      <c r="T2238" s="11">
        <f t="shared" si="141"/>
        <v>42401.617164351846</v>
      </c>
    </row>
    <row r="2239" spans="1:20" ht="43.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s="5">
        <f t="shared" si="138"/>
        <v>3.5292777777777777</v>
      </c>
      <c r="H2239" t="s">
        <v>8224</v>
      </c>
      <c r="I2239" t="s">
        <v>8246</v>
      </c>
      <c r="J2239">
        <v>1415779140</v>
      </c>
      <c r="K2239">
        <v>1412294683</v>
      </c>
      <c r="L2239" t="b">
        <v>0</v>
      </c>
      <c r="M2239">
        <v>983</v>
      </c>
      <c r="N2239" s="6">
        <f t="shared" si="139"/>
        <v>64.625635808748726</v>
      </c>
      <c r="O2239" t="b">
        <v>1</v>
      </c>
      <c r="P2239" t="s">
        <v>8297</v>
      </c>
      <c r="Q2239" t="s">
        <v>8333</v>
      </c>
      <c r="R2239" t="s">
        <v>8351</v>
      </c>
      <c r="S2239" s="11">
        <f t="shared" si="140"/>
        <v>41915.003275462965</v>
      </c>
      <c r="T2239" s="11">
        <f t="shared" si="141"/>
        <v>41955.332638888889</v>
      </c>
    </row>
    <row r="2240" spans="1:20" ht="29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s="5">
        <f t="shared" si="138"/>
        <v>1.3740000000000001</v>
      </c>
      <c r="H2240" t="s">
        <v>8236</v>
      </c>
      <c r="I2240" t="s">
        <v>8249</v>
      </c>
      <c r="J2240">
        <v>1489157716</v>
      </c>
      <c r="K2240">
        <v>1486565716</v>
      </c>
      <c r="L2240" t="b">
        <v>0</v>
      </c>
      <c r="M2240">
        <v>79</v>
      </c>
      <c r="N2240" s="6">
        <f t="shared" si="139"/>
        <v>69.569620253164558</v>
      </c>
      <c r="O2240" t="b">
        <v>1</v>
      </c>
      <c r="P2240" t="s">
        <v>8297</v>
      </c>
      <c r="Q2240" t="s">
        <v>8333</v>
      </c>
      <c r="R2240" t="s">
        <v>8351</v>
      </c>
      <c r="S2240" s="11">
        <f t="shared" si="140"/>
        <v>42774.621712962966</v>
      </c>
      <c r="T2240" s="11">
        <f t="shared" si="141"/>
        <v>42804.621712962966</v>
      </c>
    </row>
    <row r="2241" spans="1:20" ht="29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s="5">
        <f t="shared" si="138"/>
        <v>1.2802667999999999</v>
      </c>
      <c r="H2241" t="s">
        <v>8224</v>
      </c>
      <c r="I2241" t="s">
        <v>8246</v>
      </c>
      <c r="J2241">
        <v>1385870520</v>
      </c>
      <c r="K2241">
        <v>1382742014</v>
      </c>
      <c r="L2241" t="b">
        <v>0</v>
      </c>
      <c r="M2241">
        <v>426</v>
      </c>
      <c r="N2241" s="6">
        <f t="shared" si="139"/>
        <v>75.133028169014082</v>
      </c>
      <c r="O2241" t="b">
        <v>1</v>
      </c>
      <c r="P2241" t="s">
        <v>8297</v>
      </c>
      <c r="Q2241" t="s">
        <v>8333</v>
      </c>
      <c r="R2241" t="s">
        <v>8351</v>
      </c>
      <c r="S2241" s="11">
        <f t="shared" si="140"/>
        <v>41572.958495370374</v>
      </c>
      <c r="T2241" s="11">
        <f t="shared" si="141"/>
        <v>41609.168055555558</v>
      </c>
    </row>
    <row r="2242" spans="1:20" ht="43.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s="5">
        <f t="shared" ref="G2242:G2305" si="142">E2242/D2242</f>
        <v>2.7067999999999999</v>
      </c>
      <c r="H2242" t="s">
        <v>8224</v>
      </c>
      <c r="I2242" t="s">
        <v>8246</v>
      </c>
      <c r="J2242">
        <v>1461354544</v>
      </c>
      <c r="K2242">
        <v>1458762544</v>
      </c>
      <c r="L2242" t="b">
        <v>0</v>
      </c>
      <c r="M2242">
        <v>96</v>
      </c>
      <c r="N2242" s="6">
        <f t="shared" si="139"/>
        <v>140.97916666666666</v>
      </c>
      <c r="O2242" t="b">
        <v>1</v>
      </c>
      <c r="P2242" t="s">
        <v>8297</v>
      </c>
      <c r="Q2242" t="s">
        <v>8333</v>
      </c>
      <c r="R2242" t="s">
        <v>8351</v>
      </c>
      <c r="S2242" s="11">
        <f t="shared" si="140"/>
        <v>42452.825740740736</v>
      </c>
      <c r="T2242" s="11">
        <f t="shared" si="141"/>
        <v>42482.825740740736</v>
      </c>
    </row>
    <row r="2243" spans="1:20" ht="43.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s="5">
        <f t="shared" si="142"/>
        <v>8.0640000000000001</v>
      </c>
      <c r="H2243" t="s">
        <v>8225</v>
      </c>
      <c r="I2243" t="s">
        <v>8247</v>
      </c>
      <c r="J2243">
        <v>1488484300</v>
      </c>
      <c r="K2243">
        <v>1485892300</v>
      </c>
      <c r="L2243" t="b">
        <v>0</v>
      </c>
      <c r="M2243">
        <v>163</v>
      </c>
      <c r="N2243" s="6">
        <f t="shared" ref="N2243:N2306" si="143">IFERROR(E2243/M2243,0)</f>
        <v>49.472392638036808</v>
      </c>
      <c r="O2243" t="b">
        <v>1</v>
      </c>
      <c r="P2243" t="s">
        <v>8297</v>
      </c>
      <c r="Q2243" t="s">
        <v>8333</v>
      </c>
      <c r="R2243" t="s">
        <v>8351</v>
      </c>
      <c r="S2243" s="11">
        <f t="shared" ref="S2243:S2306" si="144">((($K2243/60)/60)/24)+DATE(1970,1,1)</f>
        <v>42766.827546296292</v>
      </c>
      <c r="T2243" s="11">
        <f t="shared" ref="T2243:T2306" si="145">((($J2243/60)/60)/24)+DATE(1970,1,1)</f>
        <v>42796.827546296292</v>
      </c>
    </row>
    <row r="2244" spans="1:20" ht="29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s="5">
        <f t="shared" si="142"/>
        <v>13.600976000000001</v>
      </c>
      <c r="H2244" t="s">
        <v>8224</v>
      </c>
      <c r="I2244" t="s">
        <v>8246</v>
      </c>
      <c r="J2244">
        <v>1385521320</v>
      </c>
      <c r="K2244">
        <v>1382449733</v>
      </c>
      <c r="L2244" t="b">
        <v>0</v>
      </c>
      <c r="M2244">
        <v>2525</v>
      </c>
      <c r="N2244" s="6">
        <f t="shared" si="143"/>
        <v>53.865251485148519</v>
      </c>
      <c r="O2244" t="b">
        <v>1</v>
      </c>
      <c r="P2244" t="s">
        <v>8297</v>
      </c>
      <c r="Q2244" t="s">
        <v>8333</v>
      </c>
      <c r="R2244" t="s">
        <v>8351</v>
      </c>
      <c r="S2244" s="11">
        <f t="shared" si="144"/>
        <v>41569.575613425928</v>
      </c>
      <c r="T2244" s="11">
        <f t="shared" si="145"/>
        <v>41605.126388888886</v>
      </c>
    </row>
    <row r="2245" spans="1:20" ht="43.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s="5">
        <f t="shared" si="142"/>
        <v>9302.5</v>
      </c>
      <c r="H2245" t="s">
        <v>8224</v>
      </c>
      <c r="I2245" t="s">
        <v>8246</v>
      </c>
      <c r="J2245">
        <v>1489374000</v>
      </c>
      <c r="K2245">
        <v>1488823290</v>
      </c>
      <c r="L2245" t="b">
        <v>0</v>
      </c>
      <c r="M2245">
        <v>2035</v>
      </c>
      <c r="N2245" s="6">
        <f t="shared" si="143"/>
        <v>4.5712530712530715</v>
      </c>
      <c r="O2245" t="b">
        <v>1</v>
      </c>
      <c r="P2245" t="s">
        <v>8297</v>
      </c>
      <c r="Q2245" t="s">
        <v>8333</v>
      </c>
      <c r="R2245" t="s">
        <v>8351</v>
      </c>
      <c r="S2245" s="11">
        <f t="shared" si="144"/>
        <v>42800.751041666663</v>
      </c>
      <c r="T2245" s="11">
        <f t="shared" si="145"/>
        <v>42807.125</v>
      </c>
    </row>
    <row r="2246" spans="1:20" ht="43.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s="5">
        <f t="shared" si="142"/>
        <v>3.7702</v>
      </c>
      <c r="H2246" t="s">
        <v>8224</v>
      </c>
      <c r="I2246" t="s">
        <v>8246</v>
      </c>
      <c r="J2246">
        <v>1476649800</v>
      </c>
      <c r="K2246">
        <v>1475609946</v>
      </c>
      <c r="L2246" t="b">
        <v>0</v>
      </c>
      <c r="M2246">
        <v>290</v>
      </c>
      <c r="N2246" s="6">
        <f t="shared" si="143"/>
        <v>65.00344827586207</v>
      </c>
      <c r="O2246" t="b">
        <v>1</v>
      </c>
      <c r="P2246" t="s">
        <v>8297</v>
      </c>
      <c r="Q2246" t="s">
        <v>8333</v>
      </c>
      <c r="R2246" t="s">
        <v>8351</v>
      </c>
      <c r="S2246" s="11">
        <f t="shared" si="144"/>
        <v>42647.818819444445</v>
      </c>
      <c r="T2246" s="11">
        <f t="shared" si="145"/>
        <v>42659.854166666672</v>
      </c>
    </row>
    <row r="2247" spans="1:20" ht="43.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s="5">
        <f t="shared" si="142"/>
        <v>26.47025</v>
      </c>
      <c r="H2247" t="s">
        <v>8224</v>
      </c>
      <c r="I2247" t="s">
        <v>8246</v>
      </c>
      <c r="J2247">
        <v>1393005600</v>
      </c>
      <c r="K2247">
        <v>1390323617</v>
      </c>
      <c r="L2247" t="b">
        <v>0</v>
      </c>
      <c r="M2247">
        <v>1980</v>
      </c>
      <c r="N2247" s="6">
        <f t="shared" si="143"/>
        <v>53.475252525252522</v>
      </c>
      <c r="O2247" t="b">
        <v>1</v>
      </c>
      <c r="P2247" t="s">
        <v>8297</v>
      </c>
      <c r="Q2247" t="s">
        <v>8333</v>
      </c>
      <c r="R2247" t="s">
        <v>8351</v>
      </c>
      <c r="S2247" s="11">
        <f t="shared" si="144"/>
        <v>41660.708530092597</v>
      </c>
      <c r="T2247" s="11">
        <f t="shared" si="145"/>
        <v>41691.75</v>
      </c>
    </row>
    <row r="2248" spans="1:20" ht="43.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s="5">
        <f t="shared" si="142"/>
        <v>1.0012000000000001</v>
      </c>
      <c r="H2248" t="s">
        <v>8225</v>
      </c>
      <c r="I2248" t="s">
        <v>8247</v>
      </c>
      <c r="J2248">
        <v>1441393210</v>
      </c>
      <c r="K2248">
        <v>1438801210</v>
      </c>
      <c r="L2248" t="b">
        <v>0</v>
      </c>
      <c r="M2248">
        <v>57</v>
      </c>
      <c r="N2248" s="6">
        <f t="shared" si="143"/>
        <v>43.912280701754383</v>
      </c>
      <c r="O2248" t="b">
        <v>1</v>
      </c>
      <c r="P2248" t="s">
        <v>8297</v>
      </c>
      <c r="Q2248" t="s">
        <v>8333</v>
      </c>
      <c r="R2248" t="s">
        <v>8351</v>
      </c>
      <c r="S2248" s="11">
        <f t="shared" si="144"/>
        <v>42221.79178240741</v>
      </c>
      <c r="T2248" s="11">
        <f t="shared" si="145"/>
        <v>42251.79178240741</v>
      </c>
    </row>
    <row r="2249" spans="1:20" ht="29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s="5">
        <f t="shared" si="142"/>
        <v>1.0445405405405406</v>
      </c>
      <c r="H2249" t="s">
        <v>8224</v>
      </c>
      <c r="I2249" t="s">
        <v>8246</v>
      </c>
      <c r="J2249">
        <v>1438185565</v>
      </c>
      <c r="K2249">
        <v>1436975965</v>
      </c>
      <c r="L2249" t="b">
        <v>0</v>
      </c>
      <c r="M2249">
        <v>380</v>
      </c>
      <c r="N2249" s="6">
        <f t="shared" si="143"/>
        <v>50.852631578947367</v>
      </c>
      <c r="O2249" t="b">
        <v>1</v>
      </c>
      <c r="P2249" t="s">
        <v>8297</v>
      </c>
      <c r="Q2249" t="s">
        <v>8333</v>
      </c>
      <c r="R2249" t="s">
        <v>8351</v>
      </c>
      <c r="S2249" s="11">
        <f t="shared" si="144"/>
        <v>42200.666261574079</v>
      </c>
      <c r="T2249" s="11">
        <f t="shared" si="145"/>
        <v>42214.666261574079</v>
      </c>
    </row>
    <row r="2250" spans="1:20" ht="43.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s="5">
        <f t="shared" si="142"/>
        <v>1.0721428571428571</v>
      </c>
      <c r="H2250" t="s">
        <v>8225</v>
      </c>
      <c r="I2250" t="s">
        <v>8247</v>
      </c>
      <c r="J2250">
        <v>1481749278</v>
      </c>
      <c r="K2250">
        <v>1479157278</v>
      </c>
      <c r="L2250" t="b">
        <v>0</v>
      </c>
      <c r="M2250">
        <v>128</v>
      </c>
      <c r="N2250" s="6">
        <f t="shared" si="143"/>
        <v>58.6328125</v>
      </c>
      <c r="O2250" t="b">
        <v>1</v>
      </c>
      <c r="P2250" t="s">
        <v>8297</v>
      </c>
      <c r="Q2250" t="s">
        <v>8333</v>
      </c>
      <c r="R2250" t="s">
        <v>8351</v>
      </c>
      <c r="S2250" s="11">
        <f t="shared" si="144"/>
        <v>42688.875902777778</v>
      </c>
      <c r="T2250" s="11">
        <f t="shared" si="145"/>
        <v>42718.875902777778</v>
      </c>
    </row>
    <row r="2251" spans="1:20" ht="43.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s="5">
        <f t="shared" si="142"/>
        <v>1.6877142857142857</v>
      </c>
      <c r="H2251" t="s">
        <v>8224</v>
      </c>
      <c r="I2251" t="s">
        <v>8246</v>
      </c>
      <c r="J2251">
        <v>1364917965</v>
      </c>
      <c r="K2251">
        <v>1362329565</v>
      </c>
      <c r="L2251" t="b">
        <v>0</v>
      </c>
      <c r="M2251">
        <v>180</v>
      </c>
      <c r="N2251" s="6">
        <f t="shared" si="143"/>
        <v>32.81666666666667</v>
      </c>
      <c r="O2251" t="b">
        <v>1</v>
      </c>
      <c r="P2251" t="s">
        <v>8297</v>
      </c>
      <c r="Q2251" t="s">
        <v>8333</v>
      </c>
      <c r="R2251" t="s">
        <v>8351</v>
      </c>
      <c r="S2251" s="11">
        <f t="shared" si="144"/>
        <v>41336.703298611108</v>
      </c>
      <c r="T2251" s="11">
        <f t="shared" si="145"/>
        <v>41366.661631944444</v>
      </c>
    </row>
    <row r="2252" spans="1:20" ht="43.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s="5">
        <f t="shared" si="142"/>
        <v>9.7511200000000002</v>
      </c>
      <c r="H2252" t="s">
        <v>8224</v>
      </c>
      <c r="I2252" t="s">
        <v>8246</v>
      </c>
      <c r="J2252">
        <v>1480727273</v>
      </c>
      <c r="K2252">
        <v>1478131673</v>
      </c>
      <c r="L2252" t="b">
        <v>0</v>
      </c>
      <c r="M2252">
        <v>571</v>
      </c>
      <c r="N2252" s="6">
        <f t="shared" si="143"/>
        <v>426.93169877408059</v>
      </c>
      <c r="O2252" t="b">
        <v>1</v>
      </c>
      <c r="P2252" t="s">
        <v>8297</v>
      </c>
      <c r="Q2252" t="s">
        <v>8333</v>
      </c>
      <c r="R2252" t="s">
        <v>8351</v>
      </c>
      <c r="S2252" s="11">
        <f t="shared" si="144"/>
        <v>42677.005474537036</v>
      </c>
      <c r="T2252" s="11">
        <f t="shared" si="145"/>
        <v>42707.0471412037</v>
      </c>
    </row>
    <row r="2253" spans="1:20" ht="43.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s="5">
        <f t="shared" si="142"/>
        <v>1.3444929411764706</v>
      </c>
      <c r="H2253" t="s">
        <v>8224</v>
      </c>
      <c r="I2253" t="s">
        <v>8246</v>
      </c>
      <c r="J2253">
        <v>1408177077</v>
      </c>
      <c r="K2253">
        <v>1406362677</v>
      </c>
      <c r="L2253" t="b">
        <v>0</v>
      </c>
      <c r="M2253">
        <v>480</v>
      </c>
      <c r="N2253" s="6">
        <f t="shared" si="143"/>
        <v>23.808729166666669</v>
      </c>
      <c r="O2253" t="b">
        <v>1</v>
      </c>
      <c r="P2253" t="s">
        <v>8297</v>
      </c>
      <c r="Q2253" t="s">
        <v>8333</v>
      </c>
      <c r="R2253" t="s">
        <v>8351</v>
      </c>
      <c r="S2253" s="11">
        <f t="shared" si="144"/>
        <v>41846.34579861111</v>
      </c>
      <c r="T2253" s="11">
        <f t="shared" si="145"/>
        <v>41867.34579861111</v>
      </c>
    </row>
    <row r="2254" spans="1:20" ht="43.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s="5">
        <f t="shared" si="142"/>
        <v>2.722777777777778</v>
      </c>
      <c r="H2254" t="s">
        <v>8227</v>
      </c>
      <c r="I2254" t="s">
        <v>8249</v>
      </c>
      <c r="J2254">
        <v>1470469938</v>
      </c>
      <c r="K2254">
        <v>1469173938</v>
      </c>
      <c r="L2254" t="b">
        <v>0</v>
      </c>
      <c r="M2254">
        <v>249</v>
      </c>
      <c r="N2254" s="6">
        <f t="shared" si="143"/>
        <v>98.413654618473899</v>
      </c>
      <c r="O2254" t="b">
        <v>1</v>
      </c>
      <c r="P2254" t="s">
        <v>8297</v>
      </c>
      <c r="Q2254" t="s">
        <v>8333</v>
      </c>
      <c r="R2254" t="s">
        <v>8351</v>
      </c>
      <c r="S2254" s="11">
        <f t="shared" si="144"/>
        <v>42573.327986111108</v>
      </c>
      <c r="T2254" s="11">
        <f t="shared" si="145"/>
        <v>42588.327986111108</v>
      </c>
    </row>
    <row r="2255" spans="1:20" ht="43.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s="5">
        <f t="shared" si="142"/>
        <v>1.1268750000000001</v>
      </c>
      <c r="H2255" t="s">
        <v>8224</v>
      </c>
      <c r="I2255" t="s">
        <v>8246</v>
      </c>
      <c r="J2255">
        <v>1447862947</v>
      </c>
      <c r="K2255">
        <v>1445267347</v>
      </c>
      <c r="L2255" t="b">
        <v>0</v>
      </c>
      <c r="M2255">
        <v>84</v>
      </c>
      <c r="N2255" s="6">
        <f t="shared" si="143"/>
        <v>107.32142857142857</v>
      </c>
      <c r="O2255" t="b">
        <v>1</v>
      </c>
      <c r="P2255" t="s">
        <v>8297</v>
      </c>
      <c r="Q2255" t="s">
        <v>8333</v>
      </c>
      <c r="R2255" t="s">
        <v>8351</v>
      </c>
      <c r="S2255" s="11">
        <f t="shared" si="144"/>
        <v>42296.631331018521</v>
      </c>
      <c r="T2255" s="11">
        <f t="shared" si="145"/>
        <v>42326.672997685186</v>
      </c>
    </row>
    <row r="2256" spans="1:20" ht="29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s="5">
        <f t="shared" si="142"/>
        <v>4.5979999999999999</v>
      </c>
      <c r="H2256" t="s">
        <v>8224</v>
      </c>
      <c r="I2256" t="s">
        <v>8246</v>
      </c>
      <c r="J2256">
        <v>1485271968</v>
      </c>
      <c r="K2256">
        <v>1484667168</v>
      </c>
      <c r="L2256" t="b">
        <v>0</v>
      </c>
      <c r="M2256">
        <v>197</v>
      </c>
      <c r="N2256" s="6">
        <f t="shared" si="143"/>
        <v>11.67005076142132</v>
      </c>
      <c r="O2256" t="b">
        <v>1</v>
      </c>
      <c r="P2256" t="s">
        <v>8297</v>
      </c>
      <c r="Q2256" t="s">
        <v>8333</v>
      </c>
      <c r="R2256" t="s">
        <v>8351</v>
      </c>
      <c r="S2256" s="11">
        <f t="shared" si="144"/>
        <v>42752.647777777776</v>
      </c>
      <c r="T2256" s="11">
        <f t="shared" si="145"/>
        <v>42759.647777777776</v>
      </c>
    </row>
    <row r="2257" spans="1:20" ht="29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s="5">
        <f t="shared" si="142"/>
        <v>2.8665822784810127</v>
      </c>
      <c r="H2257" t="s">
        <v>8224</v>
      </c>
      <c r="I2257" t="s">
        <v>8246</v>
      </c>
      <c r="J2257">
        <v>1462661451</v>
      </c>
      <c r="K2257">
        <v>1460069451</v>
      </c>
      <c r="L2257" t="b">
        <v>0</v>
      </c>
      <c r="M2257">
        <v>271</v>
      </c>
      <c r="N2257" s="6">
        <f t="shared" si="143"/>
        <v>41.782287822878232</v>
      </c>
      <c r="O2257" t="b">
        <v>1</v>
      </c>
      <c r="P2257" t="s">
        <v>8297</v>
      </c>
      <c r="Q2257" t="s">
        <v>8333</v>
      </c>
      <c r="R2257" t="s">
        <v>8351</v>
      </c>
      <c r="S2257" s="11">
        <f t="shared" si="144"/>
        <v>42467.951979166668</v>
      </c>
      <c r="T2257" s="11">
        <f t="shared" si="145"/>
        <v>42497.951979166668</v>
      </c>
    </row>
    <row r="2258" spans="1:20" ht="43.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s="5">
        <f t="shared" si="142"/>
        <v>2.2270833333333333</v>
      </c>
      <c r="H2258" t="s">
        <v>8225</v>
      </c>
      <c r="I2258" t="s">
        <v>8247</v>
      </c>
      <c r="J2258">
        <v>1479811846</v>
      </c>
      <c r="K2258">
        <v>1478602246</v>
      </c>
      <c r="L2258" t="b">
        <v>0</v>
      </c>
      <c r="M2258">
        <v>50</v>
      </c>
      <c r="N2258" s="6">
        <f t="shared" si="143"/>
        <v>21.38</v>
      </c>
      <c r="O2258" t="b">
        <v>1</v>
      </c>
      <c r="P2258" t="s">
        <v>8297</v>
      </c>
      <c r="Q2258" t="s">
        <v>8333</v>
      </c>
      <c r="R2258" t="s">
        <v>8351</v>
      </c>
      <c r="S2258" s="11">
        <f t="shared" si="144"/>
        <v>42682.451921296291</v>
      </c>
      <c r="T2258" s="11">
        <f t="shared" si="145"/>
        <v>42696.451921296291</v>
      </c>
    </row>
    <row r="2259" spans="1:20" ht="43.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s="5">
        <f t="shared" si="142"/>
        <v>6.3613999999999997</v>
      </c>
      <c r="H2259" t="s">
        <v>8225</v>
      </c>
      <c r="I2259" t="s">
        <v>8247</v>
      </c>
      <c r="J2259">
        <v>1466377200</v>
      </c>
      <c r="K2259">
        <v>1463351329</v>
      </c>
      <c r="L2259" t="b">
        <v>0</v>
      </c>
      <c r="M2259">
        <v>169</v>
      </c>
      <c r="N2259" s="6">
        <f t="shared" si="143"/>
        <v>94.103550295857985</v>
      </c>
      <c r="O2259" t="b">
        <v>1</v>
      </c>
      <c r="P2259" t="s">
        <v>8297</v>
      </c>
      <c r="Q2259" t="s">
        <v>8333</v>
      </c>
      <c r="R2259" t="s">
        <v>8351</v>
      </c>
      <c r="S2259" s="11">
        <f t="shared" si="144"/>
        <v>42505.936678240745</v>
      </c>
      <c r="T2259" s="11">
        <f t="shared" si="145"/>
        <v>42540.958333333328</v>
      </c>
    </row>
    <row r="2260" spans="1:20" ht="29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s="5">
        <f t="shared" si="142"/>
        <v>1.4650000000000001</v>
      </c>
      <c r="H2260" t="s">
        <v>8224</v>
      </c>
      <c r="I2260" t="s">
        <v>8246</v>
      </c>
      <c r="J2260">
        <v>1434045687</v>
      </c>
      <c r="K2260">
        <v>1431453687</v>
      </c>
      <c r="L2260" t="b">
        <v>0</v>
      </c>
      <c r="M2260">
        <v>205</v>
      </c>
      <c r="N2260" s="6">
        <f t="shared" si="143"/>
        <v>15.721951219512196</v>
      </c>
      <c r="O2260" t="b">
        <v>1</v>
      </c>
      <c r="P2260" t="s">
        <v>8297</v>
      </c>
      <c r="Q2260" t="s">
        <v>8333</v>
      </c>
      <c r="R2260" t="s">
        <v>8351</v>
      </c>
      <c r="S2260" s="11">
        <f t="shared" si="144"/>
        <v>42136.75100694444</v>
      </c>
      <c r="T2260" s="11">
        <f t="shared" si="145"/>
        <v>42166.75100694444</v>
      </c>
    </row>
    <row r="2261" spans="1:20" ht="43.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s="5">
        <f t="shared" si="142"/>
        <v>18.670999999999999</v>
      </c>
      <c r="H2261" t="s">
        <v>8225</v>
      </c>
      <c r="I2261" t="s">
        <v>8247</v>
      </c>
      <c r="J2261">
        <v>1481224736</v>
      </c>
      <c r="K2261">
        <v>1480360736</v>
      </c>
      <c r="L2261" t="b">
        <v>0</v>
      </c>
      <c r="M2261">
        <v>206</v>
      </c>
      <c r="N2261" s="6">
        <f t="shared" si="143"/>
        <v>90.635922330097088</v>
      </c>
      <c r="O2261" t="b">
        <v>1</v>
      </c>
      <c r="P2261" t="s">
        <v>8297</v>
      </c>
      <c r="Q2261" t="s">
        <v>8333</v>
      </c>
      <c r="R2261" t="s">
        <v>8351</v>
      </c>
      <c r="S2261" s="11">
        <f t="shared" si="144"/>
        <v>42702.804814814815</v>
      </c>
      <c r="T2261" s="11">
        <f t="shared" si="145"/>
        <v>42712.804814814815</v>
      </c>
    </row>
    <row r="2262" spans="1:20" ht="43.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s="5">
        <f t="shared" si="142"/>
        <v>3.2692000000000001</v>
      </c>
      <c r="H2262" t="s">
        <v>8224</v>
      </c>
      <c r="I2262" t="s">
        <v>8246</v>
      </c>
      <c r="J2262">
        <v>1395876250</v>
      </c>
      <c r="K2262">
        <v>1393287850</v>
      </c>
      <c r="L2262" t="b">
        <v>0</v>
      </c>
      <c r="M2262">
        <v>84</v>
      </c>
      <c r="N2262" s="6">
        <f t="shared" si="143"/>
        <v>97.297619047619051</v>
      </c>
      <c r="O2262" t="b">
        <v>1</v>
      </c>
      <c r="P2262" t="s">
        <v>8297</v>
      </c>
      <c r="Q2262" t="s">
        <v>8333</v>
      </c>
      <c r="R2262" t="s">
        <v>8351</v>
      </c>
      <c r="S2262" s="11">
        <f t="shared" si="144"/>
        <v>41695.016782407409</v>
      </c>
      <c r="T2262" s="11">
        <f t="shared" si="145"/>
        <v>41724.975115740745</v>
      </c>
    </row>
    <row r="2263" spans="1:20" ht="43.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s="5">
        <f t="shared" si="142"/>
        <v>7.7949999999999999</v>
      </c>
      <c r="H2263" t="s">
        <v>8226</v>
      </c>
      <c r="I2263" t="s">
        <v>8248</v>
      </c>
      <c r="J2263">
        <v>1487093020</v>
      </c>
      <c r="K2263">
        <v>1485278620</v>
      </c>
      <c r="L2263" t="b">
        <v>0</v>
      </c>
      <c r="M2263">
        <v>210</v>
      </c>
      <c r="N2263" s="6">
        <f t="shared" si="143"/>
        <v>37.11904761904762</v>
      </c>
      <c r="O2263" t="b">
        <v>1</v>
      </c>
      <c r="P2263" t="s">
        <v>8297</v>
      </c>
      <c r="Q2263" t="s">
        <v>8333</v>
      </c>
      <c r="R2263" t="s">
        <v>8351</v>
      </c>
      <c r="S2263" s="11">
        <f t="shared" si="144"/>
        <v>42759.724768518514</v>
      </c>
      <c r="T2263" s="11">
        <f t="shared" si="145"/>
        <v>42780.724768518514</v>
      </c>
    </row>
    <row r="2264" spans="1:20" ht="29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s="5">
        <f t="shared" si="142"/>
        <v>1.5415151515151515</v>
      </c>
      <c r="H2264" t="s">
        <v>8224</v>
      </c>
      <c r="I2264" t="s">
        <v>8246</v>
      </c>
      <c r="J2264">
        <v>1416268800</v>
      </c>
      <c r="K2264">
        <v>1413295358</v>
      </c>
      <c r="L2264" t="b">
        <v>0</v>
      </c>
      <c r="M2264">
        <v>181</v>
      </c>
      <c r="N2264" s="6">
        <f t="shared" si="143"/>
        <v>28.104972375690608</v>
      </c>
      <c r="O2264" t="b">
        <v>1</v>
      </c>
      <c r="P2264" t="s">
        <v>8297</v>
      </c>
      <c r="Q2264" t="s">
        <v>8333</v>
      </c>
      <c r="R2264" t="s">
        <v>8351</v>
      </c>
      <c r="S2264" s="11">
        <f t="shared" si="144"/>
        <v>41926.585162037038</v>
      </c>
      <c r="T2264" s="11">
        <f t="shared" si="145"/>
        <v>41961</v>
      </c>
    </row>
    <row r="2265" spans="1:20" ht="43.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s="5">
        <f t="shared" si="142"/>
        <v>1.1554666666666666</v>
      </c>
      <c r="H2265" t="s">
        <v>8235</v>
      </c>
      <c r="I2265" t="s">
        <v>8255</v>
      </c>
      <c r="J2265">
        <v>1422734313</v>
      </c>
      <c r="K2265">
        <v>1420919913</v>
      </c>
      <c r="L2265" t="b">
        <v>0</v>
      </c>
      <c r="M2265">
        <v>60</v>
      </c>
      <c r="N2265" s="6">
        <f t="shared" si="143"/>
        <v>144.43333333333334</v>
      </c>
      <c r="O2265" t="b">
        <v>1</v>
      </c>
      <c r="P2265" t="s">
        <v>8297</v>
      </c>
      <c r="Q2265" t="s">
        <v>8333</v>
      </c>
      <c r="R2265" t="s">
        <v>8351</v>
      </c>
      <c r="S2265" s="11">
        <f t="shared" si="144"/>
        <v>42014.832326388889</v>
      </c>
      <c r="T2265" s="11">
        <f t="shared" si="145"/>
        <v>42035.832326388889</v>
      </c>
    </row>
    <row r="2266" spans="1:20" ht="43.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s="5">
        <f t="shared" si="142"/>
        <v>1.8003333333333333</v>
      </c>
      <c r="H2266" t="s">
        <v>8224</v>
      </c>
      <c r="I2266" t="s">
        <v>8246</v>
      </c>
      <c r="J2266">
        <v>1463972400</v>
      </c>
      <c r="K2266">
        <v>1462543114</v>
      </c>
      <c r="L2266" t="b">
        <v>0</v>
      </c>
      <c r="M2266">
        <v>445</v>
      </c>
      <c r="N2266" s="6">
        <f t="shared" si="143"/>
        <v>24.274157303370785</v>
      </c>
      <c r="O2266" t="b">
        <v>1</v>
      </c>
      <c r="P2266" t="s">
        <v>8297</v>
      </c>
      <c r="Q2266" t="s">
        <v>8333</v>
      </c>
      <c r="R2266" t="s">
        <v>8351</v>
      </c>
      <c r="S2266" s="11">
        <f t="shared" si="144"/>
        <v>42496.582337962958</v>
      </c>
      <c r="T2266" s="11">
        <f t="shared" si="145"/>
        <v>42513.125</v>
      </c>
    </row>
    <row r="2267" spans="1:20" ht="43.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s="5">
        <f t="shared" si="142"/>
        <v>2.9849999999999999</v>
      </c>
      <c r="H2267" t="s">
        <v>8225</v>
      </c>
      <c r="I2267" t="s">
        <v>8247</v>
      </c>
      <c r="J2267">
        <v>1479846507</v>
      </c>
      <c r="K2267">
        <v>1479241707</v>
      </c>
      <c r="L2267" t="b">
        <v>0</v>
      </c>
      <c r="M2267">
        <v>17</v>
      </c>
      <c r="N2267" s="6">
        <f t="shared" si="143"/>
        <v>35.117647058823529</v>
      </c>
      <c r="O2267" t="b">
        <v>1</v>
      </c>
      <c r="P2267" t="s">
        <v>8297</v>
      </c>
      <c r="Q2267" t="s">
        <v>8333</v>
      </c>
      <c r="R2267" t="s">
        <v>8351</v>
      </c>
      <c r="S2267" s="11">
        <f t="shared" si="144"/>
        <v>42689.853090277778</v>
      </c>
      <c r="T2267" s="11">
        <f t="shared" si="145"/>
        <v>42696.853090277778</v>
      </c>
    </row>
    <row r="2268" spans="1:20" ht="43.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s="5">
        <f t="shared" si="142"/>
        <v>3.2026666666666666</v>
      </c>
      <c r="H2268" t="s">
        <v>8224</v>
      </c>
      <c r="I2268" t="s">
        <v>8246</v>
      </c>
      <c r="J2268">
        <v>1461722400</v>
      </c>
      <c r="K2268">
        <v>1460235592</v>
      </c>
      <c r="L2268" t="b">
        <v>0</v>
      </c>
      <c r="M2268">
        <v>194</v>
      </c>
      <c r="N2268" s="6">
        <f t="shared" si="143"/>
        <v>24.762886597938145</v>
      </c>
      <c r="O2268" t="b">
        <v>1</v>
      </c>
      <c r="P2268" t="s">
        <v>8297</v>
      </c>
      <c r="Q2268" t="s">
        <v>8333</v>
      </c>
      <c r="R2268" t="s">
        <v>8351</v>
      </c>
      <c r="S2268" s="11">
        <f t="shared" si="144"/>
        <v>42469.874907407408</v>
      </c>
      <c r="T2268" s="11">
        <f t="shared" si="145"/>
        <v>42487.083333333328</v>
      </c>
    </row>
    <row r="2269" spans="1:20" ht="43.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s="5">
        <f t="shared" si="142"/>
        <v>3.80525</v>
      </c>
      <c r="H2269" t="s">
        <v>8224</v>
      </c>
      <c r="I2269" t="s">
        <v>8246</v>
      </c>
      <c r="J2269">
        <v>1419123600</v>
      </c>
      <c r="K2269">
        <v>1416945297</v>
      </c>
      <c r="L2269" t="b">
        <v>0</v>
      </c>
      <c r="M2269">
        <v>404</v>
      </c>
      <c r="N2269" s="6">
        <f t="shared" si="143"/>
        <v>188.37871287128712</v>
      </c>
      <c r="O2269" t="b">
        <v>1</v>
      </c>
      <c r="P2269" t="s">
        <v>8297</v>
      </c>
      <c r="Q2269" t="s">
        <v>8333</v>
      </c>
      <c r="R2269" t="s">
        <v>8351</v>
      </c>
      <c r="S2269" s="11">
        <f t="shared" si="144"/>
        <v>41968.829826388886</v>
      </c>
      <c r="T2269" s="11">
        <f t="shared" si="145"/>
        <v>41994.041666666672</v>
      </c>
    </row>
    <row r="2270" spans="1:20" ht="43.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s="5">
        <f t="shared" si="142"/>
        <v>1.026</v>
      </c>
      <c r="H2270" t="s">
        <v>8224</v>
      </c>
      <c r="I2270" t="s">
        <v>8246</v>
      </c>
      <c r="J2270">
        <v>1489283915</v>
      </c>
      <c r="K2270">
        <v>1486691915</v>
      </c>
      <c r="L2270" t="b">
        <v>0</v>
      </c>
      <c r="M2270">
        <v>194</v>
      </c>
      <c r="N2270" s="6">
        <f t="shared" si="143"/>
        <v>148.08247422680412</v>
      </c>
      <c r="O2270" t="b">
        <v>1</v>
      </c>
      <c r="P2270" t="s">
        <v>8297</v>
      </c>
      <c r="Q2270" t="s">
        <v>8333</v>
      </c>
      <c r="R2270" t="s">
        <v>8351</v>
      </c>
      <c r="S2270" s="11">
        <f t="shared" si="144"/>
        <v>42776.082349537035</v>
      </c>
      <c r="T2270" s="11">
        <f t="shared" si="145"/>
        <v>42806.082349537035</v>
      </c>
    </row>
    <row r="2271" spans="1:20" ht="43.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s="5">
        <f t="shared" si="142"/>
        <v>18.016400000000001</v>
      </c>
      <c r="H2271" t="s">
        <v>8224</v>
      </c>
      <c r="I2271" t="s">
        <v>8246</v>
      </c>
      <c r="J2271">
        <v>1488862800</v>
      </c>
      <c r="K2271">
        <v>1486745663</v>
      </c>
      <c r="L2271" t="b">
        <v>0</v>
      </c>
      <c r="M2271">
        <v>902</v>
      </c>
      <c r="N2271" s="6">
        <f t="shared" si="143"/>
        <v>49.934589800443462</v>
      </c>
      <c r="O2271" t="b">
        <v>1</v>
      </c>
      <c r="P2271" t="s">
        <v>8297</v>
      </c>
      <c r="Q2271" t="s">
        <v>8333</v>
      </c>
      <c r="R2271" t="s">
        <v>8351</v>
      </c>
      <c r="S2271" s="11">
        <f t="shared" si="144"/>
        <v>42776.704432870371</v>
      </c>
      <c r="T2271" s="11">
        <f t="shared" si="145"/>
        <v>42801.208333333328</v>
      </c>
    </row>
    <row r="2272" spans="1:20" ht="43.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s="5">
        <f t="shared" si="142"/>
        <v>7.2024800000000004</v>
      </c>
      <c r="H2272" t="s">
        <v>8224</v>
      </c>
      <c r="I2272" t="s">
        <v>8246</v>
      </c>
      <c r="J2272">
        <v>1484085540</v>
      </c>
      <c r="K2272">
        <v>1482353513</v>
      </c>
      <c r="L2272" t="b">
        <v>0</v>
      </c>
      <c r="M2272">
        <v>1670</v>
      </c>
      <c r="N2272" s="6">
        <f t="shared" si="143"/>
        <v>107.82155688622754</v>
      </c>
      <c r="O2272" t="b">
        <v>1</v>
      </c>
      <c r="P2272" t="s">
        <v>8297</v>
      </c>
      <c r="Q2272" t="s">
        <v>8333</v>
      </c>
      <c r="R2272" t="s">
        <v>8351</v>
      </c>
      <c r="S2272" s="11">
        <f t="shared" si="144"/>
        <v>42725.869363425925</v>
      </c>
      <c r="T2272" s="11">
        <f t="shared" si="145"/>
        <v>42745.915972222225</v>
      </c>
    </row>
    <row r="2273" spans="1:20" ht="43.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s="5">
        <f t="shared" si="142"/>
        <v>2.8309000000000002</v>
      </c>
      <c r="H2273" t="s">
        <v>8224</v>
      </c>
      <c r="I2273" t="s">
        <v>8246</v>
      </c>
      <c r="J2273">
        <v>1481328004</v>
      </c>
      <c r="K2273">
        <v>1478736004</v>
      </c>
      <c r="L2273" t="b">
        <v>0</v>
      </c>
      <c r="M2273">
        <v>1328</v>
      </c>
      <c r="N2273" s="6">
        <f t="shared" si="143"/>
        <v>42.63403614457831</v>
      </c>
      <c r="O2273" t="b">
        <v>1</v>
      </c>
      <c r="P2273" t="s">
        <v>8297</v>
      </c>
      <c r="Q2273" t="s">
        <v>8333</v>
      </c>
      <c r="R2273" t="s">
        <v>8351</v>
      </c>
      <c r="S2273" s="11">
        <f t="shared" si="144"/>
        <v>42684.000046296293</v>
      </c>
      <c r="T2273" s="11">
        <f t="shared" si="145"/>
        <v>42714.000046296293</v>
      </c>
    </row>
    <row r="2274" spans="1:20" ht="43.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s="5">
        <f t="shared" si="142"/>
        <v>13.566000000000001</v>
      </c>
      <c r="H2274" t="s">
        <v>8224</v>
      </c>
      <c r="I2274" t="s">
        <v>8246</v>
      </c>
      <c r="J2274">
        <v>1449506836</v>
      </c>
      <c r="K2274">
        <v>1446914836</v>
      </c>
      <c r="L2274" t="b">
        <v>0</v>
      </c>
      <c r="M2274">
        <v>944</v>
      </c>
      <c r="N2274" s="6">
        <f t="shared" si="143"/>
        <v>14.370762711864407</v>
      </c>
      <c r="O2274" t="b">
        <v>1</v>
      </c>
      <c r="P2274" t="s">
        <v>8297</v>
      </c>
      <c r="Q2274" t="s">
        <v>8333</v>
      </c>
      <c r="R2274" t="s">
        <v>8351</v>
      </c>
      <c r="S2274" s="11">
        <f t="shared" si="144"/>
        <v>42315.699490740735</v>
      </c>
      <c r="T2274" s="11">
        <f t="shared" si="145"/>
        <v>42345.699490740735</v>
      </c>
    </row>
    <row r="2275" spans="1:20" ht="43.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s="5">
        <f t="shared" si="142"/>
        <v>2.2035999999999998</v>
      </c>
      <c r="H2275" t="s">
        <v>8229</v>
      </c>
      <c r="I2275" t="s">
        <v>8251</v>
      </c>
      <c r="J2275">
        <v>1489320642</v>
      </c>
      <c r="K2275">
        <v>1487164242</v>
      </c>
      <c r="L2275" t="b">
        <v>0</v>
      </c>
      <c r="M2275">
        <v>147</v>
      </c>
      <c r="N2275" s="6">
        <f t="shared" si="143"/>
        <v>37.476190476190474</v>
      </c>
      <c r="O2275" t="b">
        <v>1</v>
      </c>
      <c r="P2275" t="s">
        <v>8297</v>
      </c>
      <c r="Q2275" t="s">
        <v>8333</v>
      </c>
      <c r="R2275" t="s">
        <v>8351</v>
      </c>
      <c r="S2275" s="11">
        <f t="shared" si="144"/>
        <v>42781.549097222218</v>
      </c>
      <c r="T2275" s="11">
        <f t="shared" si="145"/>
        <v>42806.507430555561</v>
      </c>
    </row>
    <row r="2276" spans="1:20" ht="58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s="5">
        <f t="shared" si="142"/>
        <v>1.196</v>
      </c>
      <c r="H2276" t="s">
        <v>8224</v>
      </c>
      <c r="I2276" t="s">
        <v>8246</v>
      </c>
      <c r="J2276">
        <v>1393156857</v>
      </c>
      <c r="K2276">
        <v>1390564857</v>
      </c>
      <c r="L2276" t="b">
        <v>0</v>
      </c>
      <c r="M2276">
        <v>99</v>
      </c>
      <c r="N2276" s="6">
        <f t="shared" si="143"/>
        <v>30.202020202020201</v>
      </c>
      <c r="O2276" t="b">
        <v>1</v>
      </c>
      <c r="P2276" t="s">
        <v>8297</v>
      </c>
      <c r="Q2276" t="s">
        <v>8333</v>
      </c>
      <c r="R2276" t="s">
        <v>8351</v>
      </c>
      <c r="S2276" s="11">
        <f t="shared" si="144"/>
        <v>41663.500659722224</v>
      </c>
      <c r="T2276" s="11">
        <f t="shared" si="145"/>
        <v>41693.500659722224</v>
      </c>
    </row>
    <row r="2277" spans="1:20" ht="43.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s="5">
        <f t="shared" si="142"/>
        <v>4.0776923076923079</v>
      </c>
      <c r="H2277" t="s">
        <v>8225</v>
      </c>
      <c r="I2277" t="s">
        <v>8247</v>
      </c>
      <c r="J2277">
        <v>1419259679</v>
      </c>
      <c r="K2277">
        <v>1416667679</v>
      </c>
      <c r="L2277" t="b">
        <v>0</v>
      </c>
      <c r="M2277">
        <v>79</v>
      </c>
      <c r="N2277" s="6">
        <f t="shared" si="143"/>
        <v>33.550632911392405</v>
      </c>
      <c r="O2277" t="b">
        <v>1</v>
      </c>
      <c r="P2277" t="s">
        <v>8297</v>
      </c>
      <c r="Q2277" t="s">
        <v>8333</v>
      </c>
      <c r="R2277" t="s">
        <v>8351</v>
      </c>
      <c r="S2277" s="11">
        <f t="shared" si="144"/>
        <v>41965.616655092599</v>
      </c>
      <c r="T2277" s="11">
        <f t="shared" si="145"/>
        <v>41995.616655092599</v>
      </c>
    </row>
    <row r="2278" spans="1:20" ht="43.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s="5">
        <f t="shared" si="142"/>
        <v>1.0581826105905425</v>
      </c>
      <c r="H2278" t="s">
        <v>8224</v>
      </c>
      <c r="I2278" t="s">
        <v>8246</v>
      </c>
      <c r="J2278">
        <v>1388936289</v>
      </c>
      <c r="K2278">
        <v>1386344289</v>
      </c>
      <c r="L2278" t="b">
        <v>0</v>
      </c>
      <c r="M2278">
        <v>75</v>
      </c>
      <c r="N2278" s="6">
        <f t="shared" si="143"/>
        <v>64.74666666666667</v>
      </c>
      <c r="O2278" t="b">
        <v>1</v>
      </c>
      <c r="P2278" t="s">
        <v>8297</v>
      </c>
      <c r="Q2278" t="s">
        <v>8333</v>
      </c>
      <c r="R2278" t="s">
        <v>8351</v>
      </c>
      <c r="S2278" s="11">
        <f t="shared" si="144"/>
        <v>41614.651493055557</v>
      </c>
      <c r="T2278" s="11">
        <f t="shared" si="145"/>
        <v>41644.651493055557</v>
      </c>
    </row>
    <row r="2279" spans="1:20" ht="43.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s="5">
        <f t="shared" si="142"/>
        <v>1.4108235294117648</v>
      </c>
      <c r="H2279" t="s">
        <v>8224</v>
      </c>
      <c r="I2279" t="s">
        <v>8246</v>
      </c>
      <c r="J2279">
        <v>1330359423</v>
      </c>
      <c r="K2279">
        <v>1327767423</v>
      </c>
      <c r="L2279" t="b">
        <v>0</v>
      </c>
      <c r="M2279">
        <v>207</v>
      </c>
      <c r="N2279" s="6">
        <f t="shared" si="143"/>
        <v>57.932367149758456</v>
      </c>
      <c r="O2279" t="b">
        <v>1</v>
      </c>
      <c r="P2279" t="s">
        <v>8297</v>
      </c>
      <c r="Q2279" t="s">
        <v>8333</v>
      </c>
      <c r="R2279" t="s">
        <v>8351</v>
      </c>
      <c r="S2279" s="11">
        <f t="shared" si="144"/>
        <v>40936.678506944445</v>
      </c>
      <c r="T2279" s="11">
        <f t="shared" si="145"/>
        <v>40966.678506944445</v>
      </c>
    </row>
    <row r="2280" spans="1:20" ht="29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s="5">
        <f t="shared" si="142"/>
        <v>2.7069999999999999</v>
      </c>
      <c r="H2280" t="s">
        <v>8237</v>
      </c>
      <c r="I2280" t="s">
        <v>8249</v>
      </c>
      <c r="J2280">
        <v>1451861940</v>
      </c>
      <c r="K2280">
        <v>1448902867</v>
      </c>
      <c r="L2280" t="b">
        <v>0</v>
      </c>
      <c r="M2280">
        <v>102</v>
      </c>
      <c r="N2280" s="6">
        <f t="shared" si="143"/>
        <v>53.078431372549019</v>
      </c>
      <c r="O2280" t="b">
        <v>1</v>
      </c>
      <c r="P2280" t="s">
        <v>8297</v>
      </c>
      <c r="Q2280" t="s">
        <v>8333</v>
      </c>
      <c r="R2280" t="s">
        <v>8351</v>
      </c>
      <c r="S2280" s="11">
        <f t="shared" si="144"/>
        <v>42338.709108796291</v>
      </c>
      <c r="T2280" s="11">
        <f t="shared" si="145"/>
        <v>42372.957638888889</v>
      </c>
    </row>
    <row r="2281" spans="1:20" ht="43.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s="5">
        <f t="shared" si="142"/>
        <v>1.538</v>
      </c>
      <c r="H2281" t="s">
        <v>8224</v>
      </c>
      <c r="I2281" t="s">
        <v>8246</v>
      </c>
      <c r="J2281">
        <v>1423022400</v>
      </c>
      <c r="K2281">
        <v>1421436099</v>
      </c>
      <c r="L2281" t="b">
        <v>0</v>
      </c>
      <c r="M2281">
        <v>32</v>
      </c>
      <c r="N2281" s="6">
        <f t="shared" si="143"/>
        <v>48.0625</v>
      </c>
      <c r="O2281" t="b">
        <v>1</v>
      </c>
      <c r="P2281" t="s">
        <v>8297</v>
      </c>
      <c r="Q2281" t="s">
        <v>8333</v>
      </c>
      <c r="R2281" t="s">
        <v>8351</v>
      </c>
      <c r="S2281" s="11">
        <f t="shared" si="144"/>
        <v>42020.806701388887</v>
      </c>
      <c r="T2281" s="11">
        <f t="shared" si="145"/>
        <v>42039.166666666672</v>
      </c>
    </row>
    <row r="2282" spans="1:20" ht="43.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s="5">
        <f t="shared" si="142"/>
        <v>4.0357653061224488</v>
      </c>
      <c r="H2282" t="s">
        <v>8224</v>
      </c>
      <c r="I2282" t="s">
        <v>8246</v>
      </c>
      <c r="J2282">
        <v>1442501991</v>
      </c>
      <c r="K2282">
        <v>1439909991</v>
      </c>
      <c r="L2282" t="b">
        <v>0</v>
      </c>
      <c r="M2282">
        <v>480</v>
      </c>
      <c r="N2282" s="6">
        <f t="shared" si="143"/>
        <v>82.396874999999994</v>
      </c>
      <c r="O2282" t="b">
        <v>1</v>
      </c>
      <c r="P2282" t="s">
        <v>8297</v>
      </c>
      <c r="Q2282" t="s">
        <v>8333</v>
      </c>
      <c r="R2282" t="s">
        <v>8351</v>
      </c>
      <c r="S2282" s="11">
        <f t="shared" si="144"/>
        <v>42234.624895833331</v>
      </c>
      <c r="T2282" s="11">
        <f t="shared" si="145"/>
        <v>42264.624895833331</v>
      </c>
    </row>
    <row r="2283" spans="1:20" ht="43.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s="5">
        <f t="shared" si="142"/>
        <v>1.85</v>
      </c>
      <c r="H2283" t="s">
        <v>8224</v>
      </c>
      <c r="I2283" t="s">
        <v>8246</v>
      </c>
      <c r="J2283">
        <v>1311576600</v>
      </c>
      <c r="K2283">
        <v>1306219897</v>
      </c>
      <c r="L2283" t="b">
        <v>0</v>
      </c>
      <c r="M2283">
        <v>11</v>
      </c>
      <c r="N2283" s="6">
        <f t="shared" si="143"/>
        <v>50.454545454545453</v>
      </c>
      <c r="O2283" t="b">
        <v>1</v>
      </c>
      <c r="P2283" t="s">
        <v>8276</v>
      </c>
      <c r="Q2283" t="s">
        <v>8325</v>
      </c>
      <c r="R2283" t="s">
        <v>8326</v>
      </c>
      <c r="S2283" s="11">
        <f t="shared" si="144"/>
        <v>40687.285844907405</v>
      </c>
      <c r="T2283" s="11">
        <f t="shared" si="145"/>
        <v>40749.284722222219</v>
      </c>
    </row>
    <row r="2284" spans="1:20" ht="29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s="5">
        <f t="shared" si="142"/>
        <v>1.8533333333333333</v>
      </c>
      <c r="H2284" t="s">
        <v>8224</v>
      </c>
      <c r="I2284" t="s">
        <v>8246</v>
      </c>
      <c r="J2284">
        <v>1452744686</v>
      </c>
      <c r="K2284">
        <v>1447560686</v>
      </c>
      <c r="L2284" t="b">
        <v>0</v>
      </c>
      <c r="M2284">
        <v>12</v>
      </c>
      <c r="N2284" s="6">
        <f t="shared" si="143"/>
        <v>115.83333333333333</v>
      </c>
      <c r="O2284" t="b">
        <v>1</v>
      </c>
      <c r="P2284" t="s">
        <v>8276</v>
      </c>
      <c r="Q2284" t="s">
        <v>8325</v>
      </c>
      <c r="R2284" t="s">
        <v>8326</v>
      </c>
      <c r="S2284" s="11">
        <f t="shared" si="144"/>
        <v>42323.17460648148</v>
      </c>
      <c r="T2284" s="11">
        <f t="shared" si="145"/>
        <v>42383.17460648148</v>
      </c>
    </row>
    <row r="2285" spans="1:20" ht="43.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s="5">
        <f t="shared" si="142"/>
        <v>1.0085533333333332</v>
      </c>
      <c r="H2285" t="s">
        <v>8224</v>
      </c>
      <c r="I2285" t="s">
        <v>8246</v>
      </c>
      <c r="J2285">
        <v>1336528804</v>
      </c>
      <c r="K2285">
        <v>1331348404</v>
      </c>
      <c r="L2285" t="b">
        <v>0</v>
      </c>
      <c r="M2285">
        <v>48</v>
      </c>
      <c r="N2285" s="6">
        <f t="shared" si="143"/>
        <v>63.03458333333333</v>
      </c>
      <c r="O2285" t="b">
        <v>1</v>
      </c>
      <c r="P2285" t="s">
        <v>8276</v>
      </c>
      <c r="Q2285" t="s">
        <v>8325</v>
      </c>
      <c r="R2285" t="s">
        <v>8326</v>
      </c>
      <c r="S2285" s="11">
        <f t="shared" si="144"/>
        <v>40978.125046296293</v>
      </c>
      <c r="T2285" s="11">
        <f t="shared" si="145"/>
        <v>41038.083379629628</v>
      </c>
    </row>
    <row r="2286" spans="1:20" ht="29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s="5">
        <f t="shared" si="142"/>
        <v>1.0622116666666668</v>
      </c>
      <c r="H2286" t="s">
        <v>8224</v>
      </c>
      <c r="I2286" t="s">
        <v>8246</v>
      </c>
      <c r="J2286">
        <v>1299902400</v>
      </c>
      <c r="K2286">
        <v>1297451245</v>
      </c>
      <c r="L2286" t="b">
        <v>0</v>
      </c>
      <c r="M2286">
        <v>59</v>
      </c>
      <c r="N2286" s="6">
        <f t="shared" si="143"/>
        <v>108.02152542372882</v>
      </c>
      <c r="O2286" t="b">
        <v>1</v>
      </c>
      <c r="P2286" t="s">
        <v>8276</v>
      </c>
      <c r="Q2286" t="s">
        <v>8325</v>
      </c>
      <c r="R2286" t="s">
        <v>8326</v>
      </c>
      <c r="S2286" s="11">
        <f t="shared" si="144"/>
        <v>40585.796817129631</v>
      </c>
      <c r="T2286" s="11">
        <f t="shared" si="145"/>
        <v>40614.166666666664</v>
      </c>
    </row>
    <row r="2287" spans="1:20" ht="43.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s="5">
        <f t="shared" si="142"/>
        <v>1.2136666666666667</v>
      </c>
      <c r="H2287" t="s">
        <v>8224</v>
      </c>
      <c r="I2287" t="s">
        <v>8246</v>
      </c>
      <c r="J2287">
        <v>1340944043</v>
      </c>
      <c r="K2287">
        <v>1338352043</v>
      </c>
      <c r="L2287" t="b">
        <v>0</v>
      </c>
      <c r="M2287">
        <v>79</v>
      </c>
      <c r="N2287" s="6">
        <f t="shared" si="143"/>
        <v>46.088607594936711</v>
      </c>
      <c r="O2287" t="b">
        <v>1</v>
      </c>
      <c r="P2287" t="s">
        <v>8276</v>
      </c>
      <c r="Q2287" t="s">
        <v>8325</v>
      </c>
      <c r="R2287" t="s">
        <v>8326</v>
      </c>
      <c r="S2287" s="11">
        <f t="shared" si="144"/>
        <v>41059.185682870368</v>
      </c>
      <c r="T2287" s="11">
        <f t="shared" si="145"/>
        <v>41089.185682870368</v>
      </c>
    </row>
    <row r="2288" spans="1:20" ht="43.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s="5">
        <f t="shared" si="142"/>
        <v>1.0006666666666666</v>
      </c>
      <c r="H2288" t="s">
        <v>8224</v>
      </c>
      <c r="I2288" t="s">
        <v>8246</v>
      </c>
      <c r="J2288">
        <v>1378439940</v>
      </c>
      <c r="K2288">
        <v>1376003254</v>
      </c>
      <c r="L2288" t="b">
        <v>0</v>
      </c>
      <c r="M2288">
        <v>14</v>
      </c>
      <c r="N2288" s="6">
        <f t="shared" si="143"/>
        <v>107.21428571428571</v>
      </c>
      <c r="O2288" t="b">
        <v>1</v>
      </c>
      <c r="P2288" t="s">
        <v>8276</v>
      </c>
      <c r="Q2288" t="s">
        <v>8325</v>
      </c>
      <c r="R2288" t="s">
        <v>8326</v>
      </c>
      <c r="S2288" s="11">
        <f t="shared" si="144"/>
        <v>41494.963587962964</v>
      </c>
      <c r="T2288" s="11">
        <f t="shared" si="145"/>
        <v>41523.165972222225</v>
      </c>
    </row>
    <row r="2289" spans="1:20" ht="43.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s="5">
        <f t="shared" si="142"/>
        <v>1.1997755555555556</v>
      </c>
      <c r="H2289" t="s">
        <v>8224</v>
      </c>
      <c r="I2289" t="s">
        <v>8246</v>
      </c>
      <c r="J2289">
        <v>1403539260</v>
      </c>
      <c r="K2289">
        <v>1401724860</v>
      </c>
      <c r="L2289" t="b">
        <v>0</v>
      </c>
      <c r="M2289">
        <v>106</v>
      </c>
      <c r="N2289" s="6">
        <f t="shared" si="143"/>
        <v>50.9338679245283</v>
      </c>
      <c r="O2289" t="b">
        <v>1</v>
      </c>
      <c r="P2289" t="s">
        <v>8276</v>
      </c>
      <c r="Q2289" t="s">
        <v>8325</v>
      </c>
      <c r="R2289" t="s">
        <v>8326</v>
      </c>
      <c r="S2289" s="11">
        <f t="shared" si="144"/>
        <v>41792.667361111111</v>
      </c>
      <c r="T2289" s="11">
        <f t="shared" si="145"/>
        <v>41813.667361111111</v>
      </c>
    </row>
    <row r="2290" spans="1:20" ht="43.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s="5">
        <f t="shared" si="142"/>
        <v>1.0009999999999999</v>
      </c>
      <c r="H2290" t="s">
        <v>8224</v>
      </c>
      <c r="I2290" t="s">
        <v>8246</v>
      </c>
      <c r="J2290">
        <v>1340733600</v>
      </c>
      <c r="K2290">
        <v>1339098689</v>
      </c>
      <c r="L2290" t="b">
        <v>0</v>
      </c>
      <c r="M2290">
        <v>25</v>
      </c>
      <c r="N2290" s="6">
        <f t="shared" si="143"/>
        <v>40.04</v>
      </c>
      <c r="O2290" t="b">
        <v>1</v>
      </c>
      <c r="P2290" t="s">
        <v>8276</v>
      </c>
      <c r="Q2290" t="s">
        <v>8325</v>
      </c>
      <c r="R2290" t="s">
        <v>8326</v>
      </c>
      <c r="S2290" s="11">
        <f t="shared" si="144"/>
        <v>41067.827418981484</v>
      </c>
      <c r="T2290" s="11">
        <f t="shared" si="145"/>
        <v>41086.75</v>
      </c>
    </row>
    <row r="2291" spans="1:20" ht="43.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s="5">
        <f t="shared" si="142"/>
        <v>1.0740000000000001</v>
      </c>
      <c r="H2291" t="s">
        <v>8224</v>
      </c>
      <c r="I2291" t="s">
        <v>8246</v>
      </c>
      <c r="J2291">
        <v>1386372120</v>
      </c>
      <c r="K2291">
        <v>1382659060</v>
      </c>
      <c r="L2291" t="b">
        <v>0</v>
      </c>
      <c r="M2291">
        <v>25</v>
      </c>
      <c r="N2291" s="6">
        <f t="shared" si="143"/>
        <v>64.44</v>
      </c>
      <c r="O2291" t="b">
        <v>1</v>
      </c>
      <c r="P2291" t="s">
        <v>8276</v>
      </c>
      <c r="Q2291" t="s">
        <v>8325</v>
      </c>
      <c r="R2291" t="s">
        <v>8326</v>
      </c>
      <c r="S2291" s="11">
        <f t="shared" si="144"/>
        <v>41571.998379629629</v>
      </c>
      <c r="T2291" s="11">
        <f t="shared" si="145"/>
        <v>41614.973611111112</v>
      </c>
    </row>
    <row r="2292" spans="1:20" ht="43.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s="5">
        <f t="shared" si="142"/>
        <v>1.0406666666666666</v>
      </c>
      <c r="H2292" t="s">
        <v>8224</v>
      </c>
      <c r="I2292" t="s">
        <v>8246</v>
      </c>
      <c r="J2292">
        <v>1259686800</v>
      </c>
      <c r="K2292">
        <v>1252908330</v>
      </c>
      <c r="L2292" t="b">
        <v>0</v>
      </c>
      <c r="M2292">
        <v>29</v>
      </c>
      <c r="N2292" s="6">
        <f t="shared" si="143"/>
        <v>53.827586206896555</v>
      </c>
      <c r="O2292" t="b">
        <v>1</v>
      </c>
      <c r="P2292" t="s">
        <v>8276</v>
      </c>
      <c r="Q2292" t="s">
        <v>8325</v>
      </c>
      <c r="R2292" t="s">
        <v>8326</v>
      </c>
      <c r="S2292" s="11">
        <f t="shared" si="144"/>
        <v>40070.253819444442</v>
      </c>
      <c r="T2292" s="11">
        <f t="shared" si="145"/>
        <v>40148.708333333336</v>
      </c>
    </row>
    <row r="2293" spans="1:20" ht="43.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s="5">
        <f t="shared" si="142"/>
        <v>1.728</v>
      </c>
      <c r="H2293" t="s">
        <v>8224</v>
      </c>
      <c r="I2293" t="s">
        <v>8246</v>
      </c>
      <c r="J2293">
        <v>1335153600</v>
      </c>
      <c r="K2293">
        <v>1332199618</v>
      </c>
      <c r="L2293" t="b">
        <v>0</v>
      </c>
      <c r="M2293">
        <v>43</v>
      </c>
      <c r="N2293" s="6">
        <f t="shared" si="143"/>
        <v>100.46511627906976</v>
      </c>
      <c r="O2293" t="b">
        <v>1</v>
      </c>
      <c r="P2293" t="s">
        <v>8276</v>
      </c>
      <c r="Q2293" t="s">
        <v>8325</v>
      </c>
      <c r="R2293" t="s">
        <v>8326</v>
      </c>
      <c r="S2293" s="11">
        <f t="shared" si="144"/>
        <v>40987.977060185185</v>
      </c>
      <c r="T2293" s="11">
        <f t="shared" si="145"/>
        <v>41022.166666666664</v>
      </c>
    </row>
    <row r="2294" spans="1:20" ht="43.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s="5">
        <f t="shared" si="142"/>
        <v>1.072505</v>
      </c>
      <c r="H2294" t="s">
        <v>8224</v>
      </c>
      <c r="I2294" t="s">
        <v>8246</v>
      </c>
      <c r="J2294">
        <v>1334767476</v>
      </c>
      <c r="K2294">
        <v>1332175476</v>
      </c>
      <c r="L2294" t="b">
        <v>0</v>
      </c>
      <c r="M2294">
        <v>46</v>
      </c>
      <c r="N2294" s="6">
        <f t="shared" si="143"/>
        <v>46.630652173913049</v>
      </c>
      <c r="O2294" t="b">
        <v>1</v>
      </c>
      <c r="P2294" t="s">
        <v>8276</v>
      </c>
      <c r="Q2294" t="s">
        <v>8325</v>
      </c>
      <c r="R2294" t="s">
        <v>8326</v>
      </c>
      <c r="S2294" s="11">
        <f t="shared" si="144"/>
        <v>40987.697638888887</v>
      </c>
      <c r="T2294" s="11">
        <f t="shared" si="145"/>
        <v>41017.697638888887</v>
      </c>
    </row>
    <row r="2295" spans="1:20" ht="29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s="5">
        <f t="shared" si="142"/>
        <v>1.0823529411764705</v>
      </c>
      <c r="H2295" t="s">
        <v>8224</v>
      </c>
      <c r="I2295" t="s">
        <v>8246</v>
      </c>
      <c r="J2295">
        <v>1348545540</v>
      </c>
      <c r="K2295">
        <v>1346345999</v>
      </c>
      <c r="L2295" t="b">
        <v>0</v>
      </c>
      <c r="M2295">
        <v>27</v>
      </c>
      <c r="N2295" s="6">
        <f t="shared" si="143"/>
        <v>34.074074074074076</v>
      </c>
      <c r="O2295" t="b">
        <v>1</v>
      </c>
      <c r="P2295" t="s">
        <v>8276</v>
      </c>
      <c r="Q2295" t="s">
        <v>8325</v>
      </c>
      <c r="R2295" t="s">
        <v>8326</v>
      </c>
      <c r="S2295" s="11">
        <f t="shared" si="144"/>
        <v>41151.708321759259</v>
      </c>
      <c r="T2295" s="11">
        <f t="shared" si="145"/>
        <v>41177.165972222225</v>
      </c>
    </row>
    <row r="2296" spans="1:20" ht="43.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s="5">
        <f t="shared" si="142"/>
        <v>1.4608079999999999</v>
      </c>
      <c r="H2296" t="s">
        <v>8224</v>
      </c>
      <c r="I2296" t="s">
        <v>8246</v>
      </c>
      <c r="J2296">
        <v>1358702480</v>
      </c>
      <c r="K2296">
        <v>1356110480</v>
      </c>
      <c r="L2296" t="b">
        <v>0</v>
      </c>
      <c r="M2296">
        <v>112</v>
      </c>
      <c r="N2296" s="6">
        <f t="shared" si="143"/>
        <v>65.214642857142863</v>
      </c>
      <c r="O2296" t="b">
        <v>1</v>
      </c>
      <c r="P2296" t="s">
        <v>8276</v>
      </c>
      <c r="Q2296" t="s">
        <v>8325</v>
      </c>
      <c r="R2296" t="s">
        <v>8326</v>
      </c>
      <c r="S2296" s="11">
        <f t="shared" si="144"/>
        <v>41264.72314814815</v>
      </c>
      <c r="T2296" s="11">
        <f t="shared" si="145"/>
        <v>41294.72314814815</v>
      </c>
    </row>
    <row r="2297" spans="1:20" ht="43.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s="5">
        <f t="shared" si="142"/>
        <v>1.2524999999999999</v>
      </c>
      <c r="H2297" t="s">
        <v>8224</v>
      </c>
      <c r="I2297" t="s">
        <v>8246</v>
      </c>
      <c r="J2297">
        <v>1359240856</v>
      </c>
      <c r="K2297">
        <v>1356648856</v>
      </c>
      <c r="L2297" t="b">
        <v>0</v>
      </c>
      <c r="M2297">
        <v>34</v>
      </c>
      <c r="N2297" s="6">
        <f t="shared" si="143"/>
        <v>44.205882352941174</v>
      </c>
      <c r="O2297" t="b">
        <v>1</v>
      </c>
      <c r="P2297" t="s">
        <v>8276</v>
      </c>
      <c r="Q2297" t="s">
        <v>8325</v>
      </c>
      <c r="R2297" t="s">
        <v>8326</v>
      </c>
      <c r="S2297" s="11">
        <f t="shared" si="144"/>
        <v>41270.954351851848</v>
      </c>
      <c r="T2297" s="11">
        <f t="shared" si="145"/>
        <v>41300.954351851848</v>
      </c>
    </row>
    <row r="2298" spans="1:20" ht="43.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s="5">
        <f t="shared" si="142"/>
        <v>1.4907142857142857</v>
      </c>
      <c r="H2298" t="s">
        <v>8224</v>
      </c>
      <c r="I2298" t="s">
        <v>8246</v>
      </c>
      <c r="J2298">
        <v>1330018426</v>
      </c>
      <c r="K2298">
        <v>1326994426</v>
      </c>
      <c r="L2298" t="b">
        <v>0</v>
      </c>
      <c r="M2298">
        <v>145</v>
      </c>
      <c r="N2298" s="6">
        <f t="shared" si="143"/>
        <v>71.965517241379317</v>
      </c>
      <c r="O2298" t="b">
        <v>1</v>
      </c>
      <c r="P2298" t="s">
        <v>8276</v>
      </c>
      <c r="Q2298" t="s">
        <v>8325</v>
      </c>
      <c r="R2298" t="s">
        <v>8326</v>
      </c>
      <c r="S2298" s="11">
        <f t="shared" si="144"/>
        <v>40927.731782407405</v>
      </c>
      <c r="T2298" s="11">
        <f t="shared" si="145"/>
        <v>40962.731782407405</v>
      </c>
    </row>
    <row r="2299" spans="1:20" ht="29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s="5">
        <f t="shared" si="142"/>
        <v>1.006</v>
      </c>
      <c r="H2299" t="s">
        <v>8224</v>
      </c>
      <c r="I2299" t="s">
        <v>8246</v>
      </c>
      <c r="J2299">
        <v>1331697540</v>
      </c>
      <c r="K2299">
        <v>1328749249</v>
      </c>
      <c r="L2299" t="b">
        <v>0</v>
      </c>
      <c r="M2299">
        <v>19</v>
      </c>
      <c r="N2299" s="6">
        <f t="shared" si="143"/>
        <v>52.94736842105263</v>
      </c>
      <c r="O2299" t="b">
        <v>1</v>
      </c>
      <c r="P2299" t="s">
        <v>8276</v>
      </c>
      <c r="Q2299" t="s">
        <v>8325</v>
      </c>
      <c r="R2299" t="s">
        <v>8326</v>
      </c>
      <c r="S2299" s="11">
        <f t="shared" si="144"/>
        <v>40948.042233796295</v>
      </c>
      <c r="T2299" s="11">
        <f t="shared" si="145"/>
        <v>40982.165972222225</v>
      </c>
    </row>
    <row r="2300" spans="1:20" ht="43.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s="5">
        <f t="shared" si="142"/>
        <v>1.0507333333333333</v>
      </c>
      <c r="H2300" t="s">
        <v>8224</v>
      </c>
      <c r="I2300" t="s">
        <v>8246</v>
      </c>
      <c r="J2300">
        <v>1395861033</v>
      </c>
      <c r="K2300">
        <v>1393272633</v>
      </c>
      <c r="L2300" t="b">
        <v>0</v>
      </c>
      <c r="M2300">
        <v>288</v>
      </c>
      <c r="N2300" s="6">
        <f t="shared" si="143"/>
        <v>109.45138888888889</v>
      </c>
      <c r="O2300" t="b">
        <v>1</v>
      </c>
      <c r="P2300" t="s">
        <v>8276</v>
      </c>
      <c r="Q2300" t="s">
        <v>8325</v>
      </c>
      <c r="R2300" t="s">
        <v>8326</v>
      </c>
      <c r="S2300" s="11">
        <f t="shared" si="144"/>
        <v>41694.84065972222</v>
      </c>
      <c r="T2300" s="11">
        <f t="shared" si="145"/>
        <v>41724.798993055556</v>
      </c>
    </row>
    <row r="2301" spans="1:20" ht="29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s="5">
        <f t="shared" si="142"/>
        <v>3.5016666666666665</v>
      </c>
      <c r="H2301" t="s">
        <v>8224</v>
      </c>
      <c r="I2301" t="s">
        <v>8246</v>
      </c>
      <c r="J2301">
        <v>1296953209</v>
      </c>
      <c r="K2301">
        <v>1295657209</v>
      </c>
      <c r="L2301" t="b">
        <v>0</v>
      </c>
      <c r="M2301">
        <v>14</v>
      </c>
      <c r="N2301" s="6">
        <f t="shared" si="143"/>
        <v>75.035714285714292</v>
      </c>
      <c r="O2301" t="b">
        <v>1</v>
      </c>
      <c r="P2301" t="s">
        <v>8276</v>
      </c>
      <c r="Q2301" t="s">
        <v>8325</v>
      </c>
      <c r="R2301" t="s">
        <v>8326</v>
      </c>
      <c r="S2301" s="11">
        <f t="shared" si="144"/>
        <v>40565.032511574071</v>
      </c>
      <c r="T2301" s="11">
        <f t="shared" si="145"/>
        <v>40580.032511574071</v>
      </c>
    </row>
    <row r="2302" spans="1:20" ht="43.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s="5">
        <f t="shared" si="142"/>
        <v>1.0125</v>
      </c>
      <c r="H2302" t="s">
        <v>8224</v>
      </c>
      <c r="I2302" t="s">
        <v>8246</v>
      </c>
      <c r="J2302">
        <v>1340904416</v>
      </c>
      <c r="K2302">
        <v>1339694816</v>
      </c>
      <c r="L2302" t="b">
        <v>0</v>
      </c>
      <c r="M2302">
        <v>7</v>
      </c>
      <c r="N2302" s="6">
        <f t="shared" si="143"/>
        <v>115.71428571428571</v>
      </c>
      <c r="O2302" t="b">
        <v>1</v>
      </c>
      <c r="P2302" t="s">
        <v>8276</v>
      </c>
      <c r="Q2302" t="s">
        <v>8325</v>
      </c>
      <c r="R2302" t="s">
        <v>8326</v>
      </c>
      <c r="S2302" s="11">
        <f t="shared" si="144"/>
        <v>41074.727037037039</v>
      </c>
      <c r="T2302" s="11">
        <f t="shared" si="145"/>
        <v>41088.727037037039</v>
      </c>
    </row>
    <row r="2303" spans="1:20" ht="29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s="5">
        <f t="shared" si="142"/>
        <v>1.336044</v>
      </c>
      <c r="H2303" t="s">
        <v>8224</v>
      </c>
      <c r="I2303" t="s">
        <v>8246</v>
      </c>
      <c r="J2303">
        <v>1371785496</v>
      </c>
      <c r="K2303">
        <v>1369193496</v>
      </c>
      <c r="L2303" t="b">
        <v>1</v>
      </c>
      <c r="M2303">
        <v>211</v>
      </c>
      <c r="N2303" s="6">
        <f t="shared" si="143"/>
        <v>31.659810426540286</v>
      </c>
      <c r="O2303" t="b">
        <v>1</v>
      </c>
      <c r="P2303" t="s">
        <v>8279</v>
      </c>
      <c r="Q2303" t="s">
        <v>8325</v>
      </c>
      <c r="R2303" t="s">
        <v>8329</v>
      </c>
      <c r="S2303" s="11">
        <f t="shared" si="144"/>
        <v>41416.146944444445</v>
      </c>
      <c r="T2303" s="11">
        <f t="shared" si="145"/>
        <v>41446.146944444445</v>
      </c>
    </row>
    <row r="2304" spans="1:20" ht="43.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s="5">
        <f t="shared" si="142"/>
        <v>1.7065217391304348</v>
      </c>
      <c r="H2304" t="s">
        <v>8224</v>
      </c>
      <c r="I2304" t="s">
        <v>8246</v>
      </c>
      <c r="J2304">
        <v>1388473200</v>
      </c>
      <c r="K2304">
        <v>1385585434</v>
      </c>
      <c r="L2304" t="b">
        <v>1</v>
      </c>
      <c r="M2304">
        <v>85</v>
      </c>
      <c r="N2304" s="6">
        <f t="shared" si="143"/>
        <v>46.176470588235297</v>
      </c>
      <c r="O2304" t="b">
        <v>1</v>
      </c>
      <c r="P2304" t="s">
        <v>8279</v>
      </c>
      <c r="Q2304" t="s">
        <v>8325</v>
      </c>
      <c r="R2304" t="s">
        <v>8329</v>
      </c>
      <c r="S2304" s="11">
        <f t="shared" si="144"/>
        <v>41605.868449074071</v>
      </c>
      <c r="T2304" s="11">
        <f t="shared" si="145"/>
        <v>41639.291666666664</v>
      </c>
    </row>
    <row r="2305" spans="1:20" ht="43.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s="5">
        <f t="shared" si="142"/>
        <v>1.0935829457364341</v>
      </c>
      <c r="H2305" t="s">
        <v>8224</v>
      </c>
      <c r="I2305" t="s">
        <v>8246</v>
      </c>
      <c r="J2305">
        <v>1323747596</v>
      </c>
      <c r="K2305">
        <v>1320287996</v>
      </c>
      <c r="L2305" t="b">
        <v>1</v>
      </c>
      <c r="M2305">
        <v>103</v>
      </c>
      <c r="N2305" s="6">
        <f t="shared" si="143"/>
        <v>68.481650485436887</v>
      </c>
      <c r="O2305" t="b">
        <v>1</v>
      </c>
      <c r="P2305" t="s">
        <v>8279</v>
      </c>
      <c r="Q2305" t="s">
        <v>8325</v>
      </c>
      <c r="R2305" t="s">
        <v>8329</v>
      </c>
      <c r="S2305" s="11">
        <f t="shared" si="144"/>
        <v>40850.111064814817</v>
      </c>
      <c r="T2305" s="11">
        <f t="shared" si="145"/>
        <v>40890.152731481481</v>
      </c>
    </row>
    <row r="2306" spans="1:20" ht="43.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s="5">
        <f t="shared" ref="G2306:G2369" si="146">E2306/D2306</f>
        <v>1.0070033333333335</v>
      </c>
      <c r="H2306" t="s">
        <v>8224</v>
      </c>
      <c r="I2306" t="s">
        <v>8246</v>
      </c>
      <c r="J2306">
        <v>1293857940</v>
      </c>
      <c r="K2306">
        <v>1290281691</v>
      </c>
      <c r="L2306" t="b">
        <v>1</v>
      </c>
      <c r="M2306">
        <v>113</v>
      </c>
      <c r="N2306" s="6">
        <f t="shared" si="143"/>
        <v>53.469203539823013</v>
      </c>
      <c r="O2306" t="b">
        <v>1</v>
      </c>
      <c r="P2306" t="s">
        <v>8279</v>
      </c>
      <c r="Q2306" t="s">
        <v>8325</v>
      </c>
      <c r="R2306" t="s">
        <v>8329</v>
      </c>
      <c r="S2306" s="11">
        <f t="shared" si="144"/>
        <v>40502.815868055557</v>
      </c>
      <c r="T2306" s="11">
        <f t="shared" si="145"/>
        <v>40544.207638888889</v>
      </c>
    </row>
    <row r="2307" spans="1:20" ht="43.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s="5">
        <f t="shared" si="146"/>
        <v>1.0122777777777778</v>
      </c>
      <c r="H2307" t="s">
        <v>8224</v>
      </c>
      <c r="I2307" t="s">
        <v>8246</v>
      </c>
      <c r="J2307">
        <v>1407520800</v>
      </c>
      <c r="K2307">
        <v>1405356072</v>
      </c>
      <c r="L2307" t="b">
        <v>1</v>
      </c>
      <c r="M2307">
        <v>167</v>
      </c>
      <c r="N2307" s="6">
        <f t="shared" ref="N2307:N2370" si="147">IFERROR(E2307/M2307,0)</f>
        <v>109.10778443113773</v>
      </c>
      <c r="O2307" t="b">
        <v>1</v>
      </c>
      <c r="P2307" t="s">
        <v>8279</v>
      </c>
      <c r="Q2307" t="s">
        <v>8325</v>
      </c>
      <c r="R2307" t="s">
        <v>8329</v>
      </c>
      <c r="S2307" s="11">
        <f t="shared" ref="S2307:S2370" si="148">((($K2307/60)/60)/24)+DATE(1970,1,1)</f>
        <v>41834.695277777777</v>
      </c>
      <c r="T2307" s="11">
        <f t="shared" ref="T2307:T2370" si="149">((($J2307/60)/60)/24)+DATE(1970,1,1)</f>
        <v>41859.75</v>
      </c>
    </row>
    <row r="2308" spans="1:20" ht="43.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s="5">
        <f t="shared" si="146"/>
        <v>1.0675857142857144</v>
      </c>
      <c r="H2308" t="s">
        <v>8224</v>
      </c>
      <c r="I2308" t="s">
        <v>8246</v>
      </c>
      <c r="J2308">
        <v>1331352129</v>
      </c>
      <c r="K2308">
        <v>1328760129</v>
      </c>
      <c r="L2308" t="b">
        <v>1</v>
      </c>
      <c r="M2308">
        <v>73</v>
      </c>
      <c r="N2308" s="6">
        <f t="shared" si="147"/>
        <v>51.185616438356163</v>
      </c>
      <c r="O2308" t="b">
        <v>1</v>
      </c>
      <c r="P2308" t="s">
        <v>8279</v>
      </c>
      <c r="Q2308" t="s">
        <v>8325</v>
      </c>
      <c r="R2308" t="s">
        <v>8329</v>
      </c>
      <c r="S2308" s="11">
        <f t="shared" si="148"/>
        <v>40948.16815972222</v>
      </c>
      <c r="T2308" s="11">
        <f t="shared" si="149"/>
        <v>40978.16815972222</v>
      </c>
    </row>
    <row r="2309" spans="1:20" ht="43.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s="5">
        <f t="shared" si="146"/>
        <v>1.0665777537961894</v>
      </c>
      <c r="H2309" t="s">
        <v>8224</v>
      </c>
      <c r="I2309" t="s">
        <v>8246</v>
      </c>
      <c r="J2309">
        <v>1336245328</v>
      </c>
      <c r="K2309">
        <v>1333653333</v>
      </c>
      <c r="L2309" t="b">
        <v>1</v>
      </c>
      <c r="M2309">
        <v>75</v>
      </c>
      <c r="N2309" s="6">
        <f t="shared" si="147"/>
        <v>27.936800000000002</v>
      </c>
      <c r="O2309" t="b">
        <v>1</v>
      </c>
      <c r="P2309" t="s">
        <v>8279</v>
      </c>
      <c r="Q2309" t="s">
        <v>8325</v>
      </c>
      <c r="R2309" t="s">
        <v>8329</v>
      </c>
      <c r="S2309" s="11">
        <f t="shared" si="148"/>
        <v>41004.802465277775</v>
      </c>
      <c r="T2309" s="11">
        <f t="shared" si="149"/>
        <v>41034.802407407406</v>
      </c>
    </row>
    <row r="2310" spans="1:20" ht="43.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s="5">
        <f t="shared" si="146"/>
        <v>1.0130622</v>
      </c>
      <c r="H2310" t="s">
        <v>8224</v>
      </c>
      <c r="I2310" t="s">
        <v>8246</v>
      </c>
      <c r="J2310">
        <v>1409274000</v>
      </c>
      <c r="K2310">
        <v>1406847996</v>
      </c>
      <c r="L2310" t="b">
        <v>1</v>
      </c>
      <c r="M2310">
        <v>614</v>
      </c>
      <c r="N2310" s="6">
        <f t="shared" si="147"/>
        <v>82.496921824104234</v>
      </c>
      <c r="O2310" t="b">
        <v>1</v>
      </c>
      <c r="P2310" t="s">
        <v>8279</v>
      </c>
      <c r="Q2310" t="s">
        <v>8325</v>
      </c>
      <c r="R2310" t="s">
        <v>8329</v>
      </c>
      <c r="S2310" s="11">
        <f t="shared" si="148"/>
        <v>41851.962916666671</v>
      </c>
      <c r="T2310" s="11">
        <f t="shared" si="149"/>
        <v>41880.041666666664</v>
      </c>
    </row>
    <row r="2311" spans="1:20" ht="43.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s="5">
        <f t="shared" si="146"/>
        <v>1.0667450000000001</v>
      </c>
      <c r="H2311" t="s">
        <v>8224</v>
      </c>
      <c r="I2311" t="s">
        <v>8246</v>
      </c>
      <c r="J2311">
        <v>1362872537</v>
      </c>
      <c r="K2311">
        <v>1359848537</v>
      </c>
      <c r="L2311" t="b">
        <v>1</v>
      </c>
      <c r="M2311">
        <v>107</v>
      </c>
      <c r="N2311" s="6">
        <f t="shared" si="147"/>
        <v>59.817476635514019</v>
      </c>
      <c r="O2311" t="b">
        <v>1</v>
      </c>
      <c r="P2311" t="s">
        <v>8279</v>
      </c>
      <c r="Q2311" t="s">
        <v>8325</v>
      </c>
      <c r="R2311" t="s">
        <v>8329</v>
      </c>
      <c r="S2311" s="11">
        <f t="shared" si="148"/>
        <v>41307.987696759257</v>
      </c>
      <c r="T2311" s="11">
        <f t="shared" si="149"/>
        <v>41342.987696759257</v>
      </c>
    </row>
    <row r="2312" spans="1:20" ht="43.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s="5">
        <f t="shared" si="146"/>
        <v>4.288397837837838</v>
      </c>
      <c r="H2312" t="s">
        <v>8224</v>
      </c>
      <c r="I2312" t="s">
        <v>8246</v>
      </c>
      <c r="J2312">
        <v>1363889015</v>
      </c>
      <c r="K2312">
        <v>1361300615</v>
      </c>
      <c r="L2312" t="b">
        <v>1</v>
      </c>
      <c r="M2312">
        <v>1224</v>
      </c>
      <c r="N2312" s="6">
        <f t="shared" si="147"/>
        <v>64.816470588235291</v>
      </c>
      <c r="O2312" t="b">
        <v>1</v>
      </c>
      <c r="P2312" t="s">
        <v>8279</v>
      </c>
      <c r="Q2312" t="s">
        <v>8325</v>
      </c>
      <c r="R2312" t="s">
        <v>8329</v>
      </c>
      <c r="S2312" s="11">
        <f t="shared" si="148"/>
        <v>41324.79415509259</v>
      </c>
      <c r="T2312" s="11">
        <f t="shared" si="149"/>
        <v>41354.752488425926</v>
      </c>
    </row>
    <row r="2313" spans="1:20" ht="43.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s="5">
        <f t="shared" si="146"/>
        <v>1.0411111111111111</v>
      </c>
      <c r="H2313" t="s">
        <v>8224</v>
      </c>
      <c r="I2313" t="s">
        <v>8246</v>
      </c>
      <c r="J2313">
        <v>1399421189</v>
      </c>
      <c r="K2313">
        <v>1396829189</v>
      </c>
      <c r="L2313" t="b">
        <v>1</v>
      </c>
      <c r="M2313">
        <v>104</v>
      </c>
      <c r="N2313" s="6">
        <f t="shared" si="147"/>
        <v>90.09615384615384</v>
      </c>
      <c r="O2313" t="b">
        <v>1</v>
      </c>
      <c r="P2313" t="s">
        <v>8279</v>
      </c>
      <c r="Q2313" t="s">
        <v>8325</v>
      </c>
      <c r="R2313" t="s">
        <v>8329</v>
      </c>
      <c r="S2313" s="11">
        <f t="shared" si="148"/>
        <v>41736.004502314812</v>
      </c>
      <c r="T2313" s="11">
        <f t="shared" si="149"/>
        <v>41766.004502314812</v>
      </c>
    </row>
    <row r="2314" spans="1:20" ht="43.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s="5">
        <f t="shared" si="146"/>
        <v>1.0786666666666667</v>
      </c>
      <c r="H2314" t="s">
        <v>8224</v>
      </c>
      <c r="I2314" t="s">
        <v>8246</v>
      </c>
      <c r="J2314">
        <v>1397862000</v>
      </c>
      <c r="K2314">
        <v>1395155478</v>
      </c>
      <c r="L2314" t="b">
        <v>1</v>
      </c>
      <c r="M2314">
        <v>79</v>
      </c>
      <c r="N2314" s="6">
        <f t="shared" si="147"/>
        <v>40.962025316455694</v>
      </c>
      <c r="O2314" t="b">
        <v>1</v>
      </c>
      <c r="P2314" t="s">
        <v>8279</v>
      </c>
      <c r="Q2314" t="s">
        <v>8325</v>
      </c>
      <c r="R2314" t="s">
        <v>8329</v>
      </c>
      <c r="S2314" s="11">
        <f t="shared" si="148"/>
        <v>41716.632847222223</v>
      </c>
      <c r="T2314" s="11">
        <f t="shared" si="149"/>
        <v>41747.958333333336</v>
      </c>
    </row>
    <row r="2315" spans="1:20" ht="29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s="5">
        <f t="shared" si="146"/>
        <v>1.7584040000000001</v>
      </c>
      <c r="H2315" t="s">
        <v>8224</v>
      </c>
      <c r="I2315" t="s">
        <v>8246</v>
      </c>
      <c r="J2315">
        <v>1336086026</v>
      </c>
      <c r="K2315">
        <v>1333494026</v>
      </c>
      <c r="L2315" t="b">
        <v>1</v>
      </c>
      <c r="M2315">
        <v>157</v>
      </c>
      <c r="N2315" s="6">
        <f t="shared" si="147"/>
        <v>56.000127388535034</v>
      </c>
      <c r="O2315" t="b">
        <v>1</v>
      </c>
      <c r="P2315" t="s">
        <v>8279</v>
      </c>
      <c r="Q2315" t="s">
        <v>8325</v>
      </c>
      <c r="R2315" t="s">
        <v>8329</v>
      </c>
      <c r="S2315" s="11">
        <f t="shared" si="148"/>
        <v>41002.958634259259</v>
      </c>
      <c r="T2315" s="11">
        <f t="shared" si="149"/>
        <v>41032.958634259259</v>
      </c>
    </row>
    <row r="2316" spans="1:20" ht="43.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s="5">
        <f t="shared" si="146"/>
        <v>1.5697000000000001</v>
      </c>
      <c r="H2316" t="s">
        <v>8224</v>
      </c>
      <c r="I2316" t="s">
        <v>8246</v>
      </c>
      <c r="J2316">
        <v>1339074857</v>
      </c>
      <c r="K2316">
        <v>1336482857</v>
      </c>
      <c r="L2316" t="b">
        <v>1</v>
      </c>
      <c r="M2316">
        <v>50</v>
      </c>
      <c r="N2316" s="6">
        <f t="shared" si="147"/>
        <v>37.672800000000002</v>
      </c>
      <c r="O2316" t="b">
        <v>1</v>
      </c>
      <c r="P2316" t="s">
        <v>8279</v>
      </c>
      <c r="Q2316" t="s">
        <v>8325</v>
      </c>
      <c r="R2316" t="s">
        <v>8329</v>
      </c>
      <c r="S2316" s="11">
        <f t="shared" si="148"/>
        <v>41037.551585648151</v>
      </c>
      <c r="T2316" s="11">
        <f t="shared" si="149"/>
        <v>41067.551585648151</v>
      </c>
    </row>
    <row r="2317" spans="1:20" ht="29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s="5">
        <f t="shared" si="146"/>
        <v>1.026</v>
      </c>
      <c r="H2317" t="s">
        <v>8224</v>
      </c>
      <c r="I2317" t="s">
        <v>8246</v>
      </c>
      <c r="J2317">
        <v>1336238743</v>
      </c>
      <c r="K2317">
        <v>1333646743</v>
      </c>
      <c r="L2317" t="b">
        <v>1</v>
      </c>
      <c r="M2317">
        <v>64</v>
      </c>
      <c r="N2317" s="6">
        <f t="shared" si="147"/>
        <v>40.078125</v>
      </c>
      <c r="O2317" t="b">
        <v>1</v>
      </c>
      <c r="P2317" t="s">
        <v>8279</v>
      </c>
      <c r="Q2317" t="s">
        <v>8325</v>
      </c>
      <c r="R2317" t="s">
        <v>8329</v>
      </c>
      <c r="S2317" s="11">
        <f t="shared" si="148"/>
        <v>41004.72619212963</v>
      </c>
      <c r="T2317" s="11">
        <f t="shared" si="149"/>
        <v>41034.72619212963</v>
      </c>
    </row>
    <row r="2318" spans="1:20" ht="43.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s="5">
        <f t="shared" si="146"/>
        <v>1.0404266666666666</v>
      </c>
      <c r="H2318" t="s">
        <v>8224</v>
      </c>
      <c r="I2318" t="s">
        <v>8246</v>
      </c>
      <c r="J2318">
        <v>1260383040</v>
      </c>
      <c r="K2318">
        <v>1253726650</v>
      </c>
      <c r="L2318" t="b">
        <v>1</v>
      </c>
      <c r="M2318">
        <v>200</v>
      </c>
      <c r="N2318" s="6">
        <f t="shared" si="147"/>
        <v>78.031999999999996</v>
      </c>
      <c r="O2318" t="b">
        <v>1</v>
      </c>
      <c r="P2318" t="s">
        <v>8279</v>
      </c>
      <c r="Q2318" t="s">
        <v>8325</v>
      </c>
      <c r="R2318" t="s">
        <v>8329</v>
      </c>
      <c r="S2318" s="11">
        <f t="shared" si="148"/>
        <v>40079.725115740745</v>
      </c>
      <c r="T2318" s="11">
        <f t="shared" si="149"/>
        <v>40156.76666666667</v>
      </c>
    </row>
    <row r="2319" spans="1:20" ht="43.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s="5">
        <f t="shared" si="146"/>
        <v>1.04</v>
      </c>
      <c r="H2319" t="s">
        <v>8224</v>
      </c>
      <c r="I2319" t="s">
        <v>8246</v>
      </c>
      <c r="J2319">
        <v>1266210000</v>
      </c>
      <c r="K2319">
        <v>1263474049</v>
      </c>
      <c r="L2319" t="b">
        <v>1</v>
      </c>
      <c r="M2319">
        <v>22</v>
      </c>
      <c r="N2319" s="6">
        <f t="shared" si="147"/>
        <v>18.90909090909091</v>
      </c>
      <c r="O2319" t="b">
        <v>1</v>
      </c>
      <c r="P2319" t="s">
        <v>8279</v>
      </c>
      <c r="Q2319" t="s">
        <v>8325</v>
      </c>
      <c r="R2319" t="s">
        <v>8329</v>
      </c>
      <c r="S2319" s="11">
        <f t="shared" si="148"/>
        <v>40192.542233796295</v>
      </c>
      <c r="T2319" s="11">
        <f t="shared" si="149"/>
        <v>40224.208333333336</v>
      </c>
    </row>
    <row r="2320" spans="1:20" ht="58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s="5">
        <f t="shared" si="146"/>
        <v>1.2105999999999999</v>
      </c>
      <c r="H2320" t="s">
        <v>8224</v>
      </c>
      <c r="I2320" t="s">
        <v>8246</v>
      </c>
      <c r="J2320">
        <v>1253937540</v>
      </c>
      <c r="K2320">
        <v>1251214014</v>
      </c>
      <c r="L2320" t="b">
        <v>1</v>
      </c>
      <c r="M2320">
        <v>163</v>
      </c>
      <c r="N2320" s="6">
        <f t="shared" si="147"/>
        <v>37.134969325153371</v>
      </c>
      <c r="O2320" t="b">
        <v>1</v>
      </c>
      <c r="P2320" t="s">
        <v>8279</v>
      </c>
      <c r="Q2320" t="s">
        <v>8325</v>
      </c>
      <c r="R2320" t="s">
        <v>8329</v>
      </c>
      <c r="S2320" s="11">
        <f t="shared" si="148"/>
        <v>40050.643680555557</v>
      </c>
      <c r="T2320" s="11">
        <f t="shared" si="149"/>
        <v>40082.165972222225</v>
      </c>
    </row>
    <row r="2321" spans="1:20" ht="43.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s="5">
        <f t="shared" si="146"/>
        <v>1.077</v>
      </c>
      <c r="H2321" t="s">
        <v>8224</v>
      </c>
      <c r="I2321" t="s">
        <v>8246</v>
      </c>
      <c r="J2321">
        <v>1387072685</v>
      </c>
      <c r="K2321">
        <v>1384480685</v>
      </c>
      <c r="L2321" t="b">
        <v>1</v>
      </c>
      <c r="M2321">
        <v>77</v>
      </c>
      <c r="N2321" s="6">
        <f t="shared" si="147"/>
        <v>41.961038961038959</v>
      </c>
      <c r="O2321" t="b">
        <v>1</v>
      </c>
      <c r="P2321" t="s">
        <v>8279</v>
      </c>
      <c r="Q2321" t="s">
        <v>8325</v>
      </c>
      <c r="R2321" t="s">
        <v>8329</v>
      </c>
      <c r="S2321" s="11">
        <f t="shared" si="148"/>
        <v>41593.082002314812</v>
      </c>
      <c r="T2321" s="11">
        <f t="shared" si="149"/>
        <v>41623.082002314812</v>
      </c>
    </row>
    <row r="2322" spans="1:20" ht="43.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s="5">
        <f t="shared" si="146"/>
        <v>1.0866</v>
      </c>
      <c r="H2322" t="s">
        <v>8224</v>
      </c>
      <c r="I2322" t="s">
        <v>8246</v>
      </c>
      <c r="J2322">
        <v>1396463800</v>
      </c>
      <c r="K2322">
        <v>1393443400</v>
      </c>
      <c r="L2322" t="b">
        <v>1</v>
      </c>
      <c r="M2322">
        <v>89</v>
      </c>
      <c r="N2322" s="6">
        <f t="shared" si="147"/>
        <v>61.044943820224717</v>
      </c>
      <c r="O2322" t="b">
        <v>1</v>
      </c>
      <c r="P2322" t="s">
        <v>8279</v>
      </c>
      <c r="Q2322" t="s">
        <v>8325</v>
      </c>
      <c r="R2322" t="s">
        <v>8329</v>
      </c>
      <c r="S2322" s="11">
        <f t="shared" si="148"/>
        <v>41696.817129629628</v>
      </c>
      <c r="T2322" s="11">
        <f t="shared" si="149"/>
        <v>41731.775462962964</v>
      </c>
    </row>
    <row r="2323" spans="1:20" ht="43.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s="5">
        <f t="shared" si="146"/>
        <v>0.39120962394619685</v>
      </c>
      <c r="H2323" t="s">
        <v>8239</v>
      </c>
      <c r="I2323" t="s">
        <v>8249</v>
      </c>
      <c r="J2323">
        <v>1491282901</v>
      </c>
      <c r="K2323">
        <v>1488694501</v>
      </c>
      <c r="L2323" t="b">
        <v>0</v>
      </c>
      <c r="M2323">
        <v>64</v>
      </c>
      <c r="N2323" s="6">
        <f t="shared" si="147"/>
        <v>64.53125</v>
      </c>
      <c r="O2323" t="b">
        <v>0</v>
      </c>
      <c r="P2323" t="s">
        <v>8298</v>
      </c>
      <c r="Q2323" t="s">
        <v>8336</v>
      </c>
      <c r="R2323" t="s">
        <v>8352</v>
      </c>
      <c r="S2323" s="11">
        <f t="shared" si="148"/>
        <v>42799.260428240741</v>
      </c>
      <c r="T2323" s="11">
        <f t="shared" si="149"/>
        <v>42829.21876157407</v>
      </c>
    </row>
    <row r="2324" spans="1:20" ht="43.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s="5">
        <f t="shared" si="146"/>
        <v>3.1481481481481478E-2</v>
      </c>
      <c r="H2324" t="s">
        <v>8224</v>
      </c>
      <c r="I2324" t="s">
        <v>8246</v>
      </c>
      <c r="J2324">
        <v>1491769769</v>
      </c>
      <c r="K2324">
        <v>1489181369</v>
      </c>
      <c r="L2324" t="b">
        <v>0</v>
      </c>
      <c r="M2324">
        <v>4</v>
      </c>
      <c r="N2324" s="6">
        <f t="shared" si="147"/>
        <v>21.25</v>
      </c>
      <c r="O2324" t="b">
        <v>0</v>
      </c>
      <c r="P2324" t="s">
        <v>8298</v>
      </c>
      <c r="Q2324" t="s">
        <v>8336</v>
      </c>
      <c r="R2324" t="s">
        <v>8352</v>
      </c>
      <c r="S2324" s="11">
        <f t="shared" si="148"/>
        <v>42804.895474537043</v>
      </c>
      <c r="T2324" s="11">
        <f t="shared" si="149"/>
        <v>42834.853807870371</v>
      </c>
    </row>
    <row r="2325" spans="1:20" ht="43.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s="5">
        <f t="shared" si="146"/>
        <v>0.48</v>
      </c>
      <c r="H2325" t="s">
        <v>8224</v>
      </c>
      <c r="I2325" t="s">
        <v>8246</v>
      </c>
      <c r="J2325">
        <v>1490033247</v>
      </c>
      <c r="K2325">
        <v>1489428447</v>
      </c>
      <c r="L2325" t="b">
        <v>0</v>
      </c>
      <c r="M2325">
        <v>4</v>
      </c>
      <c r="N2325" s="6">
        <f t="shared" si="147"/>
        <v>30</v>
      </c>
      <c r="O2325" t="b">
        <v>0</v>
      </c>
      <c r="P2325" t="s">
        <v>8298</v>
      </c>
      <c r="Q2325" t="s">
        <v>8336</v>
      </c>
      <c r="R2325" t="s">
        <v>8352</v>
      </c>
      <c r="S2325" s="11">
        <f t="shared" si="148"/>
        <v>42807.755173611105</v>
      </c>
      <c r="T2325" s="11">
        <f t="shared" si="149"/>
        <v>42814.755173611105</v>
      </c>
    </row>
    <row r="2326" spans="1:20" ht="29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s="5">
        <f t="shared" si="146"/>
        <v>0.20733333333333334</v>
      </c>
      <c r="H2326" t="s">
        <v>8225</v>
      </c>
      <c r="I2326" t="s">
        <v>8247</v>
      </c>
      <c r="J2326">
        <v>1490559285</v>
      </c>
      <c r="K2326">
        <v>1487970885</v>
      </c>
      <c r="L2326" t="b">
        <v>0</v>
      </c>
      <c r="M2326">
        <v>61</v>
      </c>
      <c r="N2326" s="6">
        <f t="shared" si="147"/>
        <v>25.491803278688526</v>
      </c>
      <c r="O2326" t="b">
        <v>0</v>
      </c>
      <c r="P2326" t="s">
        <v>8298</v>
      </c>
      <c r="Q2326" t="s">
        <v>8336</v>
      </c>
      <c r="R2326" t="s">
        <v>8352</v>
      </c>
      <c r="S2326" s="11">
        <f t="shared" si="148"/>
        <v>42790.885243055556</v>
      </c>
      <c r="T2326" s="11">
        <f t="shared" si="149"/>
        <v>42820.843576388885</v>
      </c>
    </row>
    <row r="2327" spans="1:20" ht="43.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s="5">
        <f t="shared" si="146"/>
        <v>0.08</v>
      </c>
      <c r="H2327" t="s">
        <v>8224</v>
      </c>
      <c r="I2327" t="s">
        <v>8246</v>
      </c>
      <c r="J2327">
        <v>1490830331</v>
      </c>
      <c r="K2327">
        <v>1488241931</v>
      </c>
      <c r="L2327" t="b">
        <v>0</v>
      </c>
      <c r="M2327">
        <v>7</v>
      </c>
      <c r="N2327" s="6">
        <f t="shared" si="147"/>
        <v>11.428571428571429</v>
      </c>
      <c r="O2327" t="b">
        <v>0</v>
      </c>
      <c r="P2327" t="s">
        <v>8298</v>
      </c>
      <c r="Q2327" t="s">
        <v>8336</v>
      </c>
      <c r="R2327" t="s">
        <v>8352</v>
      </c>
      <c r="S2327" s="11">
        <f t="shared" si="148"/>
        <v>42794.022349537037</v>
      </c>
      <c r="T2327" s="11">
        <f t="shared" si="149"/>
        <v>42823.980682870373</v>
      </c>
    </row>
    <row r="2328" spans="1:20" ht="43.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s="5">
        <f t="shared" si="146"/>
        <v>7.1999999999999998E-3</v>
      </c>
      <c r="H2328" t="s">
        <v>8224</v>
      </c>
      <c r="I2328" t="s">
        <v>8246</v>
      </c>
      <c r="J2328">
        <v>1493571600</v>
      </c>
      <c r="K2328">
        <v>1489106948</v>
      </c>
      <c r="L2328" t="b">
        <v>0</v>
      </c>
      <c r="M2328">
        <v>1</v>
      </c>
      <c r="N2328" s="6">
        <f t="shared" si="147"/>
        <v>108</v>
      </c>
      <c r="O2328" t="b">
        <v>0</v>
      </c>
      <c r="P2328" t="s">
        <v>8298</v>
      </c>
      <c r="Q2328" t="s">
        <v>8336</v>
      </c>
      <c r="R2328" t="s">
        <v>8352</v>
      </c>
      <c r="S2328" s="11">
        <f t="shared" si="148"/>
        <v>42804.034120370372</v>
      </c>
      <c r="T2328" s="11">
        <f t="shared" si="149"/>
        <v>42855.708333333328</v>
      </c>
    </row>
    <row r="2329" spans="1:20" ht="29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s="5">
        <f t="shared" si="146"/>
        <v>5.2609431428571432</v>
      </c>
      <c r="H2329" t="s">
        <v>8224</v>
      </c>
      <c r="I2329" t="s">
        <v>8246</v>
      </c>
      <c r="J2329">
        <v>1409090440</v>
      </c>
      <c r="K2329">
        <v>1406066440</v>
      </c>
      <c r="L2329" t="b">
        <v>1</v>
      </c>
      <c r="M2329">
        <v>3355</v>
      </c>
      <c r="N2329" s="6">
        <f t="shared" si="147"/>
        <v>54.883162444113267</v>
      </c>
      <c r="O2329" t="b">
        <v>1</v>
      </c>
      <c r="P2329" t="s">
        <v>8298</v>
      </c>
      <c r="Q2329" t="s">
        <v>8336</v>
      </c>
      <c r="R2329" t="s">
        <v>8352</v>
      </c>
      <c r="S2329" s="11">
        <f t="shared" si="148"/>
        <v>41842.917129629634</v>
      </c>
      <c r="T2329" s="11">
        <f t="shared" si="149"/>
        <v>41877.917129629634</v>
      </c>
    </row>
    <row r="2330" spans="1:20" ht="58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s="5">
        <f t="shared" si="146"/>
        <v>2.5445000000000002</v>
      </c>
      <c r="H2330" t="s">
        <v>8224</v>
      </c>
      <c r="I2330" t="s">
        <v>8246</v>
      </c>
      <c r="J2330">
        <v>1434307537</v>
      </c>
      <c r="K2330">
        <v>1431715537</v>
      </c>
      <c r="L2330" t="b">
        <v>1</v>
      </c>
      <c r="M2330">
        <v>537</v>
      </c>
      <c r="N2330" s="6">
        <f t="shared" si="147"/>
        <v>47.383612662942269</v>
      </c>
      <c r="O2330" t="b">
        <v>1</v>
      </c>
      <c r="P2330" t="s">
        <v>8298</v>
      </c>
      <c r="Q2330" t="s">
        <v>8336</v>
      </c>
      <c r="R2330" t="s">
        <v>8352</v>
      </c>
      <c r="S2330" s="11">
        <f t="shared" si="148"/>
        <v>42139.781678240746</v>
      </c>
      <c r="T2330" s="11">
        <f t="shared" si="149"/>
        <v>42169.781678240746</v>
      </c>
    </row>
    <row r="2331" spans="1:20" ht="43.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s="5">
        <f t="shared" si="146"/>
        <v>1.0591999999999999</v>
      </c>
      <c r="H2331" t="s">
        <v>8224</v>
      </c>
      <c r="I2331" t="s">
        <v>8246</v>
      </c>
      <c r="J2331">
        <v>1405609146</v>
      </c>
      <c r="K2331">
        <v>1403017146</v>
      </c>
      <c r="L2331" t="b">
        <v>1</v>
      </c>
      <c r="M2331">
        <v>125</v>
      </c>
      <c r="N2331" s="6">
        <f t="shared" si="147"/>
        <v>211.84</v>
      </c>
      <c r="O2331" t="b">
        <v>1</v>
      </c>
      <c r="P2331" t="s">
        <v>8298</v>
      </c>
      <c r="Q2331" t="s">
        <v>8336</v>
      </c>
      <c r="R2331" t="s">
        <v>8352</v>
      </c>
      <c r="S2331" s="11">
        <f t="shared" si="148"/>
        <v>41807.624374999999</v>
      </c>
      <c r="T2331" s="11">
        <f t="shared" si="149"/>
        <v>41837.624374999999</v>
      </c>
    </row>
    <row r="2332" spans="1:20" ht="43.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s="5">
        <f t="shared" si="146"/>
        <v>1.0242285714285715</v>
      </c>
      <c r="H2332" t="s">
        <v>8224</v>
      </c>
      <c r="I2332" t="s">
        <v>8246</v>
      </c>
      <c r="J2332">
        <v>1451001600</v>
      </c>
      <c r="K2332">
        <v>1448400943</v>
      </c>
      <c r="L2332" t="b">
        <v>1</v>
      </c>
      <c r="M2332">
        <v>163</v>
      </c>
      <c r="N2332" s="6">
        <f t="shared" si="147"/>
        <v>219.92638036809817</v>
      </c>
      <c r="O2332" t="b">
        <v>1</v>
      </c>
      <c r="P2332" t="s">
        <v>8298</v>
      </c>
      <c r="Q2332" t="s">
        <v>8336</v>
      </c>
      <c r="R2332" t="s">
        <v>8352</v>
      </c>
      <c r="S2332" s="11">
        <f t="shared" si="148"/>
        <v>42332.89980324074</v>
      </c>
      <c r="T2332" s="11">
        <f t="shared" si="149"/>
        <v>42363</v>
      </c>
    </row>
    <row r="2333" spans="1:20" ht="43.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s="5">
        <f t="shared" si="146"/>
        <v>1.4431375</v>
      </c>
      <c r="H2333" t="s">
        <v>8224</v>
      </c>
      <c r="I2333" t="s">
        <v>8246</v>
      </c>
      <c r="J2333">
        <v>1408320490</v>
      </c>
      <c r="K2333">
        <v>1405728490</v>
      </c>
      <c r="L2333" t="b">
        <v>1</v>
      </c>
      <c r="M2333">
        <v>283</v>
      </c>
      <c r="N2333" s="6">
        <f t="shared" si="147"/>
        <v>40.795406360424032</v>
      </c>
      <c r="O2333" t="b">
        <v>1</v>
      </c>
      <c r="P2333" t="s">
        <v>8298</v>
      </c>
      <c r="Q2333" t="s">
        <v>8336</v>
      </c>
      <c r="R2333" t="s">
        <v>8352</v>
      </c>
      <c r="S2333" s="11">
        <f t="shared" si="148"/>
        <v>41839.005671296298</v>
      </c>
      <c r="T2333" s="11">
        <f t="shared" si="149"/>
        <v>41869.005671296298</v>
      </c>
    </row>
    <row r="2334" spans="1:20" ht="43.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s="5">
        <f t="shared" si="146"/>
        <v>1.06308</v>
      </c>
      <c r="H2334" t="s">
        <v>8224</v>
      </c>
      <c r="I2334" t="s">
        <v>8246</v>
      </c>
      <c r="J2334">
        <v>1423235071</v>
      </c>
      <c r="K2334">
        <v>1420643071</v>
      </c>
      <c r="L2334" t="b">
        <v>1</v>
      </c>
      <c r="M2334">
        <v>352</v>
      </c>
      <c r="N2334" s="6">
        <f t="shared" si="147"/>
        <v>75.502840909090907</v>
      </c>
      <c r="O2334" t="b">
        <v>1</v>
      </c>
      <c r="P2334" t="s">
        <v>8298</v>
      </c>
      <c r="Q2334" t="s">
        <v>8336</v>
      </c>
      <c r="R2334" t="s">
        <v>8352</v>
      </c>
      <c r="S2334" s="11">
        <f t="shared" si="148"/>
        <v>42011.628136574072</v>
      </c>
      <c r="T2334" s="11">
        <f t="shared" si="149"/>
        <v>42041.628136574072</v>
      </c>
    </row>
    <row r="2335" spans="1:20" ht="43.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s="5">
        <f t="shared" si="146"/>
        <v>2.1216666666666666</v>
      </c>
      <c r="H2335" t="s">
        <v>8224</v>
      </c>
      <c r="I2335" t="s">
        <v>8246</v>
      </c>
      <c r="J2335">
        <v>1401385800</v>
      </c>
      <c r="K2335">
        <v>1399563390</v>
      </c>
      <c r="L2335" t="b">
        <v>1</v>
      </c>
      <c r="M2335">
        <v>94</v>
      </c>
      <c r="N2335" s="6">
        <f t="shared" si="147"/>
        <v>13.542553191489361</v>
      </c>
      <c r="O2335" t="b">
        <v>1</v>
      </c>
      <c r="P2335" t="s">
        <v>8298</v>
      </c>
      <c r="Q2335" t="s">
        <v>8336</v>
      </c>
      <c r="R2335" t="s">
        <v>8352</v>
      </c>
      <c r="S2335" s="11">
        <f t="shared" si="148"/>
        <v>41767.650347222225</v>
      </c>
      <c r="T2335" s="11">
        <f t="shared" si="149"/>
        <v>41788.743055555555</v>
      </c>
    </row>
    <row r="2336" spans="1:20" ht="43.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s="5">
        <f t="shared" si="146"/>
        <v>1.0195000000000001</v>
      </c>
      <c r="H2336" t="s">
        <v>8224</v>
      </c>
      <c r="I2336" t="s">
        <v>8246</v>
      </c>
      <c r="J2336">
        <v>1415208840</v>
      </c>
      <c r="K2336">
        <v>1412611498</v>
      </c>
      <c r="L2336" t="b">
        <v>1</v>
      </c>
      <c r="M2336">
        <v>67</v>
      </c>
      <c r="N2336" s="6">
        <f t="shared" si="147"/>
        <v>60.865671641791046</v>
      </c>
      <c r="O2336" t="b">
        <v>1</v>
      </c>
      <c r="P2336" t="s">
        <v>8298</v>
      </c>
      <c r="Q2336" t="s">
        <v>8336</v>
      </c>
      <c r="R2336" t="s">
        <v>8352</v>
      </c>
      <c r="S2336" s="11">
        <f t="shared" si="148"/>
        <v>41918.670115740737</v>
      </c>
      <c r="T2336" s="11">
        <f t="shared" si="149"/>
        <v>41948.731944444444</v>
      </c>
    </row>
    <row r="2337" spans="1:20" ht="43.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s="5">
        <f t="shared" si="146"/>
        <v>1.0227200000000001</v>
      </c>
      <c r="H2337" t="s">
        <v>8224</v>
      </c>
      <c r="I2337" t="s">
        <v>8246</v>
      </c>
      <c r="J2337">
        <v>1402494243</v>
      </c>
      <c r="K2337">
        <v>1399902243</v>
      </c>
      <c r="L2337" t="b">
        <v>1</v>
      </c>
      <c r="M2337">
        <v>221</v>
      </c>
      <c r="N2337" s="6">
        <f t="shared" si="147"/>
        <v>115.69230769230769</v>
      </c>
      <c r="O2337" t="b">
        <v>1</v>
      </c>
      <c r="P2337" t="s">
        <v>8298</v>
      </c>
      <c r="Q2337" t="s">
        <v>8336</v>
      </c>
      <c r="R2337" t="s">
        <v>8352</v>
      </c>
      <c r="S2337" s="11">
        <f t="shared" si="148"/>
        <v>41771.572256944448</v>
      </c>
      <c r="T2337" s="11">
        <f t="shared" si="149"/>
        <v>41801.572256944448</v>
      </c>
    </row>
    <row r="2338" spans="1:20" ht="43.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s="5">
        <f t="shared" si="146"/>
        <v>5.2073254999999996</v>
      </c>
      <c r="H2338" t="s">
        <v>8224</v>
      </c>
      <c r="I2338" t="s">
        <v>8246</v>
      </c>
      <c r="J2338">
        <v>1394316695</v>
      </c>
      <c r="K2338">
        <v>1390860695</v>
      </c>
      <c r="L2338" t="b">
        <v>1</v>
      </c>
      <c r="M2338">
        <v>2165</v>
      </c>
      <c r="N2338" s="6">
        <f t="shared" si="147"/>
        <v>48.104623556581984</v>
      </c>
      <c r="O2338" t="b">
        <v>1</v>
      </c>
      <c r="P2338" t="s">
        <v>8298</v>
      </c>
      <c r="Q2338" t="s">
        <v>8336</v>
      </c>
      <c r="R2338" t="s">
        <v>8352</v>
      </c>
      <c r="S2338" s="11">
        <f t="shared" si="148"/>
        <v>41666.924710648149</v>
      </c>
      <c r="T2338" s="11">
        <f t="shared" si="149"/>
        <v>41706.924710648149</v>
      </c>
    </row>
    <row r="2339" spans="1:20" ht="29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s="5">
        <f t="shared" si="146"/>
        <v>1.1065833333333333</v>
      </c>
      <c r="H2339" t="s">
        <v>8224</v>
      </c>
      <c r="I2339" t="s">
        <v>8246</v>
      </c>
      <c r="J2339">
        <v>1403796143</v>
      </c>
      <c r="K2339">
        <v>1401204143</v>
      </c>
      <c r="L2339" t="b">
        <v>1</v>
      </c>
      <c r="M2339">
        <v>179</v>
      </c>
      <c r="N2339" s="6">
        <f t="shared" si="147"/>
        <v>74.184357541899445</v>
      </c>
      <c r="O2339" t="b">
        <v>1</v>
      </c>
      <c r="P2339" t="s">
        <v>8298</v>
      </c>
      <c r="Q2339" t="s">
        <v>8336</v>
      </c>
      <c r="R2339" t="s">
        <v>8352</v>
      </c>
      <c r="S2339" s="11">
        <f t="shared" si="148"/>
        <v>41786.640543981484</v>
      </c>
      <c r="T2339" s="11">
        <f t="shared" si="149"/>
        <v>41816.640543981484</v>
      </c>
    </row>
    <row r="2340" spans="1:20" ht="43.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s="5">
        <f t="shared" si="146"/>
        <v>1.0114333333333334</v>
      </c>
      <c r="H2340" t="s">
        <v>8224</v>
      </c>
      <c r="I2340" t="s">
        <v>8246</v>
      </c>
      <c r="J2340">
        <v>1404077484</v>
      </c>
      <c r="K2340">
        <v>1401485484</v>
      </c>
      <c r="L2340" t="b">
        <v>1</v>
      </c>
      <c r="M2340">
        <v>123</v>
      </c>
      <c r="N2340" s="6">
        <f t="shared" si="147"/>
        <v>123.34552845528455</v>
      </c>
      <c r="O2340" t="b">
        <v>1</v>
      </c>
      <c r="P2340" t="s">
        <v>8298</v>
      </c>
      <c r="Q2340" t="s">
        <v>8336</v>
      </c>
      <c r="R2340" t="s">
        <v>8352</v>
      </c>
      <c r="S2340" s="11">
        <f t="shared" si="148"/>
        <v>41789.896805555552</v>
      </c>
      <c r="T2340" s="11">
        <f t="shared" si="149"/>
        <v>41819.896805555552</v>
      </c>
    </row>
    <row r="2341" spans="1:20" ht="43.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s="5">
        <f t="shared" si="146"/>
        <v>2.9420799999999998</v>
      </c>
      <c r="H2341" t="s">
        <v>8224</v>
      </c>
      <c r="I2341" t="s">
        <v>8246</v>
      </c>
      <c r="J2341">
        <v>1482134340</v>
      </c>
      <c r="K2341">
        <v>1479496309</v>
      </c>
      <c r="L2341" t="b">
        <v>1</v>
      </c>
      <c r="M2341">
        <v>1104</v>
      </c>
      <c r="N2341" s="6">
        <f t="shared" si="147"/>
        <v>66.623188405797094</v>
      </c>
      <c r="O2341" t="b">
        <v>1</v>
      </c>
      <c r="P2341" t="s">
        <v>8298</v>
      </c>
      <c r="Q2341" t="s">
        <v>8336</v>
      </c>
      <c r="R2341" t="s">
        <v>8352</v>
      </c>
      <c r="S2341" s="11">
        <f t="shared" si="148"/>
        <v>42692.79987268518</v>
      </c>
      <c r="T2341" s="11">
        <f t="shared" si="149"/>
        <v>42723.332638888889</v>
      </c>
    </row>
    <row r="2342" spans="1:20" ht="43.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s="5">
        <f t="shared" si="146"/>
        <v>1.0577749999999999</v>
      </c>
      <c r="H2342" t="s">
        <v>8224</v>
      </c>
      <c r="I2342" t="s">
        <v>8246</v>
      </c>
      <c r="J2342">
        <v>1477841138</v>
      </c>
      <c r="K2342">
        <v>1475249138</v>
      </c>
      <c r="L2342" t="b">
        <v>1</v>
      </c>
      <c r="M2342">
        <v>403</v>
      </c>
      <c r="N2342" s="6">
        <f t="shared" si="147"/>
        <v>104.99007444168734</v>
      </c>
      <c r="O2342" t="b">
        <v>1</v>
      </c>
      <c r="P2342" t="s">
        <v>8298</v>
      </c>
      <c r="Q2342" t="s">
        <v>8336</v>
      </c>
      <c r="R2342" t="s">
        <v>8352</v>
      </c>
      <c r="S2342" s="11">
        <f t="shared" si="148"/>
        <v>42643.642800925925</v>
      </c>
      <c r="T2342" s="11">
        <f t="shared" si="149"/>
        <v>42673.642800925925</v>
      </c>
    </row>
    <row r="2343" spans="1:20" ht="43.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s="5">
        <f t="shared" si="146"/>
        <v>0</v>
      </c>
      <c r="H2343" t="s">
        <v>8224</v>
      </c>
      <c r="I2343" t="s">
        <v>8246</v>
      </c>
      <c r="J2343">
        <v>1436729504</v>
      </c>
      <c r="K2343">
        <v>1434137504</v>
      </c>
      <c r="L2343" t="b">
        <v>0</v>
      </c>
      <c r="M2343">
        <v>0</v>
      </c>
      <c r="N2343" s="6">
        <f t="shared" si="147"/>
        <v>0</v>
      </c>
      <c r="O2343" t="b">
        <v>0</v>
      </c>
      <c r="P2343" t="s">
        <v>8272</v>
      </c>
      <c r="Q2343" t="s">
        <v>8319</v>
      </c>
      <c r="R2343" t="s">
        <v>8320</v>
      </c>
      <c r="S2343" s="11">
        <f t="shared" si="148"/>
        <v>42167.813703703709</v>
      </c>
      <c r="T2343" s="11">
        <f t="shared" si="149"/>
        <v>42197.813703703709</v>
      </c>
    </row>
    <row r="2344" spans="1:20" ht="43.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s="5">
        <f t="shared" si="146"/>
        <v>0</v>
      </c>
      <c r="H2344" t="s">
        <v>8224</v>
      </c>
      <c r="I2344" t="s">
        <v>8246</v>
      </c>
      <c r="J2344">
        <v>1412571600</v>
      </c>
      <c r="K2344">
        <v>1410799870</v>
      </c>
      <c r="L2344" t="b">
        <v>0</v>
      </c>
      <c r="M2344">
        <v>0</v>
      </c>
      <c r="N2344" s="6">
        <f t="shared" si="147"/>
        <v>0</v>
      </c>
      <c r="O2344" t="b">
        <v>0</v>
      </c>
      <c r="P2344" t="s">
        <v>8272</v>
      </c>
      <c r="Q2344" t="s">
        <v>8319</v>
      </c>
      <c r="R2344" t="s">
        <v>8320</v>
      </c>
      <c r="S2344" s="11">
        <f t="shared" si="148"/>
        <v>41897.702199074076</v>
      </c>
      <c r="T2344" s="11">
        <f t="shared" si="149"/>
        <v>41918.208333333336</v>
      </c>
    </row>
    <row r="2345" spans="1:20" ht="43.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s="5">
        <f t="shared" si="146"/>
        <v>0.03</v>
      </c>
      <c r="H2345" t="s">
        <v>8224</v>
      </c>
      <c r="I2345" t="s">
        <v>8246</v>
      </c>
      <c r="J2345">
        <v>1452282420</v>
      </c>
      <c r="K2345">
        <v>1447962505</v>
      </c>
      <c r="L2345" t="b">
        <v>0</v>
      </c>
      <c r="M2345">
        <v>1</v>
      </c>
      <c r="N2345" s="6">
        <f t="shared" si="147"/>
        <v>300</v>
      </c>
      <c r="O2345" t="b">
        <v>0</v>
      </c>
      <c r="P2345" t="s">
        <v>8272</v>
      </c>
      <c r="Q2345" t="s">
        <v>8319</v>
      </c>
      <c r="R2345" t="s">
        <v>8320</v>
      </c>
      <c r="S2345" s="11">
        <f t="shared" si="148"/>
        <v>42327.825289351851</v>
      </c>
      <c r="T2345" s="11">
        <f t="shared" si="149"/>
        <v>42377.82430555555</v>
      </c>
    </row>
    <row r="2346" spans="1:20" ht="43.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s="5">
        <f t="shared" si="146"/>
        <v>1E-3</v>
      </c>
      <c r="H2346" t="s">
        <v>8229</v>
      </c>
      <c r="I2346" t="s">
        <v>8251</v>
      </c>
      <c r="J2346">
        <v>1466789269</v>
      </c>
      <c r="K2346">
        <v>1464197269</v>
      </c>
      <c r="L2346" t="b">
        <v>0</v>
      </c>
      <c r="M2346">
        <v>1</v>
      </c>
      <c r="N2346" s="6">
        <f t="shared" si="147"/>
        <v>1</v>
      </c>
      <c r="O2346" t="b">
        <v>0</v>
      </c>
      <c r="P2346" t="s">
        <v>8272</v>
      </c>
      <c r="Q2346" t="s">
        <v>8319</v>
      </c>
      <c r="R2346" t="s">
        <v>8320</v>
      </c>
      <c r="S2346" s="11">
        <f t="shared" si="148"/>
        <v>42515.727650462963</v>
      </c>
      <c r="T2346" s="11">
        <f t="shared" si="149"/>
        <v>42545.727650462963</v>
      </c>
    </row>
    <row r="2347" spans="1:20" ht="43.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s="5">
        <f t="shared" si="146"/>
        <v>0</v>
      </c>
      <c r="H2347" t="s">
        <v>8224</v>
      </c>
      <c r="I2347" t="s">
        <v>8246</v>
      </c>
      <c r="J2347">
        <v>1427845140</v>
      </c>
      <c r="K2347">
        <v>1424822556</v>
      </c>
      <c r="L2347" t="b">
        <v>0</v>
      </c>
      <c r="M2347">
        <v>0</v>
      </c>
      <c r="N2347" s="6">
        <f t="shared" si="147"/>
        <v>0</v>
      </c>
      <c r="O2347" t="b">
        <v>0</v>
      </c>
      <c r="P2347" t="s">
        <v>8272</v>
      </c>
      <c r="Q2347" t="s">
        <v>8319</v>
      </c>
      <c r="R2347" t="s">
        <v>8320</v>
      </c>
      <c r="S2347" s="11">
        <f t="shared" si="148"/>
        <v>42060.001805555556</v>
      </c>
      <c r="T2347" s="11">
        <f t="shared" si="149"/>
        <v>42094.985416666663</v>
      </c>
    </row>
    <row r="2348" spans="1:20" ht="43.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s="5">
        <f t="shared" si="146"/>
        <v>6.4999999999999997E-4</v>
      </c>
      <c r="H2348" t="s">
        <v>8224</v>
      </c>
      <c r="I2348" t="s">
        <v>8246</v>
      </c>
      <c r="J2348">
        <v>1476731431</v>
      </c>
      <c r="K2348">
        <v>1472843431</v>
      </c>
      <c r="L2348" t="b">
        <v>0</v>
      </c>
      <c r="M2348">
        <v>3</v>
      </c>
      <c r="N2348" s="6">
        <f t="shared" si="147"/>
        <v>13</v>
      </c>
      <c r="O2348" t="b">
        <v>0</v>
      </c>
      <c r="P2348" t="s">
        <v>8272</v>
      </c>
      <c r="Q2348" t="s">
        <v>8319</v>
      </c>
      <c r="R2348" t="s">
        <v>8320</v>
      </c>
      <c r="S2348" s="11">
        <f t="shared" si="148"/>
        <v>42615.79896990741</v>
      </c>
      <c r="T2348" s="11">
        <f t="shared" si="149"/>
        <v>42660.79896990741</v>
      </c>
    </row>
    <row r="2349" spans="1:20" ht="43.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s="5">
        <f t="shared" si="146"/>
        <v>1.4999999999999999E-2</v>
      </c>
      <c r="H2349" t="s">
        <v>8224</v>
      </c>
      <c r="I2349" t="s">
        <v>8246</v>
      </c>
      <c r="J2349">
        <v>1472135676</v>
      </c>
      <c r="K2349">
        <v>1469543676</v>
      </c>
      <c r="L2349" t="b">
        <v>0</v>
      </c>
      <c r="M2349">
        <v>1</v>
      </c>
      <c r="N2349" s="6">
        <f t="shared" si="147"/>
        <v>15</v>
      </c>
      <c r="O2349" t="b">
        <v>0</v>
      </c>
      <c r="P2349" t="s">
        <v>8272</v>
      </c>
      <c r="Q2349" t="s">
        <v>8319</v>
      </c>
      <c r="R2349" t="s">
        <v>8320</v>
      </c>
      <c r="S2349" s="11">
        <f t="shared" si="148"/>
        <v>42577.607361111113</v>
      </c>
      <c r="T2349" s="11">
        <f t="shared" si="149"/>
        <v>42607.607361111113</v>
      </c>
    </row>
    <row r="2350" spans="1:20" ht="43.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s="5">
        <f t="shared" si="146"/>
        <v>3.8571428571428572E-3</v>
      </c>
      <c r="H2350" t="s">
        <v>8224</v>
      </c>
      <c r="I2350" t="s">
        <v>8246</v>
      </c>
      <c r="J2350">
        <v>1456006938</v>
      </c>
      <c r="K2350">
        <v>1450822938</v>
      </c>
      <c r="L2350" t="b">
        <v>0</v>
      </c>
      <c r="M2350">
        <v>5</v>
      </c>
      <c r="N2350" s="6">
        <f t="shared" si="147"/>
        <v>54</v>
      </c>
      <c r="O2350" t="b">
        <v>0</v>
      </c>
      <c r="P2350" t="s">
        <v>8272</v>
      </c>
      <c r="Q2350" t="s">
        <v>8319</v>
      </c>
      <c r="R2350" t="s">
        <v>8320</v>
      </c>
      <c r="S2350" s="11">
        <f t="shared" si="148"/>
        <v>42360.932152777779</v>
      </c>
      <c r="T2350" s="11">
        <f t="shared" si="149"/>
        <v>42420.932152777779</v>
      </c>
    </row>
    <row r="2351" spans="1:20" ht="43.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s="5">
        <f t="shared" si="146"/>
        <v>0</v>
      </c>
      <c r="H2351" t="s">
        <v>8235</v>
      </c>
      <c r="I2351" t="s">
        <v>8255</v>
      </c>
      <c r="J2351">
        <v>1439318228</v>
      </c>
      <c r="K2351">
        <v>1436812628</v>
      </c>
      <c r="L2351" t="b">
        <v>0</v>
      </c>
      <c r="M2351">
        <v>0</v>
      </c>
      <c r="N2351" s="6">
        <f t="shared" si="147"/>
        <v>0</v>
      </c>
      <c r="O2351" t="b">
        <v>0</v>
      </c>
      <c r="P2351" t="s">
        <v>8272</v>
      </c>
      <c r="Q2351" t="s">
        <v>8319</v>
      </c>
      <c r="R2351" t="s">
        <v>8320</v>
      </c>
      <c r="S2351" s="11">
        <f t="shared" si="148"/>
        <v>42198.775787037041</v>
      </c>
      <c r="T2351" s="11">
        <f t="shared" si="149"/>
        <v>42227.775787037041</v>
      </c>
    </row>
    <row r="2352" spans="1:20" ht="29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s="5">
        <f t="shared" si="146"/>
        <v>0</v>
      </c>
      <c r="H2352" t="s">
        <v>8241</v>
      </c>
      <c r="I2352" t="s">
        <v>8249</v>
      </c>
      <c r="J2352">
        <v>1483474370</v>
      </c>
      <c r="K2352">
        <v>1480882370</v>
      </c>
      <c r="L2352" t="b">
        <v>0</v>
      </c>
      <c r="M2352">
        <v>0</v>
      </c>
      <c r="N2352" s="6">
        <f t="shared" si="147"/>
        <v>0</v>
      </c>
      <c r="O2352" t="b">
        <v>0</v>
      </c>
      <c r="P2352" t="s">
        <v>8272</v>
      </c>
      <c r="Q2352" t="s">
        <v>8319</v>
      </c>
      <c r="R2352" t="s">
        <v>8320</v>
      </c>
      <c r="S2352" s="11">
        <f t="shared" si="148"/>
        <v>42708.842245370368</v>
      </c>
      <c r="T2352" s="11">
        <f t="shared" si="149"/>
        <v>42738.842245370368</v>
      </c>
    </row>
    <row r="2353" spans="1:20" ht="29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s="5">
        <f t="shared" si="146"/>
        <v>5.7142857142857143E-3</v>
      </c>
      <c r="H2353" t="s">
        <v>8228</v>
      </c>
      <c r="I2353" t="s">
        <v>8250</v>
      </c>
      <c r="J2353">
        <v>1430360739</v>
      </c>
      <c r="K2353">
        <v>1427768739</v>
      </c>
      <c r="L2353" t="b">
        <v>0</v>
      </c>
      <c r="M2353">
        <v>7</v>
      </c>
      <c r="N2353" s="6">
        <f t="shared" si="147"/>
        <v>15.428571428571429</v>
      </c>
      <c r="O2353" t="b">
        <v>0</v>
      </c>
      <c r="P2353" t="s">
        <v>8272</v>
      </c>
      <c r="Q2353" t="s">
        <v>8319</v>
      </c>
      <c r="R2353" t="s">
        <v>8320</v>
      </c>
      <c r="S2353" s="11">
        <f t="shared" si="148"/>
        <v>42094.101145833338</v>
      </c>
      <c r="T2353" s="11">
        <f t="shared" si="149"/>
        <v>42124.101145833338</v>
      </c>
    </row>
    <row r="2354" spans="1:20" ht="43.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s="5">
        <f t="shared" si="146"/>
        <v>0</v>
      </c>
      <c r="H2354" t="s">
        <v>8224</v>
      </c>
      <c r="I2354" t="s">
        <v>8246</v>
      </c>
      <c r="J2354">
        <v>1433603552</v>
      </c>
      <c r="K2354">
        <v>1428419552</v>
      </c>
      <c r="L2354" t="b">
        <v>0</v>
      </c>
      <c r="M2354">
        <v>0</v>
      </c>
      <c r="N2354" s="6">
        <f t="shared" si="147"/>
        <v>0</v>
      </c>
      <c r="O2354" t="b">
        <v>0</v>
      </c>
      <c r="P2354" t="s">
        <v>8272</v>
      </c>
      <c r="Q2354" t="s">
        <v>8319</v>
      </c>
      <c r="R2354" t="s">
        <v>8320</v>
      </c>
      <c r="S2354" s="11">
        <f t="shared" si="148"/>
        <v>42101.633703703701</v>
      </c>
      <c r="T2354" s="11">
        <f t="shared" si="149"/>
        <v>42161.633703703701</v>
      </c>
    </row>
    <row r="2355" spans="1:20" ht="43.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s="5">
        <f t="shared" si="146"/>
        <v>0</v>
      </c>
      <c r="H2355" t="s">
        <v>8224</v>
      </c>
      <c r="I2355" t="s">
        <v>8246</v>
      </c>
      <c r="J2355">
        <v>1429632822</v>
      </c>
      <c r="K2355">
        <v>1428596022</v>
      </c>
      <c r="L2355" t="b">
        <v>0</v>
      </c>
      <c r="M2355">
        <v>0</v>
      </c>
      <c r="N2355" s="6">
        <f t="shared" si="147"/>
        <v>0</v>
      </c>
      <c r="O2355" t="b">
        <v>0</v>
      </c>
      <c r="P2355" t="s">
        <v>8272</v>
      </c>
      <c r="Q2355" t="s">
        <v>8319</v>
      </c>
      <c r="R2355" t="s">
        <v>8320</v>
      </c>
      <c r="S2355" s="11">
        <f t="shared" si="148"/>
        <v>42103.676180555558</v>
      </c>
      <c r="T2355" s="11">
        <f t="shared" si="149"/>
        <v>42115.676180555558</v>
      </c>
    </row>
    <row r="2356" spans="1:20" ht="29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s="5">
        <f t="shared" si="146"/>
        <v>7.1428571428571429E-4</v>
      </c>
      <c r="H2356" t="s">
        <v>8224</v>
      </c>
      <c r="I2356" t="s">
        <v>8246</v>
      </c>
      <c r="J2356">
        <v>1420910460</v>
      </c>
      <c r="K2356">
        <v>1415726460</v>
      </c>
      <c r="L2356" t="b">
        <v>0</v>
      </c>
      <c r="M2356">
        <v>1</v>
      </c>
      <c r="N2356" s="6">
        <f t="shared" si="147"/>
        <v>25</v>
      </c>
      <c r="O2356" t="b">
        <v>0</v>
      </c>
      <c r="P2356" t="s">
        <v>8272</v>
      </c>
      <c r="Q2356" t="s">
        <v>8319</v>
      </c>
      <c r="R2356" t="s">
        <v>8320</v>
      </c>
      <c r="S2356" s="11">
        <f t="shared" si="148"/>
        <v>41954.722916666666</v>
      </c>
      <c r="T2356" s="11">
        <f t="shared" si="149"/>
        <v>42014.722916666666</v>
      </c>
    </row>
    <row r="2357" spans="1:20" ht="43.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s="5">
        <f t="shared" si="146"/>
        <v>6.875E-3</v>
      </c>
      <c r="H2357" t="s">
        <v>8226</v>
      </c>
      <c r="I2357" t="s">
        <v>8248</v>
      </c>
      <c r="J2357">
        <v>1430604136</v>
      </c>
      <c r="K2357">
        <v>1428012136</v>
      </c>
      <c r="L2357" t="b">
        <v>0</v>
      </c>
      <c r="M2357">
        <v>2</v>
      </c>
      <c r="N2357" s="6">
        <f t="shared" si="147"/>
        <v>27.5</v>
      </c>
      <c r="O2357" t="b">
        <v>0</v>
      </c>
      <c r="P2357" t="s">
        <v>8272</v>
      </c>
      <c r="Q2357" t="s">
        <v>8319</v>
      </c>
      <c r="R2357" t="s">
        <v>8320</v>
      </c>
      <c r="S2357" s="11">
        <f t="shared" si="148"/>
        <v>42096.918240740735</v>
      </c>
      <c r="T2357" s="11">
        <f t="shared" si="149"/>
        <v>42126.918240740735</v>
      </c>
    </row>
    <row r="2358" spans="1:20" ht="29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s="5">
        <f t="shared" si="146"/>
        <v>0</v>
      </c>
      <c r="H2358" t="s">
        <v>8233</v>
      </c>
      <c r="I2358" t="s">
        <v>8249</v>
      </c>
      <c r="J2358">
        <v>1433530104</v>
      </c>
      <c r="K2358">
        <v>1430938104</v>
      </c>
      <c r="L2358" t="b">
        <v>0</v>
      </c>
      <c r="M2358">
        <v>0</v>
      </c>
      <c r="N2358" s="6">
        <f t="shared" si="147"/>
        <v>0</v>
      </c>
      <c r="O2358" t="b">
        <v>0</v>
      </c>
      <c r="P2358" t="s">
        <v>8272</v>
      </c>
      <c r="Q2358" t="s">
        <v>8319</v>
      </c>
      <c r="R2358" t="s">
        <v>8320</v>
      </c>
      <c r="S2358" s="11">
        <f t="shared" si="148"/>
        <v>42130.78361111111</v>
      </c>
      <c r="T2358" s="11">
        <f t="shared" si="149"/>
        <v>42160.78361111111</v>
      </c>
    </row>
    <row r="2359" spans="1:20" ht="29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s="5">
        <f t="shared" si="146"/>
        <v>0</v>
      </c>
      <c r="H2359" t="s">
        <v>8225</v>
      </c>
      <c r="I2359" t="s">
        <v>8247</v>
      </c>
      <c r="J2359">
        <v>1445093578</v>
      </c>
      <c r="K2359">
        <v>1442501578</v>
      </c>
      <c r="L2359" t="b">
        <v>0</v>
      </c>
      <c r="M2359">
        <v>0</v>
      </c>
      <c r="N2359" s="6">
        <f t="shared" si="147"/>
        <v>0</v>
      </c>
      <c r="O2359" t="b">
        <v>0</v>
      </c>
      <c r="P2359" t="s">
        <v>8272</v>
      </c>
      <c r="Q2359" t="s">
        <v>8319</v>
      </c>
      <c r="R2359" t="s">
        <v>8320</v>
      </c>
      <c r="S2359" s="11">
        <f t="shared" si="148"/>
        <v>42264.620115740734</v>
      </c>
      <c r="T2359" s="11">
        <f t="shared" si="149"/>
        <v>42294.620115740734</v>
      </c>
    </row>
    <row r="2360" spans="1:20" ht="43.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s="5">
        <f t="shared" si="146"/>
        <v>0</v>
      </c>
      <c r="H2360" t="s">
        <v>8225</v>
      </c>
      <c r="I2360" t="s">
        <v>8247</v>
      </c>
      <c r="J2360">
        <v>1422664740</v>
      </c>
      <c r="K2360">
        <v>1417818036</v>
      </c>
      <c r="L2360" t="b">
        <v>0</v>
      </c>
      <c r="M2360">
        <v>0</v>
      </c>
      <c r="N2360" s="6">
        <f t="shared" si="147"/>
        <v>0</v>
      </c>
      <c r="O2360" t="b">
        <v>0</v>
      </c>
      <c r="P2360" t="s">
        <v>8272</v>
      </c>
      <c r="Q2360" t="s">
        <v>8319</v>
      </c>
      <c r="R2360" t="s">
        <v>8320</v>
      </c>
      <c r="S2360" s="11">
        <f t="shared" si="148"/>
        <v>41978.930972222224</v>
      </c>
      <c r="T2360" s="11">
        <f t="shared" si="149"/>
        <v>42035.027083333334</v>
      </c>
    </row>
    <row r="2361" spans="1:20" ht="43.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s="5">
        <f t="shared" si="146"/>
        <v>0.14680000000000001</v>
      </c>
      <c r="H2361" t="s">
        <v>8224</v>
      </c>
      <c r="I2361" t="s">
        <v>8246</v>
      </c>
      <c r="J2361">
        <v>1438616124</v>
      </c>
      <c r="K2361">
        <v>1433432124</v>
      </c>
      <c r="L2361" t="b">
        <v>0</v>
      </c>
      <c r="M2361">
        <v>3</v>
      </c>
      <c r="N2361" s="6">
        <f t="shared" si="147"/>
        <v>367</v>
      </c>
      <c r="O2361" t="b">
        <v>0</v>
      </c>
      <c r="P2361" t="s">
        <v>8272</v>
      </c>
      <c r="Q2361" t="s">
        <v>8319</v>
      </c>
      <c r="R2361" t="s">
        <v>8320</v>
      </c>
      <c r="S2361" s="11">
        <f t="shared" si="148"/>
        <v>42159.649583333332</v>
      </c>
      <c r="T2361" s="11">
        <f t="shared" si="149"/>
        <v>42219.649583333332</v>
      </c>
    </row>
    <row r="2362" spans="1:20" ht="43.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s="5">
        <f t="shared" si="146"/>
        <v>4.0000000000000002E-4</v>
      </c>
      <c r="H2362" t="s">
        <v>8229</v>
      </c>
      <c r="I2362" t="s">
        <v>8251</v>
      </c>
      <c r="J2362">
        <v>1454864280</v>
      </c>
      <c r="K2362">
        <v>1452272280</v>
      </c>
      <c r="L2362" t="b">
        <v>0</v>
      </c>
      <c r="M2362">
        <v>1</v>
      </c>
      <c r="N2362" s="6">
        <f t="shared" si="147"/>
        <v>2</v>
      </c>
      <c r="O2362" t="b">
        <v>0</v>
      </c>
      <c r="P2362" t="s">
        <v>8272</v>
      </c>
      <c r="Q2362" t="s">
        <v>8319</v>
      </c>
      <c r="R2362" t="s">
        <v>8320</v>
      </c>
      <c r="S2362" s="11">
        <f t="shared" si="148"/>
        <v>42377.70694444445</v>
      </c>
      <c r="T2362" s="11">
        <f t="shared" si="149"/>
        <v>42407.70694444445</v>
      </c>
    </row>
    <row r="2363" spans="1:20" ht="43.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s="5">
        <f t="shared" si="146"/>
        <v>0</v>
      </c>
      <c r="H2363" t="s">
        <v>8229</v>
      </c>
      <c r="I2363" t="s">
        <v>8251</v>
      </c>
      <c r="J2363">
        <v>1462053600</v>
      </c>
      <c r="K2363">
        <v>1459975008</v>
      </c>
      <c r="L2363" t="b">
        <v>0</v>
      </c>
      <c r="M2363">
        <v>0</v>
      </c>
      <c r="N2363" s="6">
        <f t="shared" si="147"/>
        <v>0</v>
      </c>
      <c r="O2363" t="b">
        <v>0</v>
      </c>
      <c r="P2363" t="s">
        <v>8272</v>
      </c>
      <c r="Q2363" t="s">
        <v>8319</v>
      </c>
      <c r="R2363" t="s">
        <v>8320</v>
      </c>
      <c r="S2363" s="11">
        <f t="shared" si="148"/>
        <v>42466.858888888892</v>
      </c>
      <c r="T2363" s="11">
        <f t="shared" si="149"/>
        <v>42490.916666666672</v>
      </c>
    </row>
    <row r="2364" spans="1:20" ht="29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s="5">
        <f t="shared" si="146"/>
        <v>0.2857142857142857</v>
      </c>
      <c r="H2364" t="s">
        <v>8224</v>
      </c>
      <c r="I2364" t="s">
        <v>8246</v>
      </c>
      <c r="J2364">
        <v>1418315470</v>
      </c>
      <c r="K2364">
        <v>1415723470</v>
      </c>
      <c r="L2364" t="b">
        <v>0</v>
      </c>
      <c r="M2364">
        <v>2</v>
      </c>
      <c r="N2364" s="6">
        <f t="shared" si="147"/>
        <v>60</v>
      </c>
      <c r="O2364" t="b">
        <v>0</v>
      </c>
      <c r="P2364" t="s">
        <v>8272</v>
      </c>
      <c r="Q2364" t="s">
        <v>8319</v>
      </c>
      <c r="R2364" t="s">
        <v>8320</v>
      </c>
      <c r="S2364" s="11">
        <f t="shared" si="148"/>
        <v>41954.688310185185</v>
      </c>
      <c r="T2364" s="11">
        <f t="shared" si="149"/>
        <v>41984.688310185185</v>
      </c>
    </row>
    <row r="2365" spans="1:20" ht="43.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s="5">
        <f t="shared" si="146"/>
        <v>0</v>
      </c>
      <c r="H2365" t="s">
        <v>8224</v>
      </c>
      <c r="I2365" t="s">
        <v>8246</v>
      </c>
      <c r="J2365">
        <v>1451348200</v>
      </c>
      <c r="K2365">
        <v>1447460200</v>
      </c>
      <c r="L2365" t="b">
        <v>0</v>
      </c>
      <c r="M2365">
        <v>0</v>
      </c>
      <c r="N2365" s="6">
        <f t="shared" si="147"/>
        <v>0</v>
      </c>
      <c r="O2365" t="b">
        <v>0</v>
      </c>
      <c r="P2365" t="s">
        <v>8272</v>
      </c>
      <c r="Q2365" t="s">
        <v>8319</v>
      </c>
      <c r="R2365" t="s">
        <v>8320</v>
      </c>
      <c r="S2365" s="11">
        <f t="shared" si="148"/>
        <v>42322.011574074073</v>
      </c>
      <c r="T2365" s="11">
        <f t="shared" si="149"/>
        <v>42367.011574074073</v>
      </c>
    </row>
    <row r="2366" spans="1:20" ht="29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s="5">
        <f t="shared" si="146"/>
        <v>0</v>
      </c>
      <c r="H2366" t="s">
        <v>8224</v>
      </c>
      <c r="I2366" t="s">
        <v>8246</v>
      </c>
      <c r="J2366">
        <v>1445898356</v>
      </c>
      <c r="K2366">
        <v>1441146356</v>
      </c>
      <c r="L2366" t="b">
        <v>0</v>
      </c>
      <c r="M2366">
        <v>0</v>
      </c>
      <c r="N2366" s="6">
        <f t="shared" si="147"/>
        <v>0</v>
      </c>
      <c r="O2366" t="b">
        <v>0</v>
      </c>
      <c r="P2366" t="s">
        <v>8272</v>
      </c>
      <c r="Q2366" t="s">
        <v>8319</v>
      </c>
      <c r="R2366" t="s">
        <v>8320</v>
      </c>
      <c r="S2366" s="11">
        <f t="shared" si="148"/>
        <v>42248.934675925921</v>
      </c>
      <c r="T2366" s="11">
        <f t="shared" si="149"/>
        <v>42303.934675925921</v>
      </c>
    </row>
    <row r="2367" spans="1:20" ht="43.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s="5">
        <f t="shared" si="146"/>
        <v>0</v>
      </c>
      <c r="H2367" t="s">
        <v>8237</v>
      </c>
      <c r="I2367" t="s">
        <v>8249</v>
      </c>
      <c r="J2367">
        <v>1453071600</v>
      </c>
      <c r="K2367">
        <v>1449596425</v>
      </c>
      <c r="L2367" t="b">
        <v>0</v>
      </c>
      <c r="M2367">
        <v>0</v>
      </c>
      <c r="N2367" s="6">
        <f t="shared" si="147"/>
        <v>0</v>
      </c>
      <c r="O2367" t="b">
        <v>0</v>
      </c>
      <c r="P2367" t="s">
        <v>8272</v>
      </c>
      <c r="Q2367" t="s">
        <v>8319</v>
      </c>
      <c r="R2367" t="s">
        <v>8320</v>
      </c>
      <c r="S2367" s="11">
        <f t="shared" si="148"/>
        <v>42346.736400462964</v>
      </c>
      <c r="T2367" s="11">
        <f t="shared" si="149"/>
        <v>42386.958333333328</v>
      </c>
    </row>
    <row r="2368" spans="1:20" ht="43.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s="5">
        <f t="shared" si="146"/>
        <v>0.1052</v>
      </c>
      <c r="H2368" t="s">
        <v>8225</v>
      </c>
      <c r="I2368" t="s">
        <v>8247</v>
      </c>
      <c r="J2368">
        <v>1445431533</v>
      </c>
      <c r="K2368">
        <v>1442839533</v>
      </c>
      <c r="L2368" t="b">
        <v>0</v>
      </c>
      <c r="M2368">
        <v>27</v>
      </c>
      <c r="N2368" s="6">
        <f t="shared" si="147"/>
        <v>97.407407407407405</v>
      </c>
      <c r="O2368" t="b">
        <v>0</v>
      </c>
      <c r="P2368" t="s">
        <v>8272</v>
      </c>
      <c r="Q2368" t="s">
        <v>8319</v>
      </c>
      <c r="R2368" t="s">
        <v>8320</v>
      </c>
      <c r="S2368" s="11">
        <f t="shared" si="148"/>
        <v>42268.531631944439</v>
      </c>
      <c r="T2368" s="11">
        <f t="shared" si="149"/>
        <v>42298.531631944439</v>
      </c>
    </row>
    <row r="2369" spans="1:20" ht="43.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s="5">
        <f t="shared" si="146"/>
        <v>1.34E-2</v>
      </c>
      <c r="H2369" t="s">
        <v>8224</v>
      </c>
      <c r="I2369" t="s">
        <v>8246</v>
      </c>
      <c r="J2369">
        <v>1461622616</v>
      </c>
      <c r="K2369">
        <v>1456442216</v>
      </c>
      <c r="L2369" t="b">
        <v>0</v>
      </c>
      <c r="M2369">
        <v>14</v>
      </c>
      <c r="N2369" s="6">
        <f t="shared" si="147"/>
        <v>47.857142857142854</v>
      </c>
      <c r="O2369" t="b">
        <v>0</v>
      </c>
      <c r="P2369" t="s">
        <v>8272</v>
      </c>
      <c r="Q2369" t="s">
        <v>8319</v>
      </c>
      <c r="R2369" t="s">
        <v>8320</v>
      </c>
      <c r="S2369" s="11">
        <f t="shared" si="148"/>
        <v>42425.970092592594</v>
      </c>
      <c r="T2369" s="11">
        <f t="shared" si="149"/>
        <v>42485.928425925929</v>
      </c>
    </row>
    <row r="2370" spans="1:20" ht="43.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s="5">
        <f t="shared" ref="G2370:G2433" si="150">E2370/D2370</f>
        <v>2.5000000000000001E-3</v>
      </c>
      <c r="H2370" t="s">
        <v>8224</v>
      </c>
      <c r="I2370" t="s">
        <v>8246</v>
      </c>
      <c r="J2370">
        <v>1429028365</v>
      </c>
      <c r="K2370">
        <v>1425143965</v>
      </c>
      <c r="L2370" t="b">
        <v>0</v>
      </c>
      <c r="M2370">
        <v>2</v>
      </c>
      <c r="N2370" s="6">
        <f t="shared" si="147"/>
        <v>50</v>
      </c>
      <c r="O2370" t="b">
        <v>0</v>
      </c>
      <c r="P2370" t="s">
        <v>8272</v>
      </c>
      <c r="Q2370" t="s">
        <v>8319</v>
      </c>
      <c r="R2370" t="s">
        <v>8320</v>
      </c>
      <c r="S2370" s="11">
        <f t="shared" si="148"/>
        <v>42063.721817129626</v>
      </c>
      <c r="T2370" s="11">
        <f t="shared" si="149"/>
        <v>42108.680150462969</v>
      </c>
    </row>
    <row r="2371" spans="1:20" ht="43.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s="5">
        <f t="shared" si="150"/>
        <v>0</v>
      </c>
      <c r="H2371" t="s">
        <v>8224</v>
      </c>
      <c r="I2371" t="s">
        <v>8246</v>
      </c>
      <c r="J2371">
        <v>1455132611</v>
      </c>
      <c r="K2371">
        <v>1452540611</v>
      </c>
      <c r="L2371" t="b">
        <v>0</v>
      </c>
      <c r="M2371">
        <v>0</v>
      </c>
      <c r="N2371" s="6">
        <f t="shared" ref="N2371:N2434" si="151">IFERROR(E2371/M2371,0)</f>
        <v>0</v>
      </c>
      <c r="O2371" t="b">
        <v>0</v>
      </c>
      <c r="P2371" t="s">
        <v>8272</v>
      </c>
      <c r="Q2371" t="s">
        <v>8319</v>
      </c>
      <c r="R2371" t="s">
        <v>8320</v>
      </c>
      <c r="S2371" s="11">
        <f t="shared" ref="S2371:S2434" si="152">((($K2371/60)/60)/24)+DATE(1970,1,1)</f>
        <v>42380.812627314815</v>
      </c>
      <c r="T2371" s="11">
        <f t="shared" ref="T2371:T2434" si="153">((($J2371/60)/60)/24)+DATE(1970,1,1)</f>
        <v>42410.812627314815</v>
      </c>
    </row>
    <row r="2372" spans="1:20" ht="43.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s="5">
        <f t="shared" si="150"/>
        <v>3.2799999999999999E-3</v>
      </c>
      <c r="H2372" t="s">
        <v>8224</v>
      </c>
      <c r="I2372" t="s">
        <v>8246</v>
      </c>
      <c r="J2372">
        <v>1418877141</v>
      </c>
      <c r="K2372">
        <v>1416285141</v>
      </c>
      <c r="L2372" t="b">
        <v>0</v>
      </c>
      <c r="M2372">
        <v>4</v>
      </c>
      <c r="N2372" s="6">
        <f t="shared" si="151"/>
        <v>20.5</v>
      </c>
      <c r="O2372" t="b">
        <v>0</v>
      </c>
      <c r="P2372" t="s">
        <v>8272</v>
      </c>
      <c r="Q2372" t="s">
        <v>8319</v>
      </c>
      <c r="R2372" t="s">
        <v>8320</v>
      </c>
      <c r="S2372" s="11">
        <f t="shared" si="152"/>
        <v>41961.18913194444</v>
      </c>
      <c r="T2372" s="11">
        <f t="shared" si="153"/>
        <v>41991.18913194444</v>
      </c>
    </row>
    <row r="2373" spans="1:20" ht="43.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s="5">
        <f t="shared" si="150"/>
        <v>0</v>
      </c>
      <c r="H2373" t="s">
        <v>8224</v>
      </c>
      <c r="I2373" t="s">
        <v>8246</v>
      </c>
      <c r="J2373">
        <v>1435257596</v>
      </c>
      <c r="K2373">
        <v>1432665596</v>
      </c>
      <c r="L2373" t="b">
        <v>0</v>
      </c>
      <c r="M2373">
        <v>0</v>
      </c>
      <c r="N2373" s="6">
        <f t="shared" si="151"/>
        <v>0</v>
      </c>
      <c r="O2373" t="b">
        <v>0</v>
      </c>
      <c r="P2373" t="s">
        <v>8272</v>
      </c>
      <c r="Q2373" t="s">
        <v>8319</v>
      </c>
      <c r="R2373" t="s">
        <v>8320</v>
      </c>
      <c r="S2373" s="11">
        <f t="shared" si="152"/>
        <v>42150.777731481481</v>
      </c>
      <c r="T2373" s="11">
        <f t="shared" si="153"/>
        <v>42180.777731481481</v>
      </c>
    </row>
    <row r="2374" spans="1:20" ht="43.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s="5">
        <f t="shared" si="150"/>
        <v>3.272727272727273E-2</v>
      </c>
      <c r="H2374" t="s">
        <v>8226</v>
      </c>
      <c r="I2374" t="s">
        <v>8248</v>
      </c>
      <c r="J2374">
        <v>1429839571</v>
      </c>
      <c r="K2374">
        <v>1427247571</v>
      </c>
      <c r="L2374" t="b">
        <v>0</v>
      </c>
      <c r="M2374">
        <v>6</v>
      </c>
      <c r="N2374" s="6">
        <f t="shared" si="151"/>
        <v>30</v>
      </c>
      <c r="O2374" t="b">
        <v>0</v>
      </c>
      <c r="P2374" t="s">
        <v>8272</v>
      </c>
      <c r="Q2374" t="s">
        <v>8319</v>
      </c>
      <c r="R2374" t="s">
        <v>8320</v>
      </c>
      <c r="S2374" s="11">
        <f t="shared" si="152"/>
        <v>42088.069108796291</v>
      </c>
      <c r="T2374" s="11">
        <f t="shared" si="153"/>
        <v>42118.069108796291</v>
      </c>
    </row>
    <row r="2375" spans="1:20" ht="29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s="5">
        <f t="shared" si="150"/>
        <v>5.8823529411764708E-5</v>
      </c>
      <c r="H2375" t="s">
        <v>8235</v>
      </c>
      <c r="I2375" t="s">
        <v>8255</v>
      </c>
      <c r="J2375">
        <v>1440863624</v>
      </c>
      <c r="K2375">
        <v>1438271624</v>
      </c>
      <c r="L2375" t="b">
        <v>0</v>
      </c>
      <c r="M2375">
        <v>1</v>
      </c>
      <c r="N2375" s="6">
        <f t="shared" si="151"/>
        <v>50</v>
      </c>
      <c r="O2375" t="b">
        <v>0</v>
      </c>
      <c r="P2375" t="s">
        <v>8272</v>
      </c>
      <c r="Q2375" t="s">
        <v>8319</v>
      </c>
      <c r="R2375" t="s">
        <v>8320</v>
      </c>
      <c r="S2375" s="11">
        <f t="shared" si="152"/>
        <v>42215.662314814821</v>
      </c>
      <c r="T2375" s="11">
        <f t="shared" si="153"/>
        <v>42245.662314814821</v>
      </c>
    </row>
    <row r="2376" spans="1:20" ht="43.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s="5">
        <f t="shared" si="150"/>
        <v>4.5454545454545455E-4</v>
      </c>
      <c r="H2376" t="s">
        <v>8224</v>
      </c>
      <c r="I2376" t="s">
        <v>8246</v>
      </c>
      <c r="J2376">
        <v>1423772060</v>
      </c>
      <c r="K2376">
        <v>1421180060</v>
      </c>
      <c r="L2376" t="b">
        <v>0</v>
      </c>
      <c r="M2376">
        <v>1</v>
      </c>
      <c r="N2376" s="6">
        <f t="shared" si="151"/>
        <v>10</v>
      </c>
      <c r="O2376" t="b">
        <v>0</v>
      </c>
      <c r="P2376" t="s">
        <v>8272</v>
      </c>
      <c r="Q2376" t="s">
        <v>8319</v>
      </c>
      <c r="R2376" t="s">
        <v>8320</v>
      </c>
      <c r="S2376" s="11">
        <f t="shared" si="152"/>
        <v>42017.843287037031</v>
      </c>
      <c r="T2376" s="11">
        <f t="shared" si="153"/>
        <v>42047.843287037031</v>
      </c>
    </row>
    <row r="2377" spans="1:20" ht="43.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s="5">
        <f t="shared" si="150"/>
        <v>0</v>
      </c>
      <c r="H2377" t="s">
        <v>8224</v>
      </c>
      <c r="I2377" t="s">
        <v>8246</v>
      </c>
      <c r="J2377">
        <v>1473451437</v>
      </c>
      <c r="K2377">
        <v>1470859437</v>
      </c>
      <c r="L2377" t="b">
        <v>0</v>
      </c>
      <c r="M2377">
        <v>0</v>
      </c>
      <c r="N2377" s="6">
        <f t="shared" si="151"/>
        <v>0</v>
      </c>
      <c r="O2377" t="b">
        <v>0</v>
      </c>
      <c r="P2377" t="s">
        <v>8272</v>
      </c>
      <c r="Q2377" t="s">
        <v>8319</v>
      </c>
      <c r="R2377" t="s">
        <v>8320</v>
      </c>
      <c r="S2377" s="11">
        <f t="shared" si="152"/>
        <v>42592.836076388892</v>
      </c>
      <c r="T2377" s="11">
        <f t="shared" si="153"/>
        <v>42622.836076388892</v>
      </c>
    </row>
    <row r="2378" spans="1:20" ht="43.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s="5">
        <f t="shared" si="150"/>
        <v>0.10877666666666666</v>
      </c>
      <c r="H2378" t="s">
        <v>8224</v>
      </c>
      <c r="I2378" t="s">
        <v>8246</v>
      </c>
      <c r="J2378">
        <v>1449785566</v>
      </c>
      <c r="K2378">
        <v>1447193566</v>
      </c>
      <c r="L2378" t="b">
        <v>0</v>
      </c>
      <c r="M2378">
        <v>4</v>
      </c>
      <c r="N2378" s="6">
        <f t="shared" si="151"/>
        <v>81.582499999999996</v>
      </c>
      <c r="O2378" t="b">
        <v>0</v>
      </c>
      <c r="P2378" t="s">
        <v>8272</v>
      </c>
      <c r="Q2378" t="s">
        <v>8319</v>
      </c>
      <c r="R2378" t="s">
        <v>8320</v>
      </c>
      <c r="S2378" s="11">
        <f t="shared" si="152"/>
        <v>42318.925532407404</v>
      </c>
      <c r="T2378" s="11">
        <f t="shared" si="153"/>
        <v>42348.925532407404</v>
      </c>
    </row>
    <row r="2379" spans="1:20" ht="43.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s="5">
        <f t="shared" si="150"/>
        <v>0</v>
      </c>
      <c r="H2379" t="s">
        <v>8229</v>
      </c>
      <c r="I2379" t="s">
        <v>8251</v>
      </c>
      <c r="J2379">
        <v>1480110783</v>
      </c>
      <c r="K2379">
        <v>1477515183</v>
      </c>
      <c r="L2379" t="b">
        <v>0</v>
      </c>
      <c r="M2379">
        <v>0</v>
      </c>
      <c r="N2379" s="6">
        <f t="shared" si="151"/>
        <v>0</v>
      </c>
      <c r="O2379" t="b">
        <v>0</v>
      </c>
      <c r="P2379" t="s">
        <v>8272</v>
      </c>
      <c r="Q2379" t="s">
        <v>8319</v>
      </c>
      <c r="R2379" t="s">
        <v>8320</v>
      </c>
      <c r="S2379" s="11">
        <f t="shared" si="152"/>
        <v>42669.870173611111</v>
      </c>
      <c r="T2379" s="11">
        <f t="shared" si="153"/>
        <v>42699.911840277782</v>
      </c>
    </row>
    <row r="2380" spans="1:20" ht="29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s="5">
        <f t="shared" si="150"/>
        <v>0</v>
      </c>
      <c r="H2380" t="s">
        <v>8224</v>
      </c>
      <c r="I2380" t="s">
        <v>8246</v>
      </c>
      <c r="J2380">
        <v>1440548330</v>
      </c>
      <c r="K2380">
        <v>1438042730</v>
      </c>
      <c r="L2380" t="b">
        <v>0</v>
      </c>
      <c r="M2380">
        <v>0</v>
      </c>
      <c r="N2380" s="6">
        <f t="shared" si="151"/>
        <v>0</v>
      </c>
      <c r="O2380" t="b">
        <v>0</v>
      </c>
      <c r="P2380" t="s">
        <v>8272</v>
      </c>
      <c r="Q2380" t="s">
        <v>8319</v>
      </c>
      <c r="R2380" t="s">
        <v>8320</v>
      </c>
      <c r="S2380" s="11">
        <f t="shared" si="152"/>
        <v>42213.013078703705</v>
      </c>
      <c r="T2380" s="11">
        <f t="shared" si="153"/>
        <v>42242.013078703705</v>
      </c>
    </row>
    <row r="2381" spans="1:20" ht="29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s="5">
        <f t="shared" si="150"/>
        <v>0</v>
      </c>
      <c r="H2381" t="s">
        <v>8224</v>
      </c>
      <c r="I2381" t="s">
        <v>8246</v>
      </c>
      <c r="J2381">
        <v>1444004616</v>
      </c>
      <c r="K2381">
        <v>1440116616</v>
      </c>
      <c r="L2381" t="b">
        <v>0</v>
      </c>
      <c r="M2381">
        <v>0</v>
      </c>
      <c r="N2381" s="6">
        <f t="shared" si="151"/>
        <v>0</v>
      </c>
      <c r="O2381" t="b">
        <v>0</v>
      </c>
      <c r="P2381" t="s">
        <v>8272</v>
      </c>
      <c r="Q2381" t="s">
        <v>8319</v>
      </c>
      <c r="R2381" t="s">
        <v>8320</v>
      </c>
      <c r="S2381" s="11">
        <f t="shared" si="152"/>
        <v>42237.016388888893</v>
      </c>
      <c r="T2381" s="11">
        <f t="shared" si="153"/>
        <v>42282.016388888893</v>
      </c>
    </row>
    <row r="2382" spans="1:20" ht="43.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s="5">
        <f t="shared" si="150"/>
        <v>3.6666666666666666E-3</v>
      </c>
      <c r="H2382" t="s">
        <v>8224</v>
      </c>
      <c r="I2382" t="s">
        <v>8246</v>
      </c>
      <c r="J2382">
        <v>1443726142</v>
      </c>
      <c r="K2382">
        <v>1441134142</v>
      </c>
      <c r="L2382" t="b">
        <v>0</v>
      </c>
      <c r="M2382">
        <v>3</v>
      </c>
      <c r="N2382" s="6">
        <f t="shared" si="151"/>
        <v>18.333333333333332</v>
      </c>
      <c r="O2382" t="b">
        <v>0</v>
      </c>
      <c r="P2382" t="s">
        <v>8272</v>
      </c>
      <c r="Q2382" t="s">
        <v>8319</v>
      </c>
      <c r="R2382" t="s">
        <v>8320</v>
      </c>
      <c r="S2382" s="11">
        <f t="shared" si="152"/>
        <v>42248.793310185181</v>
      </c>
      <c r="T2382" s="11">
        <f t="shared" si="153"/>
        <v>42278.793310185181</v>
      </c>
    </row>
    <row r="2383" spans="1:20" ht="43.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s="5">
        <f t="shared" si="150"/>
        <v>1.8193398957730169E-2</v>
      </c>
      <c r="H2383" t="s">
        <v>8224</v>
      </c>
      <c r="I2383" t="s">
        <v>8246</v>
      </c>
      <c r="J2383">
        <v>1428704848</v>
      </c>
      <c r="K2383">
        <v>1426112848</v>
      </c>
      <c r="L2383" t="b">
        <v>0</v>
      </c>
      <c r="M2383">
        <v>7</v>
      </c>
      <c r="N2383" s="6">
        <f t="shared" si="151"/>
        <v>224.42857142857142</v>
      </c>
      <c r="O2383" t="b">
        <v>0</v>
      </c>
      <c r="P2383" t="s">
        <v>8272</v>
      </c>
      <c r="Q2383" t="s">
        <v>8319</v>
      </c>
      <c r="R2383" t="s">
        <v>8320</v>
      </c>
      <c r="S2383" s="11">
        <f t="shared" si="152"/>
        <v>42074.935740740737</v>
      </c>
      <c r="T2383" s="11">
        <f t="shared" si="153"/>
        <v>42104.935740740737</v>
      </c>
    </row>
    <row r="2384" spans="1:20" ht="58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s="5">
        <f t="shared" si="150"/>
        <v>2.5000000000000001E-2</v>
      </c>
      <c r="H2384" t="s">
        <v>8224</v>
      </c>
      <c r="I2384" t="s">
        <v>8246</v>
      </c>
      <c r="J2384">
        <v>1438662603</v>
      </c>
      <c r="K2384">
        <v>1436502603</v>
      </c>
      <c r="L2384" t="b">
        <v>0</v>
      </c>
      <c r="M2384">
        <v>2</v>
      </c>
      <c r="N2384" s="6">
        <f t="shared" si="151"/>
        <v>37.5</v>
      </c>
      <c r="O2384" t="b">
        <v>0</v>
      </c>
      <c r="P2384" t="s">
        <v>8272</v>
      </c>
      <c r="Q2384" t="s">
        <v>8319</v>
      </c>
      <c r="R2384" t="s">
        <v>8320</v>
      </c>
      <c r="S2384" s="11">
        <f t="shared" si="152"/>
        <v>42195.187534722223</v>
      </c>
      <c r="T2384" s="11">
        <f t="shared" si="153"/>
        <v>42220.187534722223</v>
      </c>
    </row>
    <row r="2385" spans="1:20" ht="43.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s="5">
        <f t="shared" si="150"/>
        <v>4.3499999999999997E-2</v>
      </c>
      <c r="H2385" t="s">
        <v>8228</v>
      </c>
      <c r="I2385" t="s">
        <v>8250</v>
      </c>
      <c r="J2385">
        <v>1424568107</v>
      </c>
      <c r="K2385">
        <v>1421976107</v>
      </c>
      <c r="L2385" t="b">
        <v>0</v>
      </c>
      <c r="M2385">
        <v>3</v>
      </c>
      <c r="N2385" s="6">
        <f t="shared" si="151"/>
        <v>145</v>
      </c>
      <c r="O2385" t="b">
        <v>0</v>
      </c>
      <c r="P2385" t="s">
        <v>8272</v>
      </c>
      <c r="Q2385" t="s">
        <v>8319</v>
      </c>
      <c r="R2385" t="s">
        <v>8320</v>
      </c>
      <c r="S2385" s="11">
        <f t="shared" si="152"/>
        <v>42027.056793981479</v>
      </c>
      <c r="T2385" s="11">
        <f t="shared" si="153"/>
        <v>42057.056793981479</v>
      </c>
    </row>
    <row r="2386" spans="1:20" ht="43.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s="5">
        <f t="shared" si="150"/>
        <v>8.0000000000000002E-3</v>
      </c>
      <c r="H2386" t="s">
        <v>8224</v>
      </c>
      <c r="I2386" t="s">
        <v>8246</v>
      </c>
      <c r="J2386">
        <v>1415932643</v>
      </c>
      <c r="K2386">
        <v>1413337043</v>
      </c>
      <c r="L2386" t="b">
        <v>0</v>
      </c>
      <c r="M2386">
        <v>8</v>
      </c>
      <c r="N2386" s="6">
        <f t="shared" si="151"/>
        <v>1</v>
      </c>
      <c r="O2386" t="b">
        <v>0</v>
      </c>
      <c r="P2386" t="s">
        <v>8272</v>
      </c>
      <c r="Q2386" t="s">
        <v>8319</v>
      </c>
      <c r="R2386" t="s">
        <v>8320</v>
      </c>
      <c r="S2386" s="11">
        <f t="shared" si="152"/>
        <v>41927.067627314813</v>
      </c>
      <c r="T2386" s="11">
        <f t="shared" si="153"/>
        <v>41957.109293981484</v>
      </c>
    </row>
    <row r="2387" spans="1:20" ht="43.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s="5">
        <f t="shared" si="150"/>
        <v>1.2123076923076924E-2</v>
      </c>
      <c r="H2387" t="s">
        <v>8224</v>
      </c>
      <c r="I2387" t="s">
        <v>8246</v>
      </c>
      <c r="J2387">
        <v>1438793432</v>
      </c>
      <c r="K2387">
        <v>1436201432</v>
      </c>
      <c r="L2387" t="b">
        <v>0</v>
      </c>
      <c r="M2387">
        <v>7</v>
      </c>
      <c r="N2387" s="6">
        <f t="shared" si="151"/>
        <v>112.57142857142857</v>
      </c>
      <c r="O2387" t="b">
        <v>0</v>
      </c>
      <c r="P2387" t="s">
        <v>8272</v>
      </c>
      <c r="Q2387" t="s">
        <v>8319</v>
      </c>
      <c r="R2387" t="s">
        <v>8320</v>
      </c>
      <c r="S2387" s="11">
        <f t="shared" si="152"/>
        <v>42191.70175925926</v>
      </c>
      <c r="T2387" s="11">
        <f t="shared" si="153"/>
        <v>42221.70175925926</v>
      </c>
    </row>
    <row r="2388" spans="1:20" ht="43.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s="5">
        <f t="shared" si="150"/>
        <v>0</v>
      </c>
      <c r="H2388" t="s">
        <v>8229</v>
      </c>
      <c r="I2388" t="s">
        <v>8251</v>
      </c>
      <c r="J2388">
        <v>1420920424</v>
      </c>
      <c r="K2388">
        <v>1415736424</v>
      </c>
      <c r="L2388" t="b">
        <v>0</v>
      </c>
      <c r="M2388">
        <v>0</v>
      </c>
      <c r="N2388" s="6">
        <f t="shared" si="151"/>
        <v>0</v>
      </c>
      <c r="O2388" t="b">
        <v>0</v>
      </c>
      <c r="P2388" t="s">
        <v>8272</v>
      </c>
      <c r="Q2388" t="s">
        <v>8319</v>
      </c>
      <c r="R2388" t="s">
        <v>8320</v>
      </c>
      <c r="S2388" s="11">
        <f t="shared" si="152"/>
        <v>41954.838240740741</v>
      </c>
      <c r="T2388" s="11">
        <f t="shared" si="153"/>
        <v>42014.838240740741</v>
      </c>
    </row>
    <row r="2389" spans="1:20" ht="43.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s="5">
        <f t="shared" si="150"/>
        <v>6.8399999999999997E-3</v>
      </c>
      <c r="H2389" t="s">
        <v>8224</v>
      </c>
      <c r="I2389" t="s">
        <v>8246</v>
      </c>
      <c r="J2389">
        <v>1469199740</v>
      </c>
      <c r="K2389">
        <v>1465311740</v>
      </c>
      <c r="L2389" t="b">
        <v>0</v>
      </c>
      <c r="M2389">
        <v>3</v>
      </c>
      <c r="N2389" s="6">
        <f t="shared" si="151"/>
        <v>342</v>
      </c>
      <c r="O2389" t="b">
        <v>0</v>
      </c>
      <c r="P2389" t="s">
        <v>8272</v>
      </c>
      <c r="Q2389" t="s">
        <v>8319</v>
      </c>
      <c r="R2389" t="s">
        <v>8320</v>
      </c>
      <c r="S2389" s="11">
        <f t="shared" si="152"/>
        <v>42528.626620370371</v>
      </c>
      <c r="T2389" s="11">
        <f t="shared" si="153"/>
        <v>42573.626620370371</v>
      </c>
    </row>
    <row r="2390" spans="1:20" ht="43.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s="5">
        <f t="shared" si="150"/>
        <v>1.2513513513513513E-2</v>
      </c>
      <c r="H2390" t="s">
        <v>8224</v>
      </c>
      <c r="I2390" t="s">
        <v>8246</v>
      </c>
      <c r="J2390">
        <v>1421350140</v>
      </c>
      <c r="K2390">
        <v>1418761759</v>
      </c>
      <c r="L2390" t="b">
        <v>0</v>
      </c>
      <c r="M2390">
        <v>8</v>
      </c>
      <c r="N2390" s="6">
        <f t="shared" si="151"/>
        <v>57.875</v>
      </c>
      <c r="O2390" t="b">
        <v>0</v>
      </c>
      <c r="P2390" t="s">
        <v>8272</v>
      </c>
      <c r="Q2390" t="s">
        <v>8319</v>
      </c>
      <c r="R2390" t="s">
        <v>8320</v>
      </c>
      <c r="S2390" s="11">
        <f t="shared" si="152"/>
        <v>41989.853692129633</v>
      </c>
      <c r="T2390" s="11">
        <f t="shared" si="153"/>
        <v>42019.811805555553</v>
      </c>
    </row>
    <row r="2391" spans="1:20" ht="58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s="5">
        <f t="shared" si="150"/>
        <v>1.8749999999999999E-3</v>
      </c>
      <c r="H2391" t="s">
        <v>8230</v>
      </c>
      <c r="I2391" t="s">
        <v>8249</v>
      </c>
      <c r="J2391">
        <v>1437861540</v>
      </c>
      <c r="K2391">
        <v>1435160452</v>
      </c>
      <c r="L2391" t="b">
        <v>0</v>
      </c>
      <c r="M2391">
        <v>1</v>
      </c>
      <c r="N2391" s="6">
        <f t="shared" si="151"/>
        <v>30</v>
      </c>
      <c r="O2391" t="b">
        <v>0</v>
      </c>
      <c r="P2391" t="s">
        <v>8272</v>
      </c>
      <c r="Q2391" t="s">
        <v>8319</v>
      </c>
      <c r="R2391" t="s">
        <v>8320</v>
      </c>
      <c r="S2391" s="11">
        <f t="shared" si="152"/>
        <v>42179.653379629628</v>
      </c>
      <c r="T2391" s="11">
        <f t="shared" si="153"/>
        <v>42210.915972222225</v>
      </c>
    </row>
    <row r="2392" spans="1:20" ht="43.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s="5">
        <f t="shared" si="150"/>
        <v>0</v>
      </c>
      <c r="H2392" t="s">
        <v>8226</v>
      </c>
      <c r="I2392" t="s">
        <v>8248</v>
      </c>
      <c r="J2392">
        <v>1420352264</v>
      </c>
      <c r="K2392">
        <v>1416896264</v>
      </c>
      <c r="L2392" t="b">
        <v>0</v>
      </c>
      <c r="M2392">
        <v>0</v>
      </c>
      <c r="N2392" s="6">
        <f t="shared" si="151"/>
        <v>0</v>
      </c>
      <c r="O2392" t="b">
        <v>0</v>
      </c>
      <c r="P2392" t="s">
        <v>8272</v>
      </c>
      <c r="Q2392" t="s">
        <v>8319</v>
      </c>
      <c r="R2392" t="s">
        <v>8320</v>
      </c>
      <c r="S2392" s="11">
        <f t="shared" si="152"/>
        <v>41968.262314814812</v>
      </c>
      <c r="T2392" s="11">
        <f t="shared" si="153"/>
        <v>42008.262314814812</v>
      </c>
    </row>
    <row r="2393" spans="1:20" ht="29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s="5">
        <f t="shared" si="150"/>
        <v>1.25E-3</v>
      </c>
      <c r="H2393" t="s">
        <v>8224</v>
      </c>
      <c r="I2393" t="s">
        <v>8246</v>
      </c>
      <c r="J2393">
        <v>1427825044</v>
      </c>
      <c r="K2393">
        <v>1425236644</v>
      </c>
      <c r="L2393" t="b">
        <v>0</v>
      </c>
      <c r="M2393">
        <v>1</v>
      </c>
      <c r="N2393" s="6">
        <f t="shared" si="151"/>
        <v>25</v>
      </c>
      <c r="O2393" t="b">
        <v>0</v>
      </c>
      <c r="P2393" t="s">
        <v>8272</v>
      </c>
      <c r="Q2393" t="s">
        <v>8319</v>
      </c>
      <c r="R2393" t="s">
        <v>8320</v>
      </c>
      <c r="S2393" s="11">
        <f t="shared" si="152"/>
        <v>42064.794490740736</v>
      </c>
      <c r="T2393" s="11">
        <f t="shared" si="153"/>
        <v>42094.752824074079</v>
      </c>
    </row>
    <row r="2394" spans="1:20" ht="43.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s="5">
        <f t="shared" si="150"/>
        <v>0</v>
      </c>
      <c r="H2394" t="s">
        <v>8224</v>
      </c>
      <c r="I2394" t="s">
        <v>8246</v>
      </c>
      <c r="J2394">
        <v>1446087223</v>
      </c>
      <c r="K2394">
        <v>1443495223</v>
      </c>
      <c r="L2394" t="b">
        <v>0</v>
      </c>
      <c r="M2394">
        <v>0</v>
      </c>
      <c r="N2394" s="6">
        <f t="shared" si="151"/>
        <v>0</v>
      </c>
      <c r="O2394" t="b">
        <v>0</v>
      </c>
      <c r="P2394" t="s">
        <v>8272</v>
      </c>
      <c r="Q2394" t="s">
        <v>8319</v>
      </c>
      <c r="R2394" t="s">
        <v>8320</v>
      </c>
      <c r="S2394" s="11">
        <f t="shared" si="152"/>
        <v>42276.120636574073</v>
      </c>
      <c r="T2394" s="11">
        <f t="shared" si="153"/>
        <v>42306.120636574073</v>
      </c>
    </row>
    <row r="2395" spans="1:20" ht="43.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s="5">
        <f t="shared" si="150"/>
        <v>5.0000000000000001E-4</v>
      </c>
      <c r="H2395" t="s">
        <v>8224</v>
      </c>
      <c r="I2395" t="s">
        <v>8246</v>
      </c>
      <c r="J2395">
        <v>1439048017</v>
      </c>
      <c r="K2395">
        <v>1436456017</v>
      </c>
      <c r="L2395" t="b">
        <v>0</v>
      </c>
      <c r="M2395">
        <v>1</v>
      </c>
      <c r="N2395" s="6">
        <f t="shared" si="151"/>
        <v>50</v>
      </c>
      <c r="O2395" t="b">
        <v>0</v>
      </c>
      <c r="P2395" t="s">
        <v>8272</v>
      </c>
      <c r="Q2395" t="s">
        <v>8319</v>
      </c>
      <c r="R2395" t="s">
        <v>8320</v>
      </c>
      <c r="S2395" s="11">
        <f t="shared" si="152"/>
        <v>42194.648344907408</v>
      </c>
      <c r="T2395" s="11">
        <f t="shared" si="153"/>
        <v>42224.648344907408</v>
      </c>
    </row>
    <row r="2396" spans="1:20" ht="43.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s="5">
        <f t="shared" si="150"/>
        <v>5.9999999999999995E-4</v>
      </c>
      <c r="H2396" t="s">
        <v>8241</v>
      </c>
      <c r="I2396" t="s">
        <v>8249</v>
      </c>
      <c r="J2396">
        <v>1424940093</v>
      </c>
      <c r="K2396">
        <v>1422348093</v>
      </c>
      <c r="L2396" t="b">
        <v>0</v>
      </c>
      <c r="M2396">
        <v>2</v>
      </c>
      <c r="N2396" s="6">
        <f t="shared" si="151"/>
        <v>1.5</v>
      </c>
      <c r="O2396" t="b">
        <v>0</v>
      </c>
      <c r="P2396" t="s">
        <v>8272</v>
      </c>
      <c r="Q2396" t="s">
        <v>8319</v>
      </c>
      <c r="R2396" t="s">
        <v>8320</v>
      </c>
      <c r="S2396" s="11">
        <f t="shared" si="152"/>
        <v>42031.362187499995</v>
      </c>
      <c r="T2396" s="11">
        <f t="shared" si="153"/>
        <v>42061.362187499995</v>
      </c>
    </row>
    <row r="2397" spans="1:20" ht="43.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s="5">
        <f t="shared" si="150"/>
        <v>0</v>
      </c>
      <c r="H2397" t="s">
        <v>8224</v>
      </c>
      <c r="I2397" t="s">
        <v>8246</v>
      </c>
      <c r="J2397">
        <v>1484038620</v>
      </c>
      <c r="K2397">
        <v>1481597687</v>
      </c>
      <c r="L2397" t="b">
        <v>0</v>
      </c>
      <c r="M2397">
        <v>0</v>
      </c>
      <c r="N2397" s="6">
        <f t="shared" si="151"/>
        <v>0</v>
      </c>
      <c r="O2397" t="b">
        <v>0</v>
      </c>
      <c r="P2397" t="s">
        <v>8272</v>
      </c>
      <c r="Q2397" t="s">
        <v>8319</v>
      </c>
      <c r="R2397" t="s">
        <v>8320</v>
      </c>
      <c r="S2397" s="11">
        <f t="shared" si="152"/>
        <v>42717.121377314819</v>
      </c>
      <c r="T2397" s="11">
        <f t="shared" si="153"/>
        <v>42745.372916666667</v>
      </c>
    </row>
    <row r="2398" spans="1:20" ht="43.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s="5">
        <f t="shared" si="150"/>
        <v>2E-3</v>
      </c>
      <c r="H2398" t="s">
        <v>8240</v>
      </c>
      <c r="I2398" t="s">
        <v>8257</v>
      </c>
      <c r="J2398">
        <v>1444940558</v>
      </c>
      <c r="K2398">
        <v>1442348558</v>
      </c>
      <c r="L2398" t="b">
        <v>0</v>
      </c>
      <c r="M2398">
        <v>1</v>
      </c>
      <c r="N2398" s="6">
        <f t="shared" si="151"/>
        <v>10</v>
      </c>
      <c r="O2398" t="b">
        <v>0</v>
      </c>
      <c r="P2398" t="s">
        <v>8272</v>
      </c>
      <c r="Q2398" t="s">
        <v>8319</v>
      </c>
      <c r="R2398" t="s">
        <v>8320</v>
      </c>
      <c r="S2398" s="11">
        <f t="shared" si="152"/>
        <v>42262.849050925928</v>
      </c>
      <c r="T2398" s="11">
        <f t="shared" si="153"/>
        <v>42292.849050925928</v>
      </c>
    </row>
    <row r="2399" spans="1:20" ht="43.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s="5">
        <f t="shared" si="150"/>
        <v>0</v>
      </c>
      <c r="H2399" t="s">
        <v>8224</v>
      </c>
      <c r="I2399" t="s">
        <v>8246</v>
      </c>
      <c r="J2399">
        <v>1420233256</v>
      </c>
      <c r="K2399">
        <v>1417641256</v>
      </c>
      <c r="L2399" t="b">
        <v>0</v>
      </c>
      <c r="M2399">
        <v>0</v>
      </c>
      <c r="N2399" s="6">
        <f t="shared" si="151"/>
        <v>0</v>
      </c>
      <c r="O2399" t="b">
        <v>0</v>
      </c>
      <c r="P2399" t="s">
        <v>8272</v>
      </c>
      <c r="Q2399" t="s">
        <v>8319</v>
      </c>
      <c r="R2399" t="s">
        <v>8320</v>
      </c>
      <c r="S2399" s="11">
        <f t="shared" si="152"/>
        <v>41976.88490740741</v>
      </c>
      <c r="T2399" s="11">
        <f t="shared" si="153"/>
        <v>42006.88490740741</v>
      </c>
    </row>
    <row r="2400" spans="1:20" ht="43.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s="5">
        <f t="shared" si="150"/>
        <v>0</v>
      </c>
      <c r="H2400" t="s">
        <v>8224</v>
      </c>
      <c r="I2400" t="s">
        <v>8246</v>
      </c>
      <c r="J2400">
        <v>1435874384</v>
      </c>
      <c r="K2400">
        <v>1433282384</v>
      </c>
      <c r="L2400" t="b">
        <v>0</v>
      </c>
      <c r="M2400">
        <v>0</v>
      </c>
      <c r="N2400" s="6">
        <f t="shared" si="151"/>
        <v>0</v>
      </c>
      <c r="O2400" t="b">
        <v>0</v>
      </c>
      <c r="P2400" t="s">
        <v>8272</v>
      </c>
      <c r="Q2400" t="s">
        <v>8319</v>
      </c>
      <c r="R2400" t="s">
        <v>8320</v>
      </c>
      <c r="S2400" s="11">
        <f t="shared" si="152"/>
        <v>42157.916481481487</v>
      </c>
      <c r="T2400" s="11">
        <f t="shared" si="153"/>
        <v>42187.916481481487</v>
      </c>
    </row>
    <row r="2401" spans="1:20" ht="43.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s="5">
        <f t="shared" si="150"/>
        <v>0</v>
      </c>
      <c r="H2401" t="s">
        <v>8235</v>
      </c>
      <c r="I2401" t="s">
        <v>8255</v>
      </c>
      <c r="J2401">
        <v>1418934506</v>
      </c>
      <c r="K2401">
        <v>1415910506</v>
      </c>
      <c r="L2401" t="b">
        <v>0</v>
      </c>
      <c r="M2401">
        <v>0</v>
      </c>
      <c r="N2401" s="6">
        <f t="shared" si="151"/>
        <v>0</v>
      </c>
      <c r="O2401" t="b">
        <v>0</v>
      </c>
      <c r="P2401" t="s">
        <v>8272</v>
      </c>
      <c r="Q2401" t="s">
        <v>8319</v>
      </c>
      <c r="R2401" t="s">
        <v>8320</v>
      </c>
      <c r="S2401" s="11">
        <f t="shared" si="152"/>
        <v>41956.853078703702</v>
      </c>
      <c r="T2401" s="11">
        <f t="shared" si="153"/>
        <v>41991.853078703702</v>
      </c>
    </row>
    <row r="2402" spans="1:20" ht="43.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s="5">
        <f t="shared" si="150"/>
        <v>0</v>
      </c>
      <c r="H2402" t="s">
        <v>8226</v>
      </c>
      <c r="I2402" t="s">
        <v>8248</v>
      </c>
      <c r="J2402">
        <v>1460615164</v>
      </c>
      <c r="K2402">
        <v>1458023164</v>
      </c>
      <c r="L2402" t="b">
        <v>0</v>
      </c>
      <c r="M2402">
        <v>0</v>
      </c>
      <c r="N2402" s="6">
        <f t="shared" si="151"/>
        <v>0</v>
      </c>
      <c r="O2402" t="b">
        <v>0</v>
      </c>
      <c r="P2402" t="s">
        <v>8272</v>
      </c>
      <c r="Q2402" t="s">
        <v>8319</v>
      </c>
      <c r="R2402" t="s">
        <v>8320</v>
      </c>
      <c r="S2402" s="11">
        <f t="shared" si="152"/>
        <v>42444.268101851849</v>
      </c>
      <c r="T2402" s="11">
        <f t="shared" si="153"/>
        <v>42474.268101851849</v>
      </c>
    </row>
    <row r="2403" spans="1:20" ht="43.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s="5">
        <f t="shared" si="150"/>
        <v>7.1785714285714283E-3</v>
      </c>
      <c r="H2403" t="s">
        <v>8224</v>
      </c>
      <c r="I2403" t="s">
        <v>8246</v>
      </c>
      <c r="J2403">
        <v>1457207096</v>
      </c>
      <c r="K2403">
        <v>1452023096</v>
      </c>
      <c r="L2403" t="b">
        <v>0</v>
      </c>
      <c r="M2403">
        <v>9</v>
      </c>
      <c r="N2403" s="6">
        <f t="shared" si="151"/>
        <v>22.333333333333332</v>
      </c>
      <c r="O2403" t="b">
        <v>0</v>
      </c>
      <c r="P2403" t="s">
        <v>8284</v>
      </c>
      <c r="Q2403" t="s">
        <v>8336</v>
      </c>
      <c r="R2403" t="s">
        <v>8337</v>
      </c>
      <c r="S2403" s="11">
        <f t="shared" si="152"/>
        <v>42374.822870370372</v>
      </c>
      <c r="T2403" s="11">
        <f t="shared" si="153"/>
        <v>42434.822870370372</v>
      </c>
    </row>
    <row r="2404" spans="1:20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s="5">
        <f t="shared" si="150"/>
        <v>4.3333333333333331E-3</v>
      </c>
      <c r="H2404" t="s">
        <v>8224</v>
      </c>
      <c r="I2404" t="s">
        <v>8246</v>
      </c>
      <c r="J2404">
        <v>1431533931</v>
      </c>
      <c r="K2404">
        <v>1428941931</v>
      </c>
      <c r="L2404" t="b">
        <v>0</v>
      </c>
      <c r="M2404">
        <v>1</v>
      </c>
      <c r="N2404" s="6">
        <f t="shared" si="151"/>
        <v>52</v>
      </c>
      <c r="O2404" t="b">
        <v>0</v>
      </c>
      <c r="P2404" t="s">
        <v>8284</v>
      </c>
      <c r="Q2404" t="s">
        <v>8336</v>
      </c>
      <c r="R2404" t="s">
        <v>8337</v>
      </c>
      <c r="S2404" s="11">
        <f t="shared" si="152"/>
        <v>42107.679756944446</v>
      </c>
      <c r="T2404" s="11">
        <f t="shared" si="153"/>
        <v>42137.679756944446</v>
      </c>
    </row>
    <row r="2405" spans="1:20" ht="43.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s="5">
        <f t="shared" si="150"/>
        <v>0.16833333333333333</v>
      </c>
      <c r="H2405" t="s">
        <v>8225</v>
      </c>
      <c r="I2405" t="s">
        <v>8247</v>
      </c>
      <c r="J2405">
        <v>1459368658</v>
      </c>
      <c r="K2405">
        <v>1454188258</v>
      </c>
      <c r="L2405" t="b">
        <v>0</v>
      </c>
      <c r="M2405">
        <v>12</v>
      </c>
      <c r="N2405" s="6">
        <f t="shared" si="151"/>
        <v>16.833333333333332</v>
      </c>
      <c r="O2405" t="b">
        <v>0</v>
      </c>
      <c r="P2405" t="s">
        <v>8284</v>
      </c>
      <c r="Q2405" t="s">
        <v>8336</v>
      </c>
      <c r="R2405" t="s">
        <v>8337</v>
      </c>
      <c r="S2405" s="11">
        <f t="shared" si="152"/>
        <v>42399.882615740738</v>
      </c>
      <c r="T2405" s="11">
        <f t="shared" si="153"/>
        <v>42459.840949074074</v>
      </c>
    </row>
    <row r="2406" spans="1:20" ht="43.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s="5">
        <f t="shared" si="150"/>
        <v>0</v>
      </c>
      <c r="H2406" t="s">
        <v>8224</v>
      </c>
      <c r="I2406" t="s">
        <v>8246</v>
      </c>
      <c r="J2406">
        <v>1451782607</v>
      </c>
      <c r="K2406">
        <v>1449190607</v>
      </c>
      <c r="L2406" t="b">
        <v>0</v>
      </c>
      <c r="M2406">
        <v>0</v>
      </c>
      <c r="N2406" s="6">
        <f t="shared" si="151"/>
        <v>0</v>
      </c>
      <c r="O2406" t="b">
        <v>0</v>
      </c>
      <c r="P2406" t="s">
        <v>8284</v>
      </c>
      <c r="Q2406" t="s">
        <v>8336</v>
      </c>
      <c r="R2406" t="s">
        <v>8337</v>
      </c>
      <c r="S2406" s="11">
        <f t="shared" si="152"/>
        <v>42342.03943287037</v>
      </c>
      <c r="T2406" s="11">
        <f t="shared" si="153"/>
        <v>42372.03943287037</v>
      </c>
    </row>
    <row r="2407" spans="1:20" ht="29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s="5">
        <f t="shared" si="150"/>
        <v>0.22520000000000001</v>
      </c>
      <c r="H2407" t="s">
        <v>8224</v>
      </c>
      <c r="I2407" t="s">
        <v>8246</v>
      </c>
      <c r="J2407">
        <v>1472911375</v>
      </c>
      <c r="K2407">
        <v>1471096975</v>
      </c>
      <c r="L2407" t="b">
        <v>0</v>
      </c>
      <c r="M2407">
        <v>20</v>
      </c>
      <c r="N2407" s="6">
        <f t="shared" si="151"/>
        <v>56.3</v>
      </c>
      <c r="O2407" t="b">
        <v>0</v>
      </c>
      <c r="P2407" t="s">
        <v>8284</v>
      </c>
      <c r="Q2407" t="s">
        <v>8336</v>
      </c>
      <c r="R2407" t="s">
        <v>8337</v>
      </c>
      <c r="S2407" s="11">
        <f t="shared" si="152"/>
        <v>42595.585358796292</v>
      </c>
      <c r="T2407" s="11">
        <f t="shared" si="153"/>
        <v>42616.585358796292</v>
      </c>
    </row>
    <row r="2408" spans="1:20" ht="43.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s="5">
        <f t="shared" si="150"/>
        <v>0.41384615384615386</v>
      </c>
      <c r="H2408" t="s">
        <v>8224</v>
      </c>
      <c r="I2408" t="s">
        <v>8246</v>
      </c>
      <c r="J2408">
        <v>1421635190</v>
      </c>
      <c r="K2408">
        <v>1418179190</v>
      </c>
      <c r="L2408" t="b">
        <v>0</v>
      </c>
      <c r="M2408">
        <v>16</v>
      </c>
      <c r="N2408" s="6">
        <f t="shared" si="151"/>
        <v>84.0625</v>
      </c>
      <c r="O2408" t="b">
        <v>0</v>
      </c>
      <c r="P2408" t="s">
        <v>8284</v>
      </c>
      <c r="Q2408" t="s">
        <v>8336</v>
      </c>
      <c r="R2408" t="s">
        <v>8337</v>
      </c>
      <c r="S2408" s="11">
        <f t="shared" si="152"/>
        <v>41983.110995370371</v>
      </c>
      <c r="T2408" s="11">
        <f t="shared" si="153"/>
        <v>42023.110995370371</v>
      </c>
    </row>
    <row r="2409" spans="1:20" ht="58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s="5">
        <f t="shared" si="150"/>
        <v>0.25259090909090909</v>
      </c>
      <c r="H2409" t="s">
        <v>8224</v>
      </c>
      <c r="I2409" t="s">
        <v>8246</v>
      </c>
      <c r="J2409">
        <v>1428732000</v>
      </c>
      <c r="K2409">
        <v>1426772928</v>
      </c>
      <c r="L2409" t="b">
        <v>0</v>
      </c>
      <c r="M2409">
        <v>33</v>
      </c>
      <c r="N2409" s="6">
        <f t="shared" si="151"/>
        <v>168.39393939393941</v>
      </c>
      <c r="O2409" t="b">
        <v>0</v>
      </c>
      <c r="P2409" t="s">
        <v>8284</v>
      </c>
      <c r="Q2409" t="s">
        <v>8336</v>
      </c>
      <c r="R2409" t="s">
        <v>8337</v>
      </c>
      <c r="S2409" s="11">
        <f t="shared" si="152"/>
        <v>42082.575555555552</v>
      </c>
      <c r="T2409" s="11">
        <f t="shared" si="153"/>
        <v>42105.25</v>
      </c>
    </row>
    <row r="2410" spans="1:20" ht="29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s="5">
        <f t="shared" si="150"/>
        <v>2E-3</v>
      </c>
      <c r="H2410" t="s">
        <v>8224</v>
      </c>
      <c r="I2410" t="s">
        <v>8246</v>
      </c>
      <c r="J2410">
        <v>1415247757</v>
      </c>
      <c r="K2410">
        <v>1412652157</v>
      </c>
      <c r="L2410" t="b">
        <v>0</v>
      </c>
      <c r="M2410">
        <v>2</v>
      </c>
      <c r="N2410" s="6">
        <f t="shared" si="151"/>
        <v>15</v>
      </c>
      <c r="O2410" t="b">
        <v>0</v>
      </c>
      <c r="P2410" t="s">
        <v>8284</v>
      </c>
      <c r="Q2410" t="s">
        <v>8336</v>
      </c>
      <c r="R2410" t="s">
        <v>8337</v>
      </c>
      <c r="S2410" s="11">
        <f t="shared" si="152"/>
        <v>41919.140706018516</v>
      </c>
      <c r="T2410" s="11">
        <f t="shared" si="153"/>
        <v>41949.182372685187</v>
      </c>
    </row>
    <row r="2411" spans="1:20" ht="29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s="5">
        <f t="shared" si="150"/>
        <v>1.84E-2</v>
      </c>
      <c r="H2411" t="s">
        <v>8224</v>
      </c>
      <c r="I2411" t="s">
        <v>8246</v>
      </c>
      <c r="J2411">
        <v>1439931675</v>
      </c>
      <c r="K2411">
        <v>1437339675</v>
      </c>
      <c r="L2411" t="b">
        <v>0</v>
      </c>
      <c r="M2411">
        <v>6</v>
      </c>
      <c r="N2411" s="6">
        <f t="shared" si="151"/>
        <v>76.666666666666671</v>
      </c>
      <c r="O2411" t="b">
        <v>0</v>
      </c>
      <c r="P2411" t="s">
        <v>8284</v>
      </c>
      <c r="Q2411" t="s">
        <v>8336</v>
      </c>
      <c r="R2411" t="s">
        <v>8337</v>
      </c>
      <c r="S2411" s="11">
        <f t="shared" si="152"/>
        <v>42204.875868055555</v>
      </c>
      <c r="T2411" s="11">
        <f t="shared" si="153"/>
        <v>42234.875868055555</v>
      </c>
    </row>
    <row r="2412" spans="1:20" ht="58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s="5">
        <f t="shared" si="150"/>
        <v>0</v>
      </c>
      <c r="H2412" t="s">
        <v>8226</v>
      </c>
      <c r="I2412" t="s">
        <v>8248</v>
      </c>
      <c r="J2412">
        <v>1441619275</v>
      </c>
      <c r="K2412">
        <v>1439027275</v>
      </c>
      <c r="L2412" t="b">
        <v>0</v>
      </c>
      <c r="M2412">
        <v>0</v>
      </c>
      <c r="N2412" s="6">
        <f t="shared" si="151"/>
        <v>0</v>
      </c>
      <c r="O2412" t="b">
        <v>0</v>
      </c>
      <c r="P2412" t="s">
        <v>8284</v>
      </c>
      <c r="Q2412" t="s">
        <v>8336</v>
      </c>
      <c r="R2412" t="s">
        <v>8337</v>
      </c>
      <c r="S2412" s="11">
        <f t="shared" si="152"/>
        <v>42224.408275462964</v>
      </c>
      <c r="T2412" s="11">
        <f t="shared" si="153"/>
        <v>42254.408275462964</v>
      </c>
    </row>
    <row r="2413" spans="1:20" ht="43.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s="5">
        <f t="shared" si="150"/>
        <v>6.0400000000000002E-3</v>
      </c>
      <c r="H2413" t="s">
        <v>8224</v>
      </c>
      <c r="I2413" t="s">
        <v>8246</v>
      </c>
      <c r="J2413">
        <v>1440524082</v>
      </c>
      <c r="K2413">
        <v>1437932082</v>
      </c>
      <c r="L2413" t="b">
        <v>0</v>
      </c>
      <c r="M2413">
        <v>3</v>
      </c>
      <c r="N2413" s="6">
        <f t="shared" si="151"/>
        <v>50.333333333333336</v>
      </c>
      <c r="O2413" t="b">
        <v>0</v>
      </c>
      <c r="P2413" t="s">
        <v>8284</v>
      </c>
      <c r="Q2413" t="s">
        <v>8336</v>
      </c>
      <c r="R2413" t="s">
        <v>8337</v>
      </c>
      <c r="S2413" s="11">
        <f t="shared" si="152"/>
        <v>42211.732430555552</v>
      </c>
      <c r="T2413" s="11">
        <f t="shared" si="153"/>
        <v>42241.732430555552</v>
      </c>
    </row>
    <row r="2414" spans="1:20" ht="43.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s="5">
        <f t="shared" si="150"/>
        <v>0</v>
      </c>
      <c r="H2414" t="s">
        <v>8230</v>
      </c>
      <c r="I2414" t="s">
        <v>8249</v>
      </c>
      <c r="J2414">
        <v>1480185673</v>
      </c>
      <c r="K2414">
        <v>1476294073</v>
      </c>
      <c r="L2414" t="b">
        <v>0</v>
      </c>
      <c r="M2414">
        <v>0</v>
      </c>
      <c r="N2414" s="6">
        <f t="shared" si="151"/>
        <v>0</v>
      </c>
      <c r="O2414" t="b">
        <v>0</v>
      </c>
      <c r="P2414" t="s">
        <v>8284</v>
      </c>
      <c r="Q2414" t="s">
        <v>8336</v>
      </c>
      <c r="R2414" t="s">
        <v>8337</v>
      </c>
      <c r="S2414" s="11">
        <f t="shared" si="152"/>
        <v>42655.736956018518</v>
      </c>
      <c r="T2414" s="11">
        <f t="shared" si="153"/>
        <v>42700.778622685189</v>
      </c>
    </row>
    <row r="2415" spans="1:20" ht="43.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s="5">
        <f t="shared" si="150"/>
        <v>8.3333333333333332E-3</v>
      </c>
      <c r="H2415" t="s">
        <v>8224</v>
      </c>
      <c r="I2415" t="s">
        <v>8246</v>
      </c>
      <c r="J2415">
        <v>1401579000</v>
      </c>
      <c r="K2415">
        <v>1398911882</v>
      </c>
      <c r="L2415" t="b">
        <v>0</v>
      </c>
      <c r="M2415">
        <v>3</v>
      </c>
      <c r="N2415" s="6">
        <f t="shared" si="151"/>
        <v>8.3333333333333339</v>
      </c>
      <c r="O2415" t="b">
        <v>0</v>
      </c>
      <c r="P2415" t="s">
        <v>8284</v>
      </c>
      <c r="Q2415" t="s">
        <v>8336</v>
      </c>
      <c r="R2415" t="s">
        <v>8337</v>
      </c>
      <c r="S2415" s="11">
        <f t="shared" si="152"/>
        <v>41760.10974537037</v>
      </c>
      <c r="T2415" s="11">
        <f t="shared" si="153"/>
        <v>41790.979166666664</v>
      </c>
    </row>
    <row r="2416" spans="1:20" ht="43.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s="5">
        <f t="shared" si="150"/>
        <v>3.0666666666666665E-2</v>
      </c>
      <c r="H2416" t="s">
        <v>8224</v>
      </c>
      <c r="I2416" t="s">
        <v>8246</v>
      </c>
      <c r="J2416">
        <v>1440215940</v>
      </c>
      <c r="K2416">
        <v>1436805660</v>
      </c>
      <c r="L2416" t="b">
        <v>0</v>
      </c>
      <c r="M2416">
        <v>13</v>
      </c>
      <c r="N2416" s="6">
        <f t="shared" si="151"/>
        <v>35.384615384615387</v>
      </c>
      <c r="O2416" t="b">
        <v>0</v>
      </c>
      <c r="P2416" t="s">
        <v>8284</v>
      </c>
      <c r="Q2416" t="s">
        <v>8336</v>
      </c>
      <c r="R2416" t="s">
        <v>8337</v>
      </c>
      <c r="S2416" s="11">
        <f t="shared" si="152"/>
        <v>42198.695138888885</v>
      </c>
      <c r="T2416" s="11">
        <f t="shared" si="153"/>
        <v>42238.165972222225</v>
      </c>
    </row>
    <row r="2417" spans="1:20" ht="43.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s="5">
        <f t="shared" si="150"/>
        <v>5.5833333333333334E-3</v>
      </c>
      <c r="H2417" t="s">
        <v>8224</v>
      </c>
      <c r="I2417" t="s">
        <v>8246</v>
      </c>
      <c r="J2417">
        <v>1468615346</v>
      </c>
      <c r="K2417">
        <v>1466023346</v>
      </c>
      <c r="L2417" t="b">
        <v>0</v>
      </c>
      <c r="M2417">
        <v>6</v>
      </c>
      <c r="N2417" s="6">
        <f t="shared" si="151"/>
        <v>55.833333333333336</v>
      </c>
      <c r="O2417" t="b">
        <v>0</v>
      </c>
      <c r="P2417" t="s">
        <v>8284</v>
      </c>
      <c r="Q2417" t="s">
        <v>8336</v>
      </c>
      <c r="R2417" t="s">
        <v>8337</v>
      </c>
      <c r="S2417" s="11">
        <f t="shared" si="152"/>
        <v>42536.862800925926</v>
      </c>
      <c r="T2417" s="11">
        <f t="shared" si="153"/>
        <v>42566.862800925926</v>
      </c>
    </row>
    <row r="2418" spans="1:20" ht="43.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s="5">
        <f t="shared" si="150"/>
        <v>2.5000000000000001E-4</v>
      </c>
      <c r="H2418" t="s">
        <v>8224</v>
      </c>
      <c r="I2418" t="s">
        <v>8246</v>
      </c>
      <c r="J2418">
        <v>1426345200</v>
      </c>
      <c r="K2418">
        <v>1421343743</v>
      </c>
      <c r="L2418" t="b">
        <v>0</v>
      </c>
      <c r="M2418">
        <v>1</v>
      </c>
      <c r="N2418" s="6">
        <f t="shared" si="151"/>
        <v>5</v>
      </c>
      <c r="O2418" t="b">
        <v>0</v>
      </c>
      <c r="P2418" t="s">
        <v>8284</v>
      </c>
      <c r="Q2418" t="s">
        <v>8336</v>
      </c>
      <c r="R2418" t="s">
        <v>8337</v>
      </c>
      <c r="S2418" s="11">
        <f t="shared" si="152"/>
        <v>42019.737766203703</v>
      </c>
      <c r="T2418" s="11">
        <f t="shared" si="153"/>
        <v>42077.625</v>
      </c>
    </row>
    <row r="2419" spans="1:20" ht="43.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s="5">
        <f t="shared" si="150"/>
        <v>0</v>
      </c>
      <c r="H2419" t="s">
        <v>8224</v>
      </c>
      <c r="I2419" t="s">
        <v>8246</v>
      </c>
      <c r="J2419">
        <v>1407705187</v>
      </c>
      <c r="K2419">
        <v>1405113187</v>
      </c>
      <c r="L2419" t="b">
        <v>0</v>
      </c>
      <c r="M2419">
        <v>0</v>
      </c>
      <c r="N2419" s="6">
        <f t="shared" si="151"/>
        <v>0</v>
      </c>
      <c r="O2419" t="b">
        <v>0</v>
      </c>
      <c r="P2419" t="s">
        <v>8284</v>
      </c>
      <c r="Q2419" t="s">
        <v>8336</v>
      </c>
      <c r="R2419" t="s">
        <v>8337</v>
      </c>
      <c r="S2419" s="11">
        <f t="shared" si="152"/>
        <v>41831.884108796294</v>
      </c>
      <c r="T2419" s="11">
        <f t="shared" si="153"/>
        <v>41861.884108796294</v>
      </c>
    </row>
    <row r="2420" spans="1: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s="5">
        <f t="shared" si="150"/>
        <v>2.0000000000000001E-4</v>
      </c>
      <c r="H2420" t="s">
        <v>8224</v>
      </c>
      <c r="I2420" t="s">
        <v>8246</v>
      </c>
      <c r="J2420">
        <v>1427225644</v>
      </c>
      <c r="K2420">
        <v>1422045244</v>
      </c>
      <c r="L2420" t="b">
        <v>0</v>
      </c>
      <c r="M2420">
        <v>5</v>
      </c>
      <c r="N2420" s="6">
        <f t="shared" si="151"/>
        <v>1</v>
      </c>
      <c r="O2420" t="b">
        <v>0</v>
      </c>
      <c r="P2420" t="s">
        <v>8284</v>
      </c>
      <c r="Q2420" t="s">
        <v>8336</v>
      </c>
      <c r="R2420" t="s">
        <v>8337</v>
      </c>
      <c r="S2420" s="11">
        <f t="shared" si="152"/>
        <v>42027.856990740736</v>
      </c>
      <c r="T2420" s="11">
        <f t="shared" si="153"/>
        <v>42087.815324074079</v>
      </c>
    </row>
    <row r="2421" spans="1:20" ht="43.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s="5">
        <f t="shared" si="150"/>
        <v>0</v>
      </c>
      <c r="H2421" t="s">
        <v>8224</v>
      </c>
      <c r="I2421" t="s">
        <v>8246</v>
      </c>
      <c r="J2421">
        <v>1424281389</v>
      </c>
      <c r="K2421">
        <v>1419097389</v>
      </c>
      <c r="L2421" t="b">
        <v>0</v>
      </c>
      <c r="M2421">
        <v>0</v>
      </c>
      <c r="N2421" s="6">
        <f t="shared" si="151"/>
        <v>0</v>
      </c>
      <c r="O2421" t="b">
        <v>0</v>
      </c>
      <c r="P2421" t="s">
        <v>8284</v>
      </c>
      <c r="Q2421" t="s">
        <v>8336</v>
      </c>
      <c r="R2421" t="s">
        <v>8337</v>
      </c>
      <c r="S2421" s="11">
        <f t="shared" si="152"/>
        <v>41993.738298611104</v>
      </c>
      <c r="T2421" s="11">
        <f t="shared" si="153"/>
        <v>42053.738298611104</v>
      </c>
    </row>
    <row r="2422" spans="1:20" ht="43.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s="5">
        <f t="shared" si="150"/>
        <v>0.14825133372851215</v>
      </c>
      <c r="H2422" t="s">
        <v>8224</v>
      </c>
      <c r="I2422" t="s">
        <v>8246</v>
      </c>
      <c r="J2422">
        <v>1415583695</v>
      </c>
      <c r="K2422">
        <v>1410396095</v>
      </c>
      <c r="L2422" t="b">
        <v>0</v>
      </c>
      <c r="M2422">
        <v>36</v>
      </c>
      <c r="N2422" s="6">
        <f t="shared" si="151"/>
        <v>69.472222222222229</v>
      </c>
      <c r="O2422" t="b">
        <v>0</v>
      </c>
      <c r="P2422" t="s">
        <v>8284</v>
      </c>
      <c r="Q2422" t="s">
        <v>8336</v>
      </c>
      <c r="R2422" t="s">
        <v>8337</v>
      </c>
      <c r="S2422" s="11">
        <f t="shared" si="152"/>
        <v>41893.028877314813</v>
      </c>
      <c r="T2422" s="11">
        <f t="shared" si="153"/>
        <v>41953.070543981477</v>
      </c>
    </row>
    <row r="2423" spans="1:20" ht="29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s="5">
        <f t="shared" si="150"/>
        <v>1.6666666666666666E-4</v>
      </c>
      <c r="H2423" t="s">
        <v>8224</v>
      </c>
      <c r="I2423" t="s">
        <v>8246</v>
      </c>
      <c r="J2423">
        <v>1424536196</v>
      </c>
      <c r="K2423">
        <v>1421944196</v>
      </c>
      <c r="L2423" t="b">
        <v>0</v>
      </c>
      <c r="M2423">
        <v>1</v>
      </c>
      <c r="N2423" s="6">
        <f t="shared" si="151"/>
        <v>1</v>
      </c>
      <c r="O2423" t="b">
        <v>0</v>
      </c>
      <c r="P2423" t="s">
        <v>8284</v>
      </c>
      <c r="Q2423" t="s">
        <v>8336</v>
      </c>
      <c r="R2423" t="s">
        <v>8337</v>
      </c>
      <c r="S2423" s="11">
        <f t="shared" si="152"/>
        <v>42026.687453703707</v>
      </c>
      <c r="T2423" s="11">
        <f t="shared" si="153"/>
        <v>42056.687453703707</v>
      </c>
    </row>
    <row r="2424" spans="1:20" ht="29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s="5">
        <f t="shared" si="150"/>
        <v>2E-3</v>
      </c>
      <c r="H2424" t="s">
        <v>8224</v>
      </c>
      <c r="I2424" t="s">
        <v>8246</v>
      </c>
      <c r="J2424">
        <v>1426091036</v>
      </c>
      <c r="K2424">
        <v>1423502636</v>
      </c>
      <c r="L2424" t="b">
        <v>0</v>
      </c>
      <c r="M2424">
        <v>1</v>
      </c>
      <c r="N2424" s="6">
        <f t="shared" si="151"/>
        <v>1</v>
      </c>
      <c r="O2424" t="b">
        <v>0</v>
      </c>
      <c r="P2424" t="s">
        <v>8284</v>
      </c>
      <c r="Q2424" t="s">
        <v>8336</v>
      </c>
      <c r="R2424" t="s">
        <v>8337</v>
      </c>
      <c r="S2424" s="11">
        <f t="shared" si="152"/>
        <v>42044.724953703699</v>
      </c>
      <c r="T2424" s="11">
        <f t="shared" si="153"/>
        <v>42074.683287037042</v>
      </c>
    </row>
    <row r="2425" spans="1:20" ht="43.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s="5">
        <f t="shared" si="150"/>
        <v>1.3333333333333334E-4</v>
      </c>
      <c r="H2425" t="s">
        <v>8224</v>
      </c>
      <c r="I2425" t="s">
        <v>8246</v>
      </c>
      <c r="J2425">
        <v>1420044890</v>
      </c>
      <c r="K2425">
        <v>1417452890</v>
      </c>
      <c r="L2425" t="b">
        <v>0</v>
      </c>
      <c r="M2425">
        <v>1</v>
      </c>
      <c r="N2425" s="6">
        <f t="shared" si="151"/>
        <v>8</v>
      </c>
      <c r="O2425" t="b">
        <v>0</v>
      </c>
      <c r="P2425" t="s">
        <v>8284</v>
      </c>
      <c r="Q2425" t="s">
        <v>8336</v>
      </c>
      <c r="R2425" t="s">
        <v>8337</v>
      </c>
      <c r="S2425" s="11">
        <f t="shared" si="152"/>
        <v>41974.704745370371</v>
      </c>
      <c r="T2425" s="11">
        <f t="shared" si="153"/>
        <v>42004.704745370371</v>
      </c>
    </row>
    <row r="2426" spans="1:20" ht="29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s="5">
        <f t="shared" si="150"/>
        <v>1.24E-2</v>
      </c>
      <c r="H2426" t="s">
        <v>8224</v>
      </c>
      <c r="I2426" t="s">
        <v>8246</v>
      </c>
      <c r="J2426">
        <v>1414445108</v>
      </c>
      <c r="K2426">
        <v>1411853108</v>
      </c>
      <c r="L2426" t="b">
        <v>0</v>
      </c>
      <c r="M2426">
        <v>9</v>
      </c>
      <c r="N2426" s="6">
        <f t="shared" si="151"/>
        <v>34.444444444444443</v>
      </c>
      <c r="O2426" t="b">
        <v>0</v>
      </c>
      <c r="P2426" t="s">
        <v>8284</v>
      </c>
      <c r="Q2426" t="s">
        <v>8336</v>
      </c>
      <c r="R2426" t="s">
        <v>8337</v>
      </c>
      <c r="S2426" s="11">
        <f t="shared" si="152"/>
        <v>41909.892453703702</v>
      </c>
      <c r="T2426" s="11">
        <f t="shared" si="153"/>
        <v>41939.892453703702</v>
      </c>
    </row>
    <row r="2427" spans="1:20" ht="43.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s="5">
        <f t="shared" si="150"/>
        <v>2.8571428571428574E-4</v>
      </c>
      <c r="H2427" t="s">
        <v>8224</v>
      </c>
      <c r="I2427" t="s">
        <v>8246</v>
      </c>
      <c r="J2427">
        <v>1464386640</v>
      </c>
      <c r="K2427">
        <v>1463090149</v>
      </c>
      <c r="L2427" t="b">
        <v>0</v>
      </c>
      <c r="M2427">
        <v>1</v>
      </c>
      <c r="N2427" s="6">
        <f t="shared" si="151"/>
        <v>1</v>
      </c>
      <c r="O2427" t="b">
        <v>0</v>
      </c>
      <c r="P2427" t="s">
        <v>8284</v>
      </c>
      <c r="Q2427" t="s">
        <v>8336</v>
      </c>
      <c r="R2427" t="s">
        <v>8337</v>
      </c>
      <c r="S2427" s="11">
        <f t="shared" si="152"/>
        <v>42502.913761574076</v>
      </c>
      <c r="T2427" s="11">
        <f t="shared" si="153"/>
        <v>42517.919444444444</v>
      </c>
    </row>
    <row r="2428" spans="1:20" ht="43.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s="5">
        <f t="shared" si="150"/>
        <v>0</v>
      </c>
      <c r="H2428" t="s">
        <v>8224</v>
      </c>
      <c r="I2428" t="s">
        <v>8246</v>
      </c>
      <c r="J2428">
        <v>1439006692</v>
      </c>
      <c r="K2428">
        <v>1433822692</v>
      </c>
      <c r="L2428" t="b">
        <v>0</v>
      </c>
      <c r="M2428">
        <v>0</v>
      </c>
      <c r="N2428" s="6">
        <f t="shared" si="151"/>
        <v>0</v>
      </c>
      <c r="O2428" t="b">
        <v>0</v>
      </c>
      <c r="P2428" t="s">
        <v>8284</v>
      </c>
      <c r="Q2428" t="s">
        <v>8336</v>
      </c>
      <c r="R2428" t="s">
        <v>8337</v>
      </c>
      <c r="S2428" s="11">
        <f t="shared" si="152"/>
        <v>42164.170046296291</v>
      </c>
      <c r="T2428" s="11">
        <f t="shared" si="153"/>
        <v>42224.170046296291</v>
      </c>
    </row>
    <row r="2429" spans="1:20" ht="29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s="5">
        <f t="shared" si="150"/>
        <v>2.0000000000000002E-5</v>
      </c>
      <c r="H2429" t="s">
        <v>8224</v>
      </c>
      <c r="I2429" t="s">
        <v>8246</v>
      </c>
      <c r="J2429">
        <v>1458715133</v>
      </c>
      <c r="K2429">
        <v>1455262733</v>
      </c>
      <c r="L2429" t="b">
        <v>0</v>
      </c>
      <c r="M2429">
        <v>1</v>
      </c>
      <c r="N2429" s="6">
        <f t="shared" si="151"/>
        <v>1</v>
      </c>
      <c r="O2429" t="b">
        <v>0</v>
      </c>
      <c r="P2429" t="s">
        <v>8284</v>
      </c>
      <c r="Q2429" t="s">
        <v>8336</v>
      </c>
      <c r="R2429" t="s">
        <v>8337</v>
      </c>
      <c r="S2429" s="11">
        <f t="shared" si="152"/>
        <v>42412.318668981476</v>
      </c>
      <c r="T2429" s="11">
        <f t="shared" si="153"/>
        <v>42452.277002314819</v>
      </c>
    </row>
    <row r="2430" spans="1:20" ht="29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s="5">
        <f t="shared" si="150"/>
        <v>2.8571428571428571E-5</v>
      </c>
      <c r="H2430" t="s">
        <v>8224</v>
      </c>
      <c r="I2430" t="s">
        <v>8246</v>
      </c>
      <c r="J2430">
        <v>1426182551</v>
      </c>
      <c r="K2430">
        <v>1423594151</v>
      </c>
      <c r="L2430" t="b">
        <v>0</v>
      </c>
      <c r="M2430">
        <v>1</v>
      </c>
      <c r="N2430" s="6">
        <f t="shared" si="151"/>
        <v>1</v>
      </c>
      <c r="O2430" t="b">
        <v>0</v>
      </c>
      <c r="P2430" t="s">
        <v>8284</v>
      </c>
      <c r="Q2430" t="s">
        <v>8336</v>
      </c>
      <c r="R2430" t="s">
        <v>8337</v>
      </c>
      <c r="S2430" s="11">
        <f t="shared" si="152"/>
        <v>42045.784155092595</v>
      </c>
      <c r="T2430" s="11">
        <f t="shared" si="153"/>
        <v>42075.742488425924</v>
      </c>
    </row>
    <row r="2431" spans="1:20" ht="43.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s="5">
        <f t="shared" si="150"/>
        <v>1.4321428571428572E-2</v>
      </c>
      <c r="H2431" t="s">
        <v>8234</v>
      </c>
      <c r="I2431" t="s">
        <v>8254</v>
      </c>
      <c r="J2431">
        <v>1486313040</v>
      </c>
      <c r="K2431">
        <v>1483131966</v>
      </c>
      <c r="L2431" t="b">
        <v>0</v>
      </c>
      <c r="M2431">
        <v>4</v>
      </c>
      <c r="N2431" s="6">
        <f t="shared" si="151"/>
        <v>501.25</v>
      </c>
      <c r="O2431" t="b">
        <v>0</v>
      </c>
      <c r="P2431" t="s">
        <v>8284</v>
      </c>
      <c r="Q2431" t="s">
        <v>8336</v>
      </c>
      <c r="R2431" t="s">
        <v>8337</v>
      </c>
      <c r="S2431" s="11">
        <f t="shared" si="152"/>
        <v>42734.879236111112</v>
      </c>
      <c r="T2431" s="11">
        <f t="shared" si="153"/>
        <v>42771.697222222225</v>
      </c>
    </row>
    <row r="2432" spans="1:20" ht="43.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s="5">
        <f t="shared" si="150"/>
        <v>7.0000000000000001E-3</v>
      </c>
      <c r="H2432" t="s">
        <v>8224</v>
      </c>
      <c r="I2432" t="s">
        <v>8246</v>
      </c>
      <c r="J2432">
        <v>1455246504</v>
      </c>
      <c r="K2432">
        <v>1452654504</v>
      </c>
      <c r="L2432" t="b">
        <v>0</v>
      </c>
      <c r="M2432">
        <v>2</v>
      </c>
      <c r="N2432" s="6">
        <f t="shared" si="151"/>
        <v>10.5</v>
      </c>
      <c r="O2432" t="b">
        <v>0</v>
      </c>
      <c r="P2432" t="s">
        <v>8284</v>
      </c>
      <c r="Q2432" t="s">
        <v>8336</v>
      </c>
      <c r="R2432" t="s">
        <v>8337</v>
      </c>
      <c r="S2432" s="11">
        <f t="shared" si="152"/>
        <v>42382.130833333329</v>
      </c>
      <c r="T2432" s="11">
        <f t="shared" si="153"/>
        <v>42412.130833333329</v>
      </c>
    </row>
    <row r="2433" spans="1:20" ht="29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s="5">
        <f t="shared" si="150"/>
        <v>2.0000000000000002E-5</v>
      </c>
      <c r="H2433" t="s">
        <v>8224</v>
      </c>
      <c r="I2433" t="s">
        <v>8246</v>
      </c>
      <c r="J2433">
        <v>1467080613</v>
      </c>
      <c r="K2433">
        <v>1461896613</v>
      </c>
      <c r="L2433" t="b">
        <v>0</v>
      </c>
      <c r="M2433">
        <v>2</v>
      </c>
      <c r="N2433" s="6">
        <f t="shared" si="151"/>
        <v>1</v>
      </c>
      <c r="O2433" t="b">
        <v>0</v>
      </c>
      <c r="P2433" t="s">
        <v>8284</v>
      </c>
      <c r="Q2433" t="s">
        <v>8336</v>
      </c>
      <c r="R2433" t="s">
        <v>8337</v>
      </c>
      <c r="S2433" s="11">
        <f t="shared" si="152"/>
        <v>42489.099687499998</v>
      </c>
      <c r="T2433" s="11">
        <f t="shared" si="153"/>
        <v>42549.099687499998</v>
      </c>
    </row>
    <row r="2434" spans="1:20" ht="43.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s="5">
        <f t="shared" ref="G2434:G2497" si="154">E2434/D2434</f>
        <v>1.4285714285714287E-4</v>
      </c>
      <c r="H2434" t="s">
        <v>8224</v>
      </c>
      <c r="I2434" t="s">
        <v>8246</v>
      </c>
      <c r="J2434">
        <v>1425791697</v>
      </c>
      <c r="K2434">
        <v>1423199697</v>
      </c>
      <c r="L2434" t="b">
        <v>0</v>
      </c>
      <c r="M2434">
        <v>2</v>
      </c>
      <c r="N2434" s="6">
        <f t="shared" si="151"/>
        <v>1</v>
      </c>
      <c r="O2434" t="b">
        <v>0</v>
      </c>
      <c r="P2434" t="s">
        <v>8284</v>
      </c>
      <c r="Q2434" t="s">
        <v>8336</v>
      </c>
      <c r="R2434" t="s">
        <v>8337</v>
      </c>
      <c r="S2434" s="11">
        <f t="shared" si="152"/>
        <v>42041.218715277777</v>
      </c>
      <c r="T2434" s="11">
        <f t="shared" si="153"/>
        <v>42071.218715277777</v>
      </c>
    </row>
    <row r="2435" spans="1:20" ht="43.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s="5">
        <f t="shared" si="154"/>
        <v>0</v>
      </c>
      <c r="H2435" t="s">
        <v>8224</v>
      </c>
      <c r="I2435" t="s">
        <v>8246</v>
      </c>
      <c r="J2435">
        <v>1456608943</v>
      </c>
      <c r="K2435">
        <v>1454016943</v>
      </c>
      <c r="L2435" t="b">
        <v>0</v>
      </c>
      <c r="M2435">
        <v>0</v>
      </c>
      <c r="N2435" s="6">
        <f t="shared" ref="N2435:N2498" si="155">IFERROR(E2435/M2435,0)</f>
        <v>0</v>
      </c>
      <c r="O2435" t="b">
        <v>0</v>
      </c>
      <c r="P2435" t="s">
        <v>8284</v>
      </c>
      <c r="Q2435" t="s">
        <v>8336</v>
      </c>
      <c r="R2435" t="s">
        <v>8337</v>
      </c>
      <c r="S2435" s="11">
        <f t="shared" ref="S2435:S2498" si="156">((($K2435/60)/60)/24)+DATE(1970,1,1)</f>
        <v>42397.89980324074</v>
      </c>
      <c r="T2435" s="11">
        <f t="shared" ref="T2435:T2498" si="157">((($J2435/60)/60)/24)+DATE(1970,1,1)</f>
        <v>42427.89980324074</v>
      </c>
    </row>
    <row r="2436" spans="1:20" ht="43.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s="5">
        <f t="shared" si="154"/>
        <v>1.2999999999999999E-3</v>
      </c>
      <c r="H2436" t="s">
        <v>8224</v>
      </c>
      <c r="I2436" t="s">
        <v>8246</v>
      </c>
      <c r="J2436">
        <v>1438662474</v>
      </c>
      <c r="K2436">
        <v>1435206474</v>
      </c>
      <c r="L2436" t="b">
        <v>0</v>
      </c>
      <c r="M2436">
        <v>2</v>
      </c>
      <c r="N2436" s="6">
        <f t="shared" si="155"/>
        <v>13</v>
      </c>
      <c r="O2436" t="b">
        <v>0</v>
      </c>
      <c r="P2436" t="s">
        <v>8284</v>
      </c>
      <c r="Q2436" t="s">
        <v>8336</v>
      </c>
      <c r="R2436" t="s">
        <v>8337</v>
      </c>
      <c r="S2436" s="11">
        <f t="shared" si="156"/>
        <v>42180.18604166666</v>
      </c>
      <c r="T2436" s="11">
        <f t="shared" si="157"/>
        <v>42220.18604166666</v>
      </c>
    </row>
    <row r="2437" spans="1:20" ht="43.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s="5">
        <f t="shared" si="154"/>
        <v>4.8960000000000002E-3</v>
      </c>
      <c r="H2437" t="s">
        <v>8235</v>
      </c>
      <c r="I2437" t="s">
        <v>8255</v>
      </c>
      <c r="J2437">
        <v>1444027186</v>
      </c>
      <c r="K2437">
        <v>1441435186</v>
      </c>
      <c r="L2437" t="b">
        <v>0</v>
      </c>
      <c r="M2437">
        <v>4</v>
      </c>
      <c r="N2437" s="6">
        <f t="shared" si="155"/>
        <v>306</v>
      </c>
      <c r="O2437" t="b">
        <v>0</v>
      </c>
      <c r="P2437" t="s">
        <v>8284</v>
      </c>
      <c r="Q2437" t="s">
        <v>8336</v>
      </c>
      <c r="R2437" t="s">
        <v>8337</v>
      </c>
      <c r="S2437" s="11">
        <f t="shared" si="156"/>
        <v>42252.277615740735</v>
      </c>
      <c r="T2437" s="11">
        <f t="shared" si="157"/>
        <v>42282.277615740735</v>
      </c>
    </row>
    <row r="2438" spans="1:20" ht="43.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s="5">
        <f t="shared" si="154"/>
        <v>3.8461538461538462E-4</v>
      </c>
      <c r="H2438" t="s">
        <v>8229</v>
      </c>
      <c r="I2438" t="s">
        <v>8251</v>
      </c>
      <c r="J2438">
        <v>1454078770</v>
      </c>
      <c r="K2438">
        <v>1448894770</v>
      </c>
      <c r="L2438" t="b">
        <v>0</v>
      </c>
      <c r="M2438">
        <v>2</v>
      </c>
      <c r="N2438" s="6">
        <f t="shared" si="155"/>
        <v>22.5</v>
      </c>
      <c r="O2438" t="b">
        <v>0</v>
      </c>
      <c r="P2438" t="s">
        <v>8284</v>
      </c>
      <c r="Q2438" t="s">
        <v>8336</v>
      </c>
      <c r="R2438" t="s">
        <v>8337</v>
      </c>
      <c r="S2438" s="11">
        <f t="shared" si="156"/>
        <v>42338.615393518514</v>
      </c>
      <c r="T2438" s="11">
        <f t="shared" si="157"/>
        <v>42398.615393518514</v>
      </c>
    </row>
    <row r="2439" spans="1:20" ht="43.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s="5">
        <f t="shared" si="154"/>
        <v>0</v>
      </c>
      <c r="H2439" t="s">
        <v>8224</v>
      </c>
      <c r="I2439" t="s">
        <v>8246</v>
      </c>
      <c r="J2439">
        <v>1426615200</v>
      </c>
      <c r="K2439">
        <v>1422400188</v>
      </c>
      <c r="L2439" t="b">
        <v>0</v>
      </c>
      <c r="M2439">
        <v>0</v>
      </c>
      <c r="N2439" s="6">
        <f t="shared" si="155"/>
        <v>0</v>
      </c>
      <c r="O2439" t="b">
        <v>0</v>
      </c>
      <c r="P2439" t="s">
        <v>8284</v>
      </c>
      <c r="Q2439" t="s">
        <v>8336</v>
      </c>
      <c r="R2439" t="s">
        <v>8337</v>
      </c>
      <c r="S2439" s="11">
        <f t="shared" si="156"/>
        <v>42031.965138888889</v>
      </c>
      <c r="T2439" s="11">
        <f t="shared" si="157"/>
        <v>42080.75</v>
      </c>
    </row>
    <row r="2440" spans="1:20" ht="43.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s="5">
        <f t="shared" si="154"/>
        <v>3.3333333333333335E-3</v>
      </c>
      <c r="H2440" t="s">
        <v>8224</v>
      </c>
      <c r="I2440" t="s">
        <v>8246</v>
      </c>
      <c r="J2440">
        <v>1449529062</v>
      </c>
      <c r="K2440">
        <v>1444341462</v>
      </c>
      <c r="L2440" t="b">
        <v>0</v>
      </c>
      <c r="M2440">
        <v>1</v>
      </c>
      <c r="N2440" s="6">
        <f t="shared" si="155"/>
        <v>50</v>
      </c>
      <c r="O2440" t="b">
        <v>0</v>
      </c>
      <c r="P2440" t="s">
        <v>8284</v>
      </c>
      <c r="Q2440" t="s">
        <v>8336</v>
      </c>
      <c r="R2440" t="s">
        <v>8337</v>
      </c>
      <c r="S2440" s="11">
        <f t="shared" si="156"/>
        <v>42285.91506944444</v>
      </c>
      <c r="T2440" s="11">
        <f t="shared" si="157"/>
        <v>42345.956736111111</v>
      </c>
    </row>
    <row r="2441" spans="1:20" ht="43.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s="5">
        <f t="shared" si="154"/>
        <v>0</v>
      </c>
      <c r="H2441" t="s">
        <v>8224</v>
      </c>
      <c r="I2441" t="s">
        <v>8246</v>
      </c>
      <c r="J2441">
        <v>1445197129</v>
      </c>
      <c r="K2441">
        <v>1442605129</v>
      </c>
      <c r="L2441" t="b">
        <v>0</v>
      </c>
      <c r="M2441">
        <v>0</v>
      </c>
      <c r="N2441" s="6">
        <f t="shared" si="155"/>
        <v>0</v>
      </c>
      <c r="O2441" t="b">
        <v>0</v>
      </c>
      <c r="P2441" t="s">
        <v>8284</v>
      </c>
      <c r="Q2441" t="s">
        <v>8336</v>
      </c>
      <c r="R2441" t="s">
        <v>8337</v>
      </c>
      <c r="S2441" s="11">
        <f t="shared" si="156"/>
        <v>42265.818622685183</v>
      </c>
      <c r="T2441" s="11">
        <f t="shared" si="157"/>
        <v>42295.818622685183</v>
      </c>
    </row>
    <row r="2442" spans="1:20" ht="29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s="5">
        <f t="shared" si="154"/>
        <v>2E-3</v>
      </c>
      <c r="H2442" t="s">
        <v>8242</v>
      </c>
      <c r="I2442" t="s">
        <v>8249</v>
      </c>
      <c r="J2442">
        <v>1455399313</v>
      </c>
      <c r="K2442">
        <v>1452807313</v>
      </c>
      <c r="L2442" t="b">
        <v>0</v>
      </c>
      <c r="M2442">
        <v>2</v>
      </c>
      <c r="N2442" s="6">
        <f t="shared" si="155"/>
        <v>5</v>
      </c>
      <c r="O2442" t="b">
        <v>0</v>
      </c>
      <c r="P2442" t="s">
        <v>8284</v>
      </c>
      <c r="Q2442" t="s">
        <v>8336</v>
      </c>
      <c r="R2442" t="s">
        <v>8337</v>
      </c>
      <c r="S2442" s="11">
        <f t="shared" si="156"/>
        <v>42383.899456018517</v>
      </c>
      <c r="T2442" s="11">
        <f t="shared" si="157"/>
        <v>42413.899456018517</v>
      </c>
    </row>
    <row r="2443" spans="1:20" ht="29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s="5">
        <f t="shared" si="154"/>
        <v>1.0788</v>
      </c>
      <c r="H2443" t="s">
        <v>8224</v>
      </c>
      <c r="I2443" t="s">
        <v>8246</v>
      </c>
      <c r="J2443">
        <v>1437627540</v>
      </c>
      <c r="K2443">
        <v>1435806054</v>
      </c>
      <c r="L2443" t="b">
        <v>0</v>
      </c>
      <c r="M2443">
        <v>109</v>
      </c>
      <c r="N2443" s="6">
        <f t="shared" si="155"/>
        <v>74.22935779816514</v>
      </c>
      <c r="O2443" t="b">
        <v>1</v>
      </c>
      <c r="P2443" t="s">
        <v>8298</v>
      </c>
      <c r="Q2443" t="s">
        <v>8336</v>
      </c>
      <c r="R2443" t="s">
        <v>8352</v>
      </c>
      <c r="S2443" s="11">
        <f t="shared" si="156"/>
        <v>42187.125625000001</v>
      </c>
      <c r="T2443" s="11">
        <f t="shared" si="157"/>
        <v>42208.207638888889</v>
      </c>
    </row>
    <row r="2444" spans="1:20" ht="29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s="5">
        <f t="shared" si="154"/>
        <v>1.2594166666666666</v>
      </c>
      <c r="H2444" t="s">
        <v>8224</v>
      </c>
      <c r="I2444" t="s">
        <v>8246</v>
      </c>
      <c r="J2444">
        <v>1426777228</v>
      </c>
      <c r="K2444">
        <v>1424188828</v>
      </c>
      <c r="L2444" t="b">
        <v>0</v>
      </c>
      <c r="M2444">
        <v>372</v>
      </c>
      <c r="N2444" s="6">
        <f t="shared" si="155"/>
        <v>81.252688172043008</v>
      </c>
      <c r="O2444" t="b">
        <v>1</v>
      </c>
      <c r="P2444" t="s">
        <v>8298</v>
      </c>
      <c r="Q2444" t="s">
        <v>8336</v>
      </c>
      <c r="R2444" t="s">
        <v>8352</v>
      </c>
      <c r="S2444" s="11">
        <f t="shared" si="156"/>
        <v>42052.666990740734</v>
      </c>
      <c r="T2444" s="11">
        <f t="shared" si="157"/>
        <v>42082.625324074077</v>
      </c>
    </row>
    <row r="2445" spans="1:20" ht="43.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s="5">
        <f t="shared" si="154"/>
        <v>2.0251494999999999</v>
      </c>
      <c r="H2445" t="s">
        <v>8224</v>
      </c>
      <c r="I2445" t="s">
        <v>8246</v>
      </c>
      <c r="J2445">
        <v>1408114822</v>
      </c>
      <c r="K2445">
        <v>1405522822</v>
      </c>
      <c r="L2445" t="b">
        <v>0</v>
      </c>
      <c r="M2445">
        <v>311</v>
      </c>
      <c r="N2445" s="6">
        <f t="shared" si="155"/>
        <v>130.23469453376205</v>
      </c>
      <c r="O2445" t="b">
        <v>1</v>
      </c>
      <c r="P2445" t="s">
        <v>8298</v>
      </c>
      <c r="Q2445" t="s">
        <v>8336</v>
      </c>
      <c r="R2445" t="s">
        <v>8352</v>
      </c>
      <c r="S2445" s="11">
        <f t="shared" si="156"/>
        <v>41836.625254629631</v>
      </c>
      <c r="T2445" s="11">
        <f t="shared" si="157"/>
        <v>41866.625254629631</v>
      </c>
    </row>
    <row r="2446" spans="1:20" ht="43.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s="5">
        <f t="shared" si="154"/>
        <v>1.0860000000000001</v>
      </c>
      <c r="H2446" t="s">
        <v>8224</v>
      </c>
      <c r="I2446" t="s">
        <v>8246</v>
      </c>
      <c r="J2446">
        <v>1464199591</v>
      </c>
      <c r="K2446">
        <v>1461607591</v>
      </c>
      <c r="L2446" t="b">
        <v>0</v>
      </c>
      <c r="M2446">
        <v>61</v>
      </c>
      <c r="N2446" s="6">
        <f t="shared" si="155"/>
        <v>53.409836065573771</v>
      </c>
      <c r="O2446" t="b">
        <v>1</v>
      </c>
      <c r="P2446" t="s">
        <v>8298</v>
      </c>
      <c r="Q2446" t="s">
        <v>8336</v>
      </c>
      <c r="R2446" t="s">
        <v>8352</v>
      </c>
      <c r="S2446" s="11">
        <f t="shared" si="156"/>
        <v>42485.754525462966</v>
      </c>
      <c r="T2446" s="11">
        <f t="shared" si="157"/>
        <v>42515.754525462966</v>
      </c>
    </row>
    <row r="2447" spans="1:20" ht="58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s="5">
        <f t="shared" si="154"/>
        <v>1.728</v>
      </c>
      <c r="H2447" t="s">
        <v>8224</v>
      </c>
      <c r="I2447" t="s">
        <v>8246</v>
      </c>
      <c r="J2447">
        <v>1443242021</v>
      </c>
      <c r="K2447">
        <v>1440650021</v>
      </c>
      <c r="L2447" t="b">
        <v>0</v>
      </c>
      <c r="M2447">
        <v>115</v>
      </c>
      <c r="N2447" s="6">
        <f t="shared" si="155"/>
        <v>75.130434782608702</v>
      </c>
      <c r="O2447" t="b">
        <v>1</v>
      </c>
      <c r="P2447" t="s">
        <v>8298</v>
      </c>
      <c r="Q2447" t="s">
        <v>8336</v>
      </c>
      <c r="R2447" t="s">
        <v>8352</v>
      </c>
      <c r="S2447" s="11">
        <f t="shared" si="156"/>
        <v>42243.190057870372</v>
      </c>
      <c r="T2447" s="11">
        <f t="shared" si="157"/>
        <v>42273.190057870372</v>
      </c>
    </row>
    <row r="2448" spans="1:20" ht="43.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s="5">
        <f t="shared" si="154"/>
        <v>1.6798</v>
      </c>
      <c r="H2448" t="s">
        <v>8224</v>
      </c>
      <c r="I2448" t="s">
        <v>8246</v>
      </c>
      <c r="J2448">
        <v>1480174071</v>
      </c>
      <c r="K2448">
        <v>1477578471</v>
      </c>
      <c r="L2448" t="b">
        <v>0</v>
      </c>
      <c r="M2448">
        <v>111</v>
      </c>
      <c r="N2448" s="6">
        <f t="shared" si="155"/>
        <v>75.666666666666671</v>
      </c>
      <c r="O2448" t="b">
        <v>1</v>
      </c>
      <c r="P2448" t="s">
        <v>8298</v>
      </c>
      <c r="Q2448" t="s">
        <v>8336</v>
      </c>
      <c r="R2448" t="s">
        <v>8352</v>
      </c>
      <c r="S2448" s="11">
        <f t="shared" si="156"/>
        <v>42670.602673611109</v>
      </c>
      <c r="T2448" s="11">
        <f t="shared" si="157"/>
        <v>42700.64434027778</v>
      </c>
    </row>
    <row r="2449" spans="1:20" ht="43.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s="5">
        <f t="shared" si="154"/>
        <v>4.2720000000000002</v>
      </c>
      <c r="H2449" t="s">
        <v>8224</v>
      </c>
      <c r="I2449" t="s">
        <v>8246</v>
      </c>
      <c r="J2449">
        <v>1478923200</v>
      </c>
      <c r="K2449">
        <v>1476184593</v>
      </c>
      <c r="L2449" t="b">
        <v>0</v>
      </c>
      <c r="M2449">
        <v>337</v>
      </c>
      <c r="N2449" s="6">
        <f t="shared" si="155"/>
        <v>31.691394658753708</v>
      </c>
      <c r="O2449" t="b">
        <v>1</v>
      </c>
      <c r="P2449" t="s">
        <v>8298</v>
      </c>
      <c r="Q2449" t="s">
        <v>8336</v>
      </c>
      <c r="R2449" t="s">
        <v>8352</v>
      </c>
      <c r="S2449" s="11">
        <f t="shared" si="156"/>
        <v>42654.469826388886</v>
      </c>
      <c r="T2449" s="11">
        <f t="shared" si="157"/>
        <v>42686.166666666672</v>
      </c>
    </row>
    <row r="2450" spans="1:20" ht="43.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s="5">
        <f t="shared" si="154"/>
        <v>1.075</v>
      </c>
      <c r="H2450" t="s">
        <v>8224</v>
      </c>
      <c r="I2450" t="s">
        <v>8246</v>
      </c>
      <c r="J2450">
        <v>1472621760</v>
      </c>
      <c r="K2450">
        <v>1472110513</v>
      </c>
      <c r="L2450" t="b">
        <v>0</v>
      </c>
      <c r="M2450">
        <v>9</v>
      </c>
      <c r="N2450" s="6">
        <f t="shared" si="155"/>
        <v>47.777777777777779</v>
      </c>
      <c r="O2450" t="b">
        <v>1</v>
      </c>
      <c r="P2450" t="s">
        <v>8298</v>
      </c>
      <c r="Q2450" t="s">
        <v>8336</v>
      </c>
      <c r="R2450" t="s">
        <v>8352</v>
      </c>
      <c r="S2450" s="11">
        <f t="shared" si="156"/>
        <v>42607.316122685181</v>
      </c>
      <c r="T2450" s="11">
        <f t="shared" si="157"/>
        <v>42613.233333333337</v>
      </c>
    </row>
    <row r="2451" spans="1:20" ht="43.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s="5">
        <f t="shared" si="154"/>
        <v>1.08</v>
      </c>
      <c r="H2451" t="s">
        <v>8224</v>
      </c>
      <c r="I2451" t="s">
        <v>8246</v>
      </c>
      <c r="J2451">
        <v>1417321515</v>
      </c>
      <c r="K2451">
        <v>1414725915</v>
      </c>
      <c r="L2451" t="b">
        <v>0</v>
      </c>
      <c r="M2451">
        <v>120</v>
      </c>
      <c r="N2451" s="6">
        <f t="shared" si="155"/>
        <v>90</v>
      </c>
      <c r="O2451" t="b">
        <v>1</v>
      </c>
      <c r="P2451" t="s">
        <v>8298</v>
      </c>
      <c r="Q2451" t="s">
        <v>8336</v>
      </c>
      <c r="R2451" t="s">
        <v>8352</v>
      </c>
      <c r="S2451" s="11">
        <f t="shared" si="156"/>
        <v>41943.142534722225</v>
      </c>
      <c r="T2451" s="11">
        <f t="shared" si="157"/>
        <v>41973.184201388889</v>
      </c>
    </row>
    <row r="2452" spans="1:20" ht="43.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s="5">
        <f t="shared" si="154"/>
        <v>1.0153353333333335</v>
      </c>
      <c r="H2452" t="s">
        <v>8224</v>
      </c>
      <c r="I2452" t="s">
        <v>8246</v>
      </c>
      <c r="J2452">
        <v>1414465860</v>
      </c>
      <c r="K2452">
        <v>1411177456</v>
      </c>
      <c r="L2452" t="b">
        <v>0</v>
      </c>
      <c r="M2452">
        <v>102</v>
      </c>
      <c r="N2452" s="6">
        <f t="shared" si="155"/>
        <v>149.31401960784314</v>
      </c>
      <c r="O2452" t="b">
        <v>1</v>
      </c>
      <c r="P2452" t="s">
        <v>8298</v>
      </c>
      <c r="Q2452" t="s">
        <v>8336</v>
      </c>
      <c r="R2452" t="s">
        <v>8352</v>
      </c>
      <c r="S2452" s="11">
        <f t="shared" si="156"/>
        <v>41902.07240740741</v>
      </c>
      <c r="T2452" s="11">
        <f t="shared" si="157"/>
        <v>41940.132638888892</v>
      </c>
    </row>
    <row r="2453" spans="1:20" ht="43.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s="5">
        <f t="shared" si="154"/>
        <v>1.1545000000000001</v>
      </c>
      <c r="H2453" t="s">
        <v>8224</v>
      </c>
      <c r="I2453" t="s">
        <v>8246</v>
      </c>
      <c r="J2453">
        <v>1488750490</v>
      </c>
      <c r="K2453">
        <v>1487022490</v>
      </c>
      <c r="L2453" t="b">
        <v>0</v>
      </c>
      <c r="M2453">
        <v>186</v>
      </c>
      <c r="N2453" s="6">
        <f t="shared" si="155"/>
        <v>62.06989247311828</v>
      </c>
      <c r="O2453" t="b">
        <v>1</v>
      </c>
      <c r="P2453" t="s">
        <v>8298</v>
      </c>
      <c r="Q2453" t="s">
        <v>8336</v>
      </c>
      <c r="R2453" t="s">
        <v>8352</v>
      </c>
      <c r="S2453" s="11">
        <f t="shared" si="156"/>
        <v>42779.908449074079</v>
      </c>
      <c r="T2453" s="11">
        <f t="shared" si="157"/>
        <v>42799.908449074079</v>
      </c>
    </row>
    <row r="2454" spans="1:20" ht="43.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s="5">
        <f t="shared" si="154"/>
        <v>1.335</v>
      </c>
      <c r="H2454" t="s">
        <v>8224</v>
      </c>
      <c r="I2454" t="s">
        <v>8246</v>
      </c>
      <c r="J2454">
        <v>1451430000</v>
      </c>
      <c r="K2454">
        <v>1448914500</v>
      </c>
      <c r="L2454" t="b">
        <v>0</v>
      </c>
      <c r="M2454">
        <v>15</v>
      </c>
      <c r="N2454" s="6">
        <f t="shared" si="155"/>
        <v>53.4</v>
      </c>
      <c r="O2454" t="b">
        <v>1</v>
      </c>
      <c r="P2454" t="s">
        <v>8298</v>
      </c>
      <c r="Q2454" t="s">
        <v>8336</v>
      </c>
      <c r="R2454" t="s">
        <v>8352</v>
      </c>
      <c r="S2454" s="11">
        <f t="shared" si="156"/>
        <v>42338.84375</v>
      </c>
      <c r="T2454" s="11">
        <f t="shared" si="157"/>
        <v>42367.958333333328</v>
      </c>
    </row>
    <row r="2455" spans="1:20" ht="43.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s="5">
        <f t="shared" si="154"/>
        <v>1.5469999999999999</v>
      </c>
      <c r="H2455" t="s">
        <v>8224</v>
      </c>
      <c r="I2455" t="s">
        <v>8246</v>
      </c>
      <c r="J2455">
        <v>1486053409</v>
      </c>
      <c r="K2455">
        <v>1483461409</v>
      </c>
      <c r="L2455" t="b">
        <v>0</v>
      </c>
      <c r="M2455">
        <v>67</v>
      </c>
      <c r="N2455" s="6">
        <f t="shared" si="155"/>
        <v>69.268656716417908</v>
      </c>
      <c r="O2455" t="b">
        <v>1</v>
      </c>
      <c r="P2455" t="s">
        <v>8298</v>
      </c>
      <c r="Q2455" t="s">
        <v>8336</v>
      </c>
      <c r="R2455" t="s">
        <v>8352</v>
      </c>
      <c r="S2455" s="11">
        <f t="shared" si="156"/>
        <v>42738.692233796297</v>
      </c>
      <c r="T2455" s="11">
        <f t="shared" si="157"/>
        <v>42768.692233796297</v>
      </c>
    </row>
    <row r="2456" spans="1:20" ht="43.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s="5">
        <f t="shared" si="154"/>
        <v>1.0084571428571429</v>
      </c>
      <c r="H2456" t="s">
        <v>8224</v>
      </c>
      <c r="I2456" t="s">
        <v>8246</v>
      </c>
      <c r="J2456">
        <v>1489207808</v>
      </c>
      <c r="K2456">
        <v>1486183808</v>
      </c>
      <c r="L2456" t="b">
        <v>0</v>
      </c>
      <c r="M2456">
        <v>130</v>
      </c>
      <c r="N2456" s="6">
        <f t="shared" si="155"/>
        <v>271.50769230769231</v>
      </c>
      <c r="O2456" t="b">
        <v>1</v>
      </c>
      <c r="P2456" t="s">
        <v>8298</v>
      </c>
      <c r="Q2456" t="s">
        <v>8336</v>
      </c>
      <c r="R2456" t="s">
        <v>8352</v>
      </c>
      <c r="S2456" s="11">
        <f t="shared" si="156"/>
        <v>42770.201481481476</v>
      </c>
      <c r="T2456" s="11">
        <f t="shared" si="157"/>
        <v>42805.201481481476</v>
      </c>
    </row>
    <row r="2457" spans="1:20" ht="43.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s="5">
        <f t="shared" si="154"/>
        <v>1.82</v>
      </c>
      <c r="H2457" t="s">
        <v>8224</v>
      </c>
      <c r="I2457" t="s">
        <v>8246</v>
      </c>
      <c r="J2457">
        <v>1461177950</v>
      </c>
      <c r="K2457">
        <v>1458758750</v>
      </c>
      <c r="L2457" t="b">
        <v>0</v>
      </c>
      <c r="M2457">
        <v>16</v>
      </c>
      <c r="N2457" s="6">
        <f t="shared" si="155"/>
        <v>34.125</v>
      </c>
      <c r="O2457" t="b">
        <v>1</v>
      </c>
      <c r="P2457" t="s">
        <v>8298</v>
      </c>
      <c r="Q2457" t="s">
        <v>8336</v>
      </c>
      <c r="R2457" t="s">
        <v>8352</v>
      </c>
      <c r="S2457" s="11">
        <f t="shared" si="156"/>
        <v>42452.781828703708</v>
      </c>
      <c r="T2457" s="11">
        <f t="shared" si="157"/>
        <v>42480.781828703708</v>
      </c>
    </row>
    <row r="2458" spans="1:20" ht="43.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s="5">
        <f t="shared" si="154"/>
        <v>1.8086666666666666</v>
      </c>
      <c r="H2458" t="s">
        <v>8224</v>
      </c>
      <c r="I2458" t="s">
        <v>8246</v>
      </c>
      <c r="J2458">
        <v>1488063839</v>
      </c>
      <c r="K2458">
        <v>1485471839</v>
      </c>
      <c r="L2458" t="b">
        <v>0</v>
      </c>
      <c r="M2458">
        <v>67</v>
      </c>
      <c r="N2458" s="6">
        <f t="shared" si="155"/>
        <v>40.492537313432834</v>
      </c>
      <c r="O2458" t="b">
        <v>1</v>
      </c>
      <c r="P2458" t="s">
        <v>8298</v>
      </c>
      <c r="Q2458" t="s">
        <v>8336</v>
      </c>
      <c r="R2458" t="s">
        <v>8352</v>
      </c>
      <c r="S2458" s="11">
        <f t="shared" si="156"/>
        <v>42761.961099537039</v>
      </c>
      <c r="T2458" s="11">
        <f t="shared" si="157"/>
        <v>42791.961099537039</v>
      </c>
    </row>
    <row r="2459" spans="1:20" ht="43.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s="5">
        <f t="shared" si="154"/>
        <v>1.0230434782608695</v>
      </c>
      <c r="H2459" t="s">
        <v>8224</v>
      </c>
      <c r="I2459" t="s">
        <v>8246</v>
      </c>
      <c r="J2459">
        <v>1458826056</v>
      </c>
      <c r="K2459">
        <v>1456237656</v>
      </c>
      <c r="L2459" t="b">
        <v>0</v>
      </c>
      <c r="M2459">
        <v>124</v>
      </c>
      <c r="N2459" s="6">
        <f t="shared" si="155"/>
        <v>189.75806451612902</v>
      </c>
      <c r="O2459" t="b">
        <v>1</v>
      </c>
      <c r="P2459" t="s">
        <v>8298</v>
      </c>
      <c r="Q2459" t="s">
        <v>8336</v>
      </c>
      <c r="R2459" t="s">
        <v>8352</v>
      </c>
      <c r="S2459" s="11">
        <f t="shared" si="156"/>
        <v>42423.602500000001</v>
      </c>
      <c r="T2459" s="11">
        <f t="shared" si="157"/>
        <v>42453.560833333337</v>
      </c>
    </row>
    <row r="2460" spans="1:20" ht="43.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s="5">
        <f t="shared" si="154"/>
        <v>1.1017999999999999</v>
      </c>
      <c r="H2460" t="s">
        <v>8224</v>
      </c>
      <c r="I2460" t="s">
        <v>8246</v>
      </c>
      <c r="J2460">
        <v>1465498800</v>
      </c>
      <c r="K2460">
        <v>1462481718</v>
      </c>
      <c r="L2460" t="b">
        <v>0</v>
      </c>
      <c r="M2460">
        <v>80</v>
      </c>
      <c r="N2460" s="6">
        <f t="shared" si="155"/>
        <v>68.862499999999997</v>
      </c>
      <c r="O2460" t="b">
        <v>1</v>
      </c>
      <c r="P2460" t="s">
        <v>8298</v>
      </c>
      <c r="Q2460" t="s">
        <v>8336</v>
      </c>
      <c r="R2460" t="s">
        <v>8352</v>
      </c>
      <c r="S2460" s="11">
        <f t="shared" si="156"/>
        <v>42495.871736111112</v>
      </c>
      <c r="T2460" s="11">
        <f t="shared" si="157"/>
        <v>42530.791666666672</v>
      </c>
    </row>
    <row r="2461" spans="1:20" ht="43.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s="5">
        <f t="shared" si="154"/>
        <v>1.0225</v>
      </c>
      <c r="H2461" t="s">
        <v>8224</v>
      </c>
      <c r="I2461" t="s">
        <v>8246</v>
      </c>
      <c r="J2461">
        <v>1458742685</v>
      </c>
      <c r="K2461">
        <v>1454858285</v>
      </c>
      <c r="L2461" t="b">
        <v>0</v>
      </c>
      <c r="M2461">
        <v>282</v>
      </c>
      <c r="N2461" s="6">
        <f t="shared" si="155"/>
        <v>108.77659574468085</v>
      </c>
      <c r="O2461" t="b">
        <v>1</v>
      </c>
      <c r="P2461" t="s">
        <v>8298</v>
      </c>
      <c r="Q2461" t="s">
        <v>8336</v>
      </c>
      <c r="R2461" t="s">
        <v>8352</v>
      </c>
      <c r="S2461" s="11">
        <f t="shared" si="156"/>
        <v>42407.637557870374</v>
      </c>
      <c r="T2461" s="11">
        <f t="shared" si="157"/>
        <v>42452.595891203702</v>
      </c>
    </row>
    <row r="2462" spans="1:20" ht="43.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s="5">
        <f t="shared" si="154"/>
        <v>1.0078823529411765</v>
      </c>
      <c r="H2462" t="s">
        <v>8224</v>
      </c>
      <c r="I2462" t="s">
        <v>8246</v>
      </c>
      <c r="J2462">
        <v>1483417020</v>
      </c>
      <c r="K2462">
        <v>1480480167</v>
      </c>
      <c r="L2462" t="b">
        <v>0</v>
      </c>
      <c r="M2462">
        <v>68</v>
      </c>
      <c r="N2462" s="6">
        <f t="shared" si="155"/>
        <v>125.98529411764706</v>
      </c>
      <c r="O2462" t="b">
        <v>1</v>
      </c>
      <c r="P2462" t="s">
        <v>8298</v>
      </c>
      <c r="Q2462" t="s">
        <v>8336</v>
      </c>
      <c r="R2462" t="s">
        <v>8352</v>
      </c>
      <c r="S2462" s="11">
        <f t="shared" si="156"/>
        <v>42704.187118055561</v>
      </c>
      <c r="T2462" s="11">
        <f t="shared" si="157"/>
        <v>42738.178472222222</v>
      </c>
    </row>
    <row r="2463" spans="1:20" ht="43.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s="5">
        <f t="shared" si="154"/>
        <v>1.038</v>
      </c>
      <c r="H2463" t="s">
        <v>8224</v>
      </c>
      <c r="I2463" t="s">
        <v>8246</v>
      </c>
      <c r="J2463">
        <v>1317438000</v>
      </c>
      <c r="K2463">
        <v>1314577097</v>
      </c>
      <c r="L2463" t="b">
        <v>0</v>
      </c>
      <c r="M2463">
        <v>86</v>
      </c>
      <c r="N2463" s="6">
        <f t="shared" si="155"/>
        <v>90.523255813953483</v>
      </c>
      <c r="O2463" t="b">
        <v>1</v>
      </c>
      <c r="P2463" t="s">
        <v>8279</v>
      </c>
      <c r="Q2463" t="s">
        <v>8325</v>
      </c>
      <c r="R2463" t="s">
        <v>8329</v>
      </c>
      <c r="S2463" s="11">
        <f t="shared" si="156"/>
        <v>40784.012696759259</v>
      </c>
      <c r="T2463" s="11">
        <f t="shared" si="157"/>
        <v>40817.125</v>
      </c>
    </row>
    <row r="2464" spans="1:20" ht="43.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s="5">
        <f t="shared" si="154"/>
        <v>1.1070833333333334</v>
      </c>
      <c r="H2464" t="s">
        <v>8224</v>
      </c>
      <c r="I2464" t="s">
        <v>8246</v>
      </c>
      <c r="J2464">
        <v>1342672096</v>
      </c>
      <c r="K2464">
        <v>1340944096</v>
      </c>
      <c r="L2464" t="b">
        <v>0</v>
      </c>
      <c r="M2464">
        <v>115</v>
      </c>
      <c r="N2464" s="6">
        <f t="shared" si="155"/>
        <v>28.880434782608695</v>
      </c>
      <c r="O2464" t="b">
        <v>1</v>
      </c>
      <c r="P2464" t="s">
        <v>8279</v>
      </c>
      <c r="Q2464" t="s">
        <v>8325</v>
      </c>
      <c r="R2464" t="s">
        <v>8329</v>
      </c>
      <c r="S2464" s="11">
        <f t="shared" si="156"/>
        <v>41089.186296296299</v>
      </c>
      <c r="T2464" s="11">
        <f t="shared" si="157"/>
        <v>41109.186296296299</v>
      </c>
    </row>
    <row r="2465" spans="1:2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s="5">
        <f t="shared" si="154"/>
        <v>1.1625000000000001</v>
      </c>
      <c r="H2465" t="s">
        <v>8224</v>
      </c>
      <c r="I2465" t="s">
        <v>8246</v>
      </c>
      <c r="J2465">
        <v>1366138800</v>
      </c>
      <c r="K2465">
        <v>1362710425</v>
      </c>
      <c r="L2465" t="b">
        <v>0</v>
      </c>
      <c r="M2465">
        <v>75</v>
      </c>
      <c r="N2465" s="6">
        <f t="shared" si="155"/>
        <v>31</v>
      </c>
      <c r="O2465" t="b">
        <v>1</v>
      </c>
      <c r="P2465" t="s">
        <v>8279</v>
      </c>
      <c r="Q2465" t="s">
        <v>8325</v>
      </c>
      <c r="R2465" t="s">
        <v>8329</v>
      </c>
      <c r="S2465" s="11">
        <f t="shared" si="156"/>
        <v>41341.111400462964</v>
      </c>
      <c r="T2465" s="11">
        <f t="shared" si="157"/>
        <v>41380.791666666664</v>
      </c>
    </row>
    <row r="2466" spans="1:20" ht="43.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s="5">
        <f t="shared" si="154"/>
        <v>1.111</v>
      </c>
      <c r="H2466" t="s">
        <v>8229</v>
      </c>
      <c r="I2466" t="s">
        <v>8251</v>
      </c>
      <c r="J2466">
        <v>1443641340</v>
      </c>
      <c r="K2466">
        <v>1441143397</v>
      </c>
      <c r="L2466" t="b">
        <v>0</v>
      </c>
      <c r="M2466">
        <v>43</v>
      </c>
      <c r="N2466" s="6">
        <f t="shared" si="155"/>
        <v>51.674418604651166</v>
      </c>
      <c r="O2466" t="b">
        <v>1</v>
      </c>
      <c r="P2466" t="s">
        <v>8279</v>
      </c>
      <c r="Q2466" t="s">
        <v>8325</v>
      </c>
      <c r="R2466" t="s">
        <v>8329</v>
      </c>
      <c r="S2466" s="11">
        <f t="shared" si="156"/>
        <v>42248.90042824074</v>
      </c>
      <c r="T2466" s="11">
        <f t="shared" si="157"/>
        <v>42277.811805555553</v>
      </c>
    </row>
    <row r="2467" spans="1:20" ht="29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s="5">
        <f t="shared" si="154"/>
        <v>1.8014285714285714</v>
      </c>
      <c r="H2467" t="s">
        <v>8224</v>
      </c>
      <c r="I2467" t="s">
        <v>8246</v>
      </c>
      <c r="J2467">
        <v>1348420548</v>
      </c>
      <c r="K2467">
        <v>1345828548</v>
      </c>
      <c r="L2467" t="b">
        <v>0</v>
      </c>
      <c r="M2467">
        <v>48</v>
      </c>
      <c r="N2467" s="6">
        <f t="shared" si="155"/>
        <v>26.270833333333332</v>
      </c>
      <c r="O2467" t="b">
        <v>1</v>
      </c>
      <c r="P2467" t="s">
        <v>8279</v>
      </c>
      <c r="Q2467" t="s">
        <v>8325</v>
      </c>
      <c r="R2467" t="s">
        <v>8329</v>
      </c>
      <c r="S2467" s="11">
        <f t="shared" si="156"/>
        <v>41145.719305555554</v>
      </c>
      <c r="T2467" s="11">
        <f t="shared" si="157"/>
        <v>41175.719305555554</v>
      </c>
    </row>
    <row r="2468" spans="1:20" ht="43.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s="5">
        <f t="shared" si="154"/>
        <v>1</v>
      </c>
      <c r="H2468" t="s">
        <v>8224</v>
      </c>
      <c r="I2468" t="s">
        <v>8246</v>
      </c>
      <c r="J2468">
        <v>1368066453</v>
      </c>
      <c r="K2468">
        <v>1365474453</v>
      </c>
      <c r="L2468" t="b">
        <v>0</v>
      </c>
      <c r="M2468">
        <v>52</v>
      </c>
      <c r="N2468" s="6">
        <f t="shared" si="155"/>
        <v>48.07692307692308</v>
      </c>
      <c r="O2468" t="b">
        <v>1</v>
      </c>
      <c r="P2468" t="s">
        <v>8279</v>
      </c>
      <c r="Q2468" t="s">
        <v>8325</v>
      </c>
      <c r="R2468" t="s">
        <v>8329</v>
      </c>
      <c r="S2468" s="11">
        <f t="shared" si="156"/>
        <v>41373.102465277778</v>
      </c>
      <c r="T2468" s="11">
        <f t="shared" si="157"/>
        <v>41403.102465277778</v>
      </c>
    </row>
    <row r="2469" spans="1:20" ht="43.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s="5">
        <f t="shared" si="154"/>
        <v>1.1850000000000001</v>
      </c>
      <c r="H2469" t="s">
        <v>8224</v>
      </c>
      <c r="I2469" t="s">
        <v>8246</v>
      </c>
      <c r="J2469">
        <v>1336669200</v>
      </c>
      <c r="K2469">
        <v>1335473931</v>
      </c>
      <c r="L2469" t="b">
        <v>0</v>
      </c>
      <c r="M2469">
        <v>43</v>
      </c>
      <c r="N2469" s="6">
        <f t="shared" si="155"/>
        <v>27.558139534883722</v>
      </c>
      <c r="O2469" t="b">
        <v>1</v>
      </c>
      <c r="P2469" t="s">
        <v>8279</v>
      </c>
      <c r="Q2469" t="s">
        <v>8325</v>
      </c>
      <c r="R2469" t="s">
        <v>8329</v>
      </c>
      <c r="S2469" s="11">
        <f t="shared" si="156"/>
        <v>41025.874201388891</v>
      </c>
      <c r="T2469" s="11">
        <f t="shared" si="157"/>
        <v>41039.708333333336</v>
      </c>
    </row>
    <row r="2470" spans="1:20" ht="29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s="5">
        <f t="shared" si="154"/>
        <v>1.0721700000000001</v>
      </c>
      <c r="H2470" t="s">
        <v>8224</v>
      </c>
      <c r="I2470" t="s">
        <v>8246</v>
      </c>
      <c r="J2470">
        <v>1351400400</v>
      </c>
      <c r="K2470">
        <v>1348285321</v>
      </c>
      <c r="L2470" t="b">
        <v>0</v>
      </c>
      <c r="M2470">
        <v>58</v>
      </c>
      <c r="N2470" s="6">
        <f t="shared" si="155"/>
        <v>36.97137931034483</v>
      </c>
      <c r="O2470" t="b">
        <v>1</v>
      </c>
      <c r="P2470" t="s">
        <v>8279</v>
      </c>
      <c r="Q2470" t="s">
        <v>8325</v>
      </c>
      <c r="R2470" t="s">
        <v>8329</v>
      </c>
      <c r="S2470" s="11">
        <f t="shared" si="156"/>
        <v>41174.154178240737</v>
      </c>
      <c r="T2470" s="11">
        <f t="shared" si="157"/>
        <v>41210.208333333336</v>
      </c>
    </row>
    <row r="2471" spans="1:20" ht="43.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s="5">
        <f t="shared" si="154"/>
        <v>1.1366666666666667</v>
      </c>
      <c r="H2471" t="s">
        <v>8224</v>
      </c>
      <c r="I2471" t="s">
        <v>8246</v>
      </c>
      <c r="J2471">
        <v>1297160329</v>
      </c>
      <c r="K2471">
        <v>1295000329</v>
      </c>
      <c r="L2471" t="b">
        <v>0</v>
      </c>
      <c r="M2471">
        <v>47</v>
      </c>
      <c r="N2471" s="6">
        <f t="shared" si="155"/>
        <v>29.021276595744681</v>
      </c>
      <c r="O2471" t="b">
        <v>1</v>
      </c>
      <c r="P2471" t="s">
        <v>8279</v>
      </c>
      <c r="Q2471" t="s">
        <v>8325</v>
      </c>
      <c r="R2471" t="s">
        <v>8329</v>
      </c>
      <c r="S2471" s="11">
        <f t="shared" si="156"/>
        <v>40557.429733796293</v>
      </c>
      <c r="T2471" s="11">
        <f t="shared" si="157"/>
        <v>40582.429733796293</v>
      </c>
    </row>
    <row r="2472" spans="1:20" ht="43.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s="5">
        <f t="shared" si="154"/>
        <v>1.0316400000000001</v>
      </c>
      <c r="H2472" t="s">
        <v>8224</v>
      </c>
      <c r="I2472" t="s">
        <v>8246</v>
      </c>
      <c r="J2472">
        <v>1337824055</v>
      </c>
      <c r="K2472">
        <v>1335232055</v>
      </c>
      <c r="L2472" t="b">
        <v>0</v>
      </c>
      <c r="M2472">
        <v>36</v>
      </c>
      <c r="N2472" s="6">
        <f t="shared" si="155"/>
        <v>28.65666666666667</v>
      </c>
      <c r="O2472" t="b">
        <v>1</v>
      </c>
      <c r="P2472" t="s">
        <v>8279</v>
      </c>
      <c r="Q2472" t="s">
        <v>8325</v>
      </c>
      <c r="R2472" t="s">
        <v>8329</v>
      </c>
      <c r="S2472" s="11">
        <f t="shared" si="156"/>
        <v>41023.07471064815</v>
      </c>
      <c r="T2472" s="11">
        <f t="shared" si="157"/>
        <v>41053.07471064815</v>
      </c>
    </row>
    <row r="2473" spans="1:20" ht="43.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s="5">
        <f t="shared" si="154"/>
        <v>1.28</v>
      </c>
      <c r="H2473" t="s">
        <v>8224</v>
      </c>
      <c r="I2473" t="s">
        <v>8246</v>
      </c>
      <c r="J2473">
        <v>1327535392</v>
      </c>
      <c r="K2473">
        <v>1324079392</v>
      </c>
      <c r="L2473" t="b">
        <v>0</v>
      </c>
      <c r="M2473">
        <v>17</v>
      </c>
      <c r="N2473" s="6">
        <f t="shared" si="155"/>
        <v>37.647058823529413</v>
      </c>
      <c r="O2473" t="b">
        <v>1</v>
      </c>
      <c r="P2473" t="s">
        <v>8279</v>
      </c>
      <c r="Q2473" t="s">
        <v>8325</v>
      </c>
      <c r="R2473" t="s">
        <v>8329</v>
      </c>
      <c r="S2473" s="11">
        <f t="shared" si="156"/>
        <v>40893.992962962962</v>
      </c>
      <c r="T2473" s="11">
        <f t="shared" si="157"/>
        <v>40933.992962962962</v>
      </c>
    </row>
    <row r="2474" spans="1:20" ht="58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s="5">
        <f t="shared" si="154"/>
        <v>1.3576026666666667</v>
      </c>
      <c r="H2474" t="s">
        <v>8224</v>
      </c>
      <c r="I2474" t="s">
        <v>8246</v>
      </c>
      <c r="J2474">
        <v>1283562180</v>
      </c>
      <c r="K2474">
        <v>1277433980</v>
      </c>
      <c r="L2474" t="b">
        <v>0</v>
      </c>
      <c r="M2474">
        <v>104</v>
      </c>
      <c r="N2474" s="6">
        <f t="shared" si="155"/>
        <v>97.904038461538462</v>
      </c>
      <c r="O2474" t="b">
        <v>1</v>
      </c>
      <c r="P2474" t="s">
        <v>8279</v>
      </c>
      <c r="Q2474" t="s">
        <v>8325</v>
      </c>
      <c r="R2474" t="s">
        <v>8329</v>
      </c>
      <c r="S2474" s="11">
        <f t="shared" si="156"/>
        <v>40354.11550925926</v>
      </c>
      <c r="T2474" s="11">
        <f t="shared" si="157"/>
        <v>40425.043749999997</v>
      </c>
    </row>
    <row r="2475" spans="1:20" ht="43.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s="5">
        <f t="shared" si="154"/>
        <v>1</v>
      </c>
      <c r="H2475" t="s">
        <v>8224</v>
      </c>
      <c r="I2475" t="s">
        <v>8246</v>
      </c>
      <c r="J2475">
        <v>1352573869</v>
      </c>
      <c r="K2475">
        <v>1349978269</v>
      </c>
      <c r="L2475" t="b">
        <v>0</v>
      </c>
      <c r="M2475">
        <v>47</v>
      </c>
      <c r="N2475" s="6">
        <f t="shared" si="155"/>
        <v>42.553191489361701</v>
      </c>
      <c r="O2475" t="b">
        <v>1</v>
      </c>
      <c r="P2475" t="s">
        <v>8279</v>
      </c>
      <c r="Q2475" t="s">
        <v>8325</v>
      </c>
      <c r="R2475" t="s">
        <v>8329</v>
      </c>
      <c r="S2475" s="11">
        <f t="shared" si="156"/>
        <v>41193.748483796298</v>
      </c>
      <c r="T2475" s="11">
        <f t="shared" si="157"/>
        <v>41223.790150462963</v>
      </c>
    </row>
    <row r="2476" spans="1:20" ht="43.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s="5">
        <f t="shared" si="154"/>
        <v>1.0000360000000001</v>
      </c>
      <c r="H2476" t="s">
        <v>8224</v>
      </c>
      <c r="I2476" t="s">
        <v>8246</v>
      </c>
      <c r="J2476">
        <v>1286756176</v>
      </c>
      <c r="K2476">
        <v>1282868176</v>
      </c>
      <c r="L2476" t="b">
        <v>0</v>
      </c>
      <c r="M2476">
        <v>38</v>
      </c>
      <c r="N2476" s="6">
        <f t="shared" si="155"/>
        <v>131.58368421052631</v>
      </c>
      <c r="O2476" t="b">
        <v>1</v>
      </c>
      <c r="P2476" t="s">
        <v>8279</v>
      </c>
      <c r="Q2476" t="s">
        <v>8325</v>
      </c>
      <c r="R2476" t="s">
        <v>8329</v>
      </c>
      <c r="S2476" s="11">
        <f t="shared" si="156"/>
        <v>40417.011296296296</v>
      </c>
      <c r="T2476" s="11">
        <f t="shared" si="157"/>
        <v>40462.011296296296</v>
      </c>
    </row>
    <row r="2477" spans="1:20" ht="29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s="5">
        <f t="shared" si="154"/>
        <v>1.0471999999999999</v>
      </c>
      <c r="H2477" t="s">
        <v>8224</v>
      </c>
      <c r="I2477" t="s">
        <v>8246</v>
      </c>
      <c r="J2477">
        <v>1278799200</v>
      </c>
      <c r="K2477">
        <v>1273647255</v>
      </c>
      <c r="L2477" t="b">
        <v>0</v>
      </c>
      <c r="M2477">
        <v>81</v>
      </c>
      <c r="N2477" s="6">
        <f t="shared" si="155"/>
        <v>32.320987654320987</v>
      </c>
      <c r="O2477" t="b">
        <v>1</v>
      </c>
      <c r="P2477" t="s">
        <v>8279</v>
      </c>
      <c r="Q2477" t="s">
        <v>8325</v>
      </c>
      <c r="R2477" t="s">
        <v>8329</v>
      </c>
      <c r="S2477" s="11">
        <f t="shared" si="156"/>
        <v>40310.287673611114</v>
      </c>
      <c r="T2477" s="11">
        <f t="shared" si="157"/>
        <v>40369.916666666664</v>
      </c>
    </row>
    <row r="2478" spans="1:20" ht="43.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s="5">
        <f t="shared" si="154"/>
        <v>1.050225</v>
      </c>
      <c r="H2478" t="s">
        <v>8224</v>
      </c>
      <c r="I2478" t="s">
        <v>8246</v>
      </c>
      <c r="J2478">
        <v>1415004770</v>
      </c>
      <c r="K2478">
        <v>1412149970</v>
      </c>
      <c r="L2478" t="b">
        <v>0</v>
      </c>
      <c r="M2478">
        <v>55</v>
      </c>
      <c r="N2478" s="6">
        <f t="shared" si="155"/>
        <v>61.103999999999999</v>
      </c>
      <c r="O2478" t="b">
        <v>1</v>
      </c>
      <c r="P2478" t="s">
        <v>8279</v>
      </c>
      <c r="Q2478" t="s">
        <v>8325</v>
      </c>
      <c r="R2478" t="s">
        <v>8329</v>
      </c>
      <c r="S2478" s="11">
        <f t="shared" si="156"/>
        <v>41913.328356481477</v>
      </c>
      <c r="T2478" s="11">
        <f t="shared" si="157"/>
        <v>41946.370023148149</v>
      </c>
    </row>
    <row r="2479" spans="1:20" ht="29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s="5">
        <f t="shared" si="154"/>
        <v>1.7133333333333334</v>
      </c>
      <c r="H2479" t="s">
        <v>8224</v>
      </c>
      <c r="I2479" t="s">
        <v>8246</v>
      </c>
      <c r="J2479">
        <v>1344789345</v>
      </c>
      <c r="K2479">
        <v>1340901345</v>
      </c>
      <c r="L2479" t="b">
        <v>0</v>
      </c>
      <c r="M2479">
        <v>41</v>
      </c>
      <c r="N2479" s="6">
        <f t="shared" si="155"/>
        <v>31.341463414634145</v>
      </c>
      <c r="O2479" t="b">
        <v>1</v>
      </c>
      <c r="P2479" t="s">
        <v>8279</v>
      </c>
      <c r="Q2479" t="s">
        <v>8325</v>
      </c>
      <c r="R2479" t="s">
        <v>8329</v>
      </c>
      <c r="S2479" s="11">
        <f t="shared" si="156"/>
        <v>41088.691493055558</v>
      </c>
      <c r="T2479" s="11">
        <f t="shared" si="157"/>
        <v>41133.691493055558</v>
      </c>
    </row>
    <row r="2480" spans="1:20" ht="43.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s="5">
        <f t="shared" si="154"/>
        <v>1.2749999999999999</v>
      </c>
      <c r="H2480" t="s">
        <v>8224</v>
      </c>
      <c r="I2480" t="s">
        <v>8246</v>
      </c>
      <c r="J2480">
        <v>1358117313</v>
      </c>
      <c r="K2480">
        <v>1355525313</v>
      </c>
      <c r="L2480" t="b">
        <v>0</v>
      </c>
      <c r="M2480">
        <v>79</v>
      </c>
      <c r="N2480" s="6">
        <f t="shared" si="155"/>
        <v>129.1139240506329</v>
      </c>
      <c r="O2480" t="b">
        <v>1</v>
      </c>
      <c r="P2480" t="s">
        <v>8279</v>
      </c>
      <c r="Q2480" t="s">
        <v>8325</v>
      </c>
      <c r="R2480" t="s">
        <v>8329</v>
      </c>
      <c r="S2480" s="11">
        <f t="shared" si="156"/>
        <v>41257.950381944444</v>
      </c>
      <c r="T2480" s="11">
        <f t="shared" si="157"/>
        <v>41287.950381944444</v>
      </c>
    </row>
    <row r="2481" spans="1:20" ht="29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s="5">
        <f t="shared" si="154"/>
        <v>1.3344333333333334</v>
      </c>
      <c r="H2481" t="s">
        <v>8224</v>
      </c>
      <c r="I2481" t="s">
        <v>8246</v>
      </c>
      <c r="J2481">
        <v>1343440800</v>
      </c>
      <c r="K2481">
        <v>1342545994</v>
      </c>
      <c r="L2481" t="b">
        <v>0</v>
      </c>
      <c r="M2481">
        <v>16</v>
      </c>
      <c r="N2481" s="6">
        <f t="shared" si="155"/>
        <v>25.020624999999999</v>
      </c>
      <c r="O2481" t="b">
        <v>1</v>
      </c>
      <c r="P2481" t="s">
        <v>8279</v>
      </c>
      <c r="Q2481" t="s">
        <v>8325</v>
      </c>
      <c r="R2481" t="s">
        <v>8329</v>
      </c>
      <c r="S2481" s="11">
        <f t="shared" si="156"/>
        <v>41107.726782407408</v>
      </c>
      <c r="T2481" s="11">
        <f t="shared" si="157"/>
        <v>41118.083333333336</v>
      </c>
    </row>
    <row r="2482" spans="1:20" ht="43.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s="5">
        <f t="shared" si="154"/>
        <v>1</v>
      </c>
      <c r="H2482" t="s">
        <v>8224</v>
      </c>
      <c r="I2482" t="s">
        <v>8246</v>
      </c>
      <c r="J2482">
        <v>1444516084</v>
      </c>
      <c r="K2482">
        <v>1439332084</v>
      </c>
      <c r="L2482" t="b">
        <v>0</v>
      </c>
      <c r="M2482">
        <v>8</v>
      </c>
      <c r="N2482" s="6">
        <f t="shared" si="155"/>
        <v>250</v>
      </c>
      <c r="O2482" t="b">
        <v>1</v>
      </c>
      <c r="P2482" t="s">
        <v>8279</v>
      </c>
      <c r="Q2482" t="s">
        <v>8325</v>
      </c>
      <c r="R2482" t="s">
        <v>8329</v>
      </c>
      <c r="S2482" s="11">
        <f t="shared" si="156"/>
        <v>42227.936157407406</v>
      </c>
      <c r="T2482" s="11">
        <f t="shared" si="157"/>
        <v>42287.936157407406</v>
      </c>
    </row>
    <row r="2483" spans="1:20" ht="43.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s="5">
        <f t="shared" si="154"/>
        <v>1.1291099999999998</v>
      </c>
      <c r="H2483" t="s">
        <v>8224</v>
      </c>
      <c r="I2483" t="s">
        <v>8246</v>
      </c>
      <c r="J2483">
        <v>1335799808</v>
      </c>
      <c r="K2483">
        <v>1333207808</v>
      </c>
      <c r="L2483" t="b">
        <v>0</v>
      </c>
      <c r="M2483">
        <v>95</v>
      </c>
      <c r="N2483" s="6">
        <f t="shared" si="155"/>
        <v>47.541473684210523</v>
      </c>
      <c r="O2483" t="b">
        <v>1</v>
      </c>
      <c r="P2483" t="s">
        <v>8279</v>
      </c>
      <c r="Q2483" t="s">
        <v>8325</v>
      </c>
      <c r="R2483" t="s">
        <v>8329</v>
      </c>
      <c r="S2483" s="11">
        <f t="shared" si="156"/>
        <v>40999.645925925928</v>
      </c>
      <c r="T2483" s="11">
        <f t="shared" si="157"/>
        <v>41029.645925925928</v>
      </c>
    </row>
    <row r="2484" spans="1:20" ht="43.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s="5">
        <f t="shared" si="154"/>
        <v>1.0009999999999999</v>
      </c>
      <c r="H2484" t="s">
        <v>8224</v>
      </c>
      <c r="I2484" t="s">
        <v>8246</v>
      </c>
      <c r="J2484">
        <v>1312224383</v>
      </c>
      <c r="K2484">
        <v>1308336383</v>
      </c>
      <c r="L2484" t="b">
        <v>0</v>
      </c>
      <c r="M2484">
        <v>25</v>
      </c>
      <c r="N2484" s="6">
        <f t="shared" si="155"/>
        <v>40.04</v>
      </c>
      <c r="O2484" t="b">
        <v>1</v>
      </c>
      <c r="P2484" t="s">
        <v>8279</v>
      </c>
      <c r="Q2484" t="s">
        <v>8325</v>
      </c>
      <c r="R2484" t="s">
        <v>8329</v>
      </c>
      <c r="S2484" s="11">
        <f t="shared" si="156"/>
        <v>40711.782210648147</v>
      </c>
      <c r="T2484" s="11">
        <f t="shared" si="157"/>
        <v>40756.782210648147</v>
      </c>
    </row>
    <row r="2485" spans="1:20" ht="29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s="5">
        <f t="shared" si="154"/>
        <v>1.1372727272727272</v>
      </c>
      <c r="H2485" t="s">
        <v>8224</v>
      </c>
      <c r="I2485" t="s">
        <v>8246</v>
      </c>
      <c r="J2485">
        <v>1335891603</v>
      </c>
      <c r="K2485">
        <v>1330711203</v>
      </c>
      <c r="L2485" t="b">
        <v>0</v>
      </c>
      <c r="M2485">
        <v>19</v>
      </c>
      <c r="N2485" s="6">
        <f t="shared" si="155"/>
        <v>65.84210526315789</v>
      </c>
      <c r="O2485" t="b">
        <v>1</v>
      </c>
      <c r="P2485" t="s">
        <v>8279</v>
      </c>
      <c r="Q2485" t="s">
        <v>8325</v>
      </c>
      <c r="R2485" t="s">
        <v>8329</v>
      </c>
      <c r="S2485" s="11">
        <f t="shared" si="156"/>
        <v>40970.750034722223</v>
      </c>
      <c r="T2485" s="11">
        <f t="shared" si="157"/>
        <v>41030.708368055559</v>
      </c>
    </row>
    <row r="2486" spans="1:20" ht="43.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s="5">
        <f t="shared" si="154"/>
        <v>1.1931742857142855</v>
      </c>
      <c r="H2486" t="s">
        <v>8224</v>
      </c>
      <c r="I2486" t="s">
        <v>8246</v>
      </c>
      <c r="J2486">
        <v>1316124003</v>
      </c>
      <c r="K2486">
        <v>1313532003</v>
      </c>
      <c r="L2486" t="b">
        <v>0</v>
      </c>
      <c r="M2486">
        <v>90</v>
      </c>
      <c r="N2486" s="6">
        <f t="shared" si="155"/>
        <v>46.401222222222216</v>
      </c>
      <c r="O2486" t="b">
        <v>1</v>
      </c>
      <c r="P2486" t="s">
        <v>8279</v>
      </c>
      <c r="Q2486" t="s">
        <v>8325</v>
      </c>
      <c r="R2486" t="s">
        <v>8329</v>
      </c>
      <c r="S2486" s="11">
        <f t="shared" si="156"/>
        <v>40771.916701388887</v>
      </c>
      <c r="T2486" s="11">
        <f t="shared" si="157"/>
        <v>40801.916701388887</v>
      </c>
    </row>
    <row r="2487" spans="1:20" ht="43.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s="5">
        <f t="shared" si="154"/>
        <v>1.0325</v>
      </c>
      <c r="H2487" t="s">
        <v>8224</v>
      </c>
      <c r="I2487" t="s">
        <v>8246</v>
      </c>
      <c r="J2487">
        <v>1318463879</v>
      </c>
      <c r="K2487">
        <v>1315439879</v>
      </c>
      <c r="L2487" t="b">
        <v>0</v>
      </c>
      <c r="M2487">
        <v>41</v>
      </c>
      <c r="N2487" s="6">
        <f t="shared" si="155"/>
        <v>50.365853658536587</v>
      </c>
      <c r="O2487" t="b">
        <v>1</v>
      </c>
      <c r="P2487" t="s">
        <v>8279</v>
      </c>
      <c r="Q2487" t="s">
        <v>8325</v>
      </c>
      <c r="R2487" t="s">
        <v>8329</v>
      </c>
      <c r="S2487" s="11">
        <f t="shared" si="156"/>
        <v>40793.998599537037</v>
      </c>
      <c r="T2487" s="11">
        <f t="shared" si="157"/>
        <v>40828.998599537037</v>
      </c>
    </row>
    <row r="2488" spans="1:20" ht="43.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s="5">
        <f t="shared" si="154"/>
        <v>2.6566666666666667</v>
      </c>
      <c r="H2488" t="s">
        <v>8224</v>
      </c>
      <c r="I2488" t="s">
        <v>8246</v>
      </c>
      <c r="J2488">
        <v>1335113976</v>
      </c>
      <c r="K2488">
        <v>1332521976</v>
      </c>
      <c r="L2488" t="b">
        <v>0</v>
      </c>
      <c r="M2488">
        <v>30</v>
      </c>
      <c r="N2488" s="6">
        <f t="shared" si="155"/>
        <v>26.566666666666666</v>
      </c>
      <c r="O2488" t="b">
        <v>1</v>
      </c>
      <c r="P2488" t="s">
        <v>8279</v>
      </c>
      <c r="Q2488" t="s">
        <v>8325</v>
      </c>
      <c r="R2488" t="s">
        <v>8329</v>
      </c>
      <c r="S2488" s="11">
        <f t="shared" si="156"/>
        <v>40991.708055555559</v>
      </c>
      <c r="T2488" s="11">
        <f t="shared" si="157"/>
        <v>41021.708055555559</v>
      </c>
    </row>
    <row r="2489" spans="1:20" ht="43.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s="5">
        <f t="shared" si="154"/>
        <v>1.0005066666666667</v>
      </c>
      <c r="H2489" t="s">
        <v>8224</v>
      </c>
      <c r="I2489" t="s">
        <v>8246</v>
      </c>
      <c r="J2489">
        <v>1338083997</v>
      </c>
      <c r="K2489">
        <v>1335491997</v>
      </c>
      <c r="L2489" t="b">
        <v>0</v>
      </c>
      <c r="M2489">
        <v>38</v>
      </c>
      <c r="N2489" s="6">
        <f t="shared" si="155"/>
        <v>39.493684210526318</v>
      </c>
      <c r="O2489" t="b">
        <v>1</v>
      </c>
      <c r="P2489" t="s">
        <v>8279</v>
      </c>
      <c r="Q2489" t="s">
        <v>8325</v>
      </c>
      <c r="R2489" t="s">
        <v>8329</v>
      </c>
      <c r="S2489" s="11">
        <f t="shared" si="156"/>
        <v>41026.083298611113</v>
      </c>
      <c r="T2489" s="11">
        <f t="shared" si="157"/>
        <v>41056.083298611113</v>
      </c>
    </row>
    <row r="2490" spans="1:20" ht="43.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s="5">
        <f t="shared" si="154"/>
        <v>1.0669999999999999</v>
      </c>
      <c r="H2490" t="s">
        <v>8224</v>
      </c>
      <c r="I2490" t="s">
        <v>8246</v>
      </c>
      <c r="J2490">
        <v>1321459908</v>
      </c>
      <c r="K2490">
        <v>1318864308</v>
      </c>
      <c r="L2490" t="b">
        <v>0</v>
      </c>
      <c r="M2490">
        <v>65</v>
      </c>
      <c r="N2490" s="6">
        <f t="shared" si="155"/>
        <v>49.246153846153845</v>
      </c>
      <c r="O2490" t="b">
        <v>1</v>
      </c>
      <c r="P2490" t="s">
        <v>8279</v>
      </c>
      <c r="Q2490" t="s">
        <v>8325</v>
      </c>
      <c r="R2490" t="s">
        <v>8329</v>
      </c>
      <c r="S2490" s="11">
        <f t="shared" si="156"/>
        <v>40833.633194444446</v>
      </c>
      <c r="T2490" s="11">
        <f t="shared" si="157"/>
        <v>40863.674861111111</v>
      </c>
    </row>
    <row r="2491" spans="1:20" ht="43.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s="5">
        <f t="shared" si="154"/>
        <v>1.3367142857142857</v>
      </c>
      <c r="H2491" t="s">
        <v>8224</v>
      </c>
      <c r="I2491" t="s">
        <v>8246</v>
      </c>
      <c r="J2491">
        <v>1368117239</v>
      </c>
      <c r="K2491">
        <v>1365525239</v>
      </c>
      <c r="L2491" t="b">
        <v>0</v>
      </c>
      <c r="M2491">
        <v>75</v>
      </c>
      <c r="N2491" s="6">
        <f t="shared" si="155"/>
        <v>62.38</v>
      </c>
      <c r="O2491" t="b">
        <v>1</v>
      </c>
      <c r="P2491" t="s">
        <v>8279</v>
      </c>
      <c r="Q2491" t="s">
        <v>8325</v>
      </c>
      <c r="R2491" t="s">
        <v>8329</v>
      </c>
      <c r="S2491" s="11">
        <f t="shared" si="156"/>
        <v>41373.690266203703</v>
      </c>
      <c r="T2491" s="11">
        <f t="shared" si="157"/>
        <v>41403.690266203703</v>
      </c>
    </row>
    <row r="2492" spans="1:20" ht="43.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s="5">
        <f t="shared" si="154"/>
        <v>1.214</v>
      </c>
      <c r="H2492" t="s">
        <v>8224</v>
      </c>
      <c r="I2492" t="s">
        <v>8246</v>
      </c>
      <c r="J2492">
        <v>1340429276</v>
      </c>
      <c r="K2492">
        <v>1335245276</v>
      </c>
      <c r="L2492" t="b">
        <v>0</v>
      </c>
      <c r="M2492">
        <v>16</v>
      </c>
      <c r="N2492" s="6">
        <f t="shared" si="155"/>
        <v>37.9375</v>
      </c>
      <c r="O2492" t="b">
        <v>1</v>
      </c>
      <c r="P2492" t="s">
        <v>8279</v>
      </c>
      <c r="Q2492" t="s">
        <v>8325</v>
      </c>
      <c r="R2492" t="s">
        <v>8329</v>
      </c>
      <c r="S2492" s="11">
        <f t="shared" si="156"/>
        <v>41023.227731481478</v>
      </c>
      <c r="T2492" s="11">
        <f t="shared" si="157"/>
        <v>41083.227731481478</v>
      </c>
    </row>
    <row r="2493" spans="1:20" ht="43.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s="5">
        <f t="shared" si="154"/>
        <v>1.032</v>
      </c>
      <c r="H2493" t="s">
        <v>8224</v>
      </c>
      <c r="I2493" t="s">
        <v>8246</v>
      </c>
      <c r="J2493">
        <v>1295142660</v>
      </c>
      <c r="K2493">
        <v>1293739714</v>
      </c>
      <c r="L2493" t="b">
        <v>0</v>
      </c>
      <c r="M2493">
        <v>10</v>
      </c>
      <c r="N2493" s="6">
        <f t="shared" si="155"/>
        <v>51.6</v>
      </c>
      <c r="O2493" t="b">
        <v>1</v>
      </c>
      <c r="P2493" t="s">
        <v>8279</v>
      </c>
      <c r="Q2493" t="s">
        <v>8325</v>
      </c>
      <c r="R2493" t="s">
        <v>8329</v>
      </c>
      <c r="S2493" s="11">
        <f t="shared" si="156"/>
        <v>40542.839282407411</v>
      </c>
      <c r="T2493" s="11">
        <f t="shared" si="157"/>
        <v>40559.07708333333</v>
      </c>
    </row>
    <row r="2494" spans="1:20" ht="29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s="5">
        <f t="shared" si="154"/>
        <v>1.25</v>
      </c>
      <c r="H2494" t="s">
        <v>8224</v>
      </c>
      <c r="I2494" t="s">
        <v>8246</v>
      </c>
      <c r="J2494">
        <v>1339840740</v>
      </c>
      <c r="K2494">
        <v>1335397188</v>
      </c>
      <c r="L2494" t="b">
        <v>0</v>
      </c>
      <c r="M2494">
        <v>27</v>
      </c>
      <c r="N2494" s="6">
        <f t="shared" si="155"/>
        <v>27.777777777777779</v>
      </c>
      <c r="O2494" t="b">
        <v>1</v>
      </c>
      <c r="P2494" t="s">
        <v>8279</v>
      </c>
      <c r="Q2494" t="s">
        <v>8325</v>
      </c>
      <c r="R2494" t="s">
        <v>8329</v>
      </c>
      <c r="S2494" s="11">
        <f t="shared" si="156"/>
        <v>41024.985972222225</v>
      </c>
      <c r="T2494" s="11">
        <f t="shared" si="157"/>
        <v>41076.415972222225</v>
      </c>
    </row>
    <row r="2495" spans="1:20" ht="43.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s="5">
        <f t="shared" si="154"/>
        <v>1.2869999999999999</v>
      </c>
      <c r="H2495" t="s">
        <v>8224</v>
      </c>
      <c r="I2495" t="s">
        <v>8246</v>
      </c>
      <c r="J2495">
        <v>1367208140</v>
      </c>
      <c r="K2495">
        <v>1363320140</v>
      </c>
      <c r="L2495" t="b">
        <v>0</v>
      </c>
      <c r="M2495">
        <v>259</v>
      </c>
      <c r="N2495" s="6">
        <f t="shared" si="155"/>
        <v>99.382239382239376</v>
      </c>
      <c r="O2495" t="b">
        <v>1</v>
      </c>
      <c r="P2495" t="s">
        <v>8279</v>
      </c>
      <c r="Q2495" t="s">
        <v>8325</v>
      </c>
      <c r="R2495" t="s">
        <v>8329</v>
      </c>
      <c r="S2495" s="11">
        <f t="shared" si="156"/>
        <v>41348.168287037035</v>
      </c>
      <c r="T2495" s="11">
        <f t="shared" si="157"/>
        <v>41393.168287037035</v>
      </c>
    </row>
    <row r="2496" spans="1:20" ht="43.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s="5">
        <f t="shared" si="154"/>
        <v>1.0100533333333332</v>
      </c>
      <c r="H2496" t="s">
        <v>8224</v>
      </c>
      <c r="I2496" t="s">
        <v>8246</v>
      </c>
      <c r="J2496">
        <v>1337786944</v>
      </c>
      <c r="K2496">
        <v>1335194944</v>
      </c>
      <c r="L2496" t="b">
        <v>0</v>
      </c>
      <c r="M2496">
        <v>39</v>
      </c>
      <c r="N2496" s="6">
        <f t="shared" si="155"/>
        <v>38.848205128205123</v>
      </c>
      <c r="O2496" t="b">
        <v>1</v>
      </c>
      <c r="P2496" t="s">
        <v>8279</v>
      </c>
      <c r="Q2496" t="s">
        <v>8325</v>
      </c>
      <c r="R2496" t="s">
        <v>8329</v>
      </c>
      <c r="S2496" s="11">
        <f t="shared" si="156"/>
        <v>41022.645185185182</v>
      </c>
      <c r="T2496" s="11">
        <f t="shared" si="157"/>
        <v>41052.645185185182</v>
      </c>
    </row>
    <row r="2497" spans="1:20" ht="43.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s="5">
        <f t="shared" si="154"/>
        <v>1.2753666666666665</v>
      </c>
      <c r="H2497" t="s">
        <v>8224</v>
      </c>
      <c r="I2497" t="s">
        <v>8246</v>
      </c>
      <c r="J2497">
        <v>1339022575</v>
      </c>
      <c r="K2497">
        <v>1336430575</v>
      </c>
      <c r="L2497" t="b">
        <v>0</v>
      </c>
      <c r="M2497">
        <v>42</v>
      </c>
      <c r="N2497" s="6">
        <f t="shared" si="155"/>
        <v>45.548809523809524</v>
      </c>
      <c r="O2497" t="b">
        <v>1</v>
      </c>
      <c r="P2497" t="s">
        <v>8279</v>
      </c>
      <c r="Q2497" t="s">
        <v>8325</v>
      </c>
      <c r="R2497" t="s">
        <v>8329</v>
      </c>
      <c r="S2497" s="11">
        <f t="shared" si="156"/>
        <v>41036.946469907409</v>
      </c>
      <c r="T2497" s="11">
        <f t="shared" si="157"/>
        <v>41066.946469907409</v>
      </c>
    </row>
    <row r="2498" spans="1:20" ht="29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s="5">
        <f t="shared" ref="G2498:G2561" si="158">E2498/D2498</f>
        <v>1</v>
      </c>
      <c r="H2498" t="s">
        <v>8224</v>
      </c>
      <c r="I2498" t="s">
        <v>8246</v>
      </c>
      <c r="J2498">
        <v>1364597692</v>
      </c>
      <c r="K2498">
        <v>1361577292</v>
      </c>
      <c r="L2498" t="b">
        <v>0</v>
      </c>
      <c r="M2498">
        <v>10</v>
      </c>
      <c r="N2498" s="6">
        <f t="shared" si="155"/>
        <v>600</v>
      </c>
      <c r="O2498" t="b">
        <v>1</v>
      </c>
      <c r="P2498" t="s">
        <v>8279</v>
      </c>
      <c r="Q2498" t="s">
        <v>8325</v>
      </c>
      <c r="R2498" t="s">
        <v>8329</v>
      </c>
      <c r="S2498" s="11">
        <f t="shared" si="156"/>
        <v>41327.996435185189</v>
      </c>
      <c r="T2498" s="11">
        <f t="shared" si="157"/>
        <v>41362.954768518517</v>
      </c>
    </row>
    <row r="2499" spans="1:20" ht="43.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s="5">
        <f t="shared" si="158"/>
        <v>1.127715</v>
      </c>
      <c r="H2499" t="s">
        <v>8224</v>
      </c>
      <c r="I2499" t="s">
        <v>8246</v>
      </c>
      <c r="J2499">
        <v>1312578338</v>
      </c>
      <c r="K2499">
        <v>1309986338</v>
      </c>
      <c r="L2499" t="b">
        <v>0</v>
      </c>
      <c r="M2499">
        <v>56</v>
      </c>
      <c r="N2499" s="6">
        <f t="shared" ref="N2499:N2562" si="159">IFERROR(E2499/M2499,0)</f>
        <v>80.551071428571419</v>
      </c>
      <c r="O2499" t="b">
        <v>1</v>
      </c>
      <c r="P2499" t="s">
        <v>8279</v>
      </c>
      <c r="Q2499" t="s">
        <v>8325</v>
      </c>
      <c r="R2499" t="s">
        <v>8329</v>
      </c>
      <c r="S2499" s="11">
        <f t="shared" ref="S2499:S2562" si="160">((($K2499/60)/60)/24)+DATE(1970,1,1)</f>
        <v>40730.878912037035</v>
      </c>
      <c r="T2499" s="11">
        <f t="shared" ref="T2499:T2562" si="161">((($J2499/60)/60)/24)+DATE(1970,1,1)</f>
        <v>40760.878912037035</v>
      </c>
    </row>
    <row r="2500" spans="1:20" ht="43.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s="5">
        <f t="shared" si="158"/>
        <v>1.056</v>
      </c>
      <c r="H2500" t="s">
        <v>8224</v>
      </c>
      <c r="I2500" t="s">
        <v>8246</v>
      </c>
      <c r="J2500">
        <v>1422400387</v>
      </c>
      <c r="K2500">
        <v>1421190787</v>
      </c>
      <c r="L2500" t="b">
        <v>0</v>
      </c>
      <c r="M2500">
        <v>20</v>
      </c>
      <c r="N2500" s="6">
        <f t="shared" si="159"/>
        <v>52.8</v>
      </c>
      <c r="O2500" t="b">
        <v>1</v>
      </c>
      <c r="P2500" t="s">
        <v>8279</v>
      </c>
      <c r="Q2500" t="s">
        <v>8325</v>
      </c>
      <c r="R2500" t="s">
        <v>8329</v>
      </c>
      <c r="S2500" s="11">
        <f t="shared" si="160"/>
        <v>42017.967442129629</v>
      </c>
      <c r="T2500" s="11">
        <f t="shared" si="161"/>
        <v>42031.967442129629</v>
      </c>
    </row>
    <row r="2501" spans="1:20" ht="43.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s="5">
        <f t="shared" si="158"/>
        <v>2.0262500000000001</v>
      </c>
      <c r="H2501" t="s">
        <v>8224</v>
      </c>
      <c r="I2501" t="s">
        <v>8246</v>
      </c>
      <c r="J2501">
        <v>1356976800</v>
      </c>
      <c r="K2501">
        <v>1352820837</v>
      </c>
      <c r="L2501" t="b">
        <v>0</v>
      </c>
      <c r="M2501">
        <v>170</v>
      </c>
      <c r="N2501" s="6">
        <f t="shared" si="159"/>
        <v>47.676470588235297</v>
      </c>
      <c r="O2501" t="b">
        <v>1</v>
      </c>
      <c r="P2501" t="s">
        <v>8279</v>
      </c>
      <c r="Q2501" t="s">
        <v>8325</v>
      </c>
      <c r="R2501" t="s">
        <v>8329</v>
      </c>
      <c r="S2501" s="11">
        <f t="shared" si="160"/>
        <v>41226.648576388885</v>
      </c>
      <c r="T2501" s="11">
        <f t="shared" si="161"/>
        <v>41274.75</v>
      </c>
    </row>
    <row r="2502" spans="1:20" ht="43.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s="5">
        <f t="shared" si="158"/>
        <v>1.1333333333333333</v>
      </c>
      <c r="H2502" t="s">
        <v>8224</v>
      </c>
      <c r="I2502" t="s">
        <v>8246</v>
      </c>
      <c r="J2502">
        <v>1340476375</v>
      </c>
      <c r="K2502">
        <v>1337884375</v>
      </c>
      <c r="L2502" t="b">
        <v>0</v>
      </c>
      <c r="M2502">
        <v>29</v>
      </c>
      <c r="N2502" s="6">
        <f t="shared" si="159"/>
        <v>23.448275862068964</v>
      </c>
      <c r="O2502" t="b">
        <v>1</v>
      </c>
      <c r="P2502" t="s">
        <v>8279</v>
      </c>
      <c r="Q2502" t="s">
        <v>8325</v>
      </c>
      <c r="R2502" t="s">
        <v>8329</v>
      </c>
      <c r="S2502" s="11">
        <f t="shared" si="160"/>
        <v>41053.772858796299</v>
      </c>
      <c r="T2502" s="11">
        <f t="shared" si="161"/>
        <v>41083.772858796299</v>
      </c>
    </row>
    <row r="2503" spans="1:20" ht="43.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s="5">
        <f t="shared" si="158"/>
        <v>2.5545454545454545E-2</v>
      </c>
      <c r="H2503" t="s">
        <v>8229</v>
      </c>
      <c r="I2503" t="s">
        <v>8251</v>
      </c>
      <c r="J2503">
        <v>1443379104</v>
      </c>
      <c r="K2503">
        <v>1440787104</v>
      </c>
      <c r="L2503" t="b">
        <v>0</v>
      </c>
      <c r="M2503">
        <v>7</v>
      </c>
      <c r="N2503" s="6">
        <f t="shared" si="159"/>
        <v>40.142857142857146</v>
      </c>
      <c r="O2503" t="b">
        <v>0</v>
      </c>
      <c r="P2503" t="s">
        <v>8299</v>
      </c>
      <c r="Q2503" t="s">
        <v>8336</v>
      </c>
      <c r="R2503" t="s">
        <v>8353</v>
      </c>
      <c r="S2503" s="11">
        <f t="shared" si="160"/>
        <v>42244.776666666665</v>
      </c>
      <c r="T2503" s="11">
        <f t="shared" si="161"/>
        <v>42274.776666666665</v>
      </c>
    </row>
    <row r="2504" spans="1:20" ht="43.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s="5">
        <f t="shared" si="158"/>
        <v>7.8181818181818181E-4</v>
      </c>
      <c r="H2504" t="s">
        <v>8224</v>
      </c>
      <c r="I2504" t="s">
        <v>8246</v>
      </c>
      <c r="J2504">
        <v>1411328918</v>
      </c>
      <c r="K2504">
        <v>1407440918</v>
      </c>
      <c r="L2504" t="b">
        <v>0</v>
      </c>
      <c r="M2504">
        <v>5</v>
      </c>
      <c r="N2504" s="6">
        <f t="shared" si="159"/>
        <v>17.2</v>
      </c>
      <c r="O2504" t="b">
        <v>0</v>
      </c>
      <c r="P2504" t="s">
        <v>8299</v>
      </c>
      <c r="Q2504" t="s">
        <v>8336</v>
      </c>
      <c r="R2504" t="s">
        <v>8353</v>
      </c>
      <c r="S2504" s="11">
        <f t="shared" si="160"/>
        <v>41858.825439814813</v>
      </c>
      <c r="T2504" s="11">
        <f t="shared" si="161"/>
        <v>41903.825439814813</v>
      </c>
    </row>
    <row r="2505" spans="1:20" ht="43.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s="5">
        <f t="shared" si="158"/>
        <v>0</v>
      </c>
      <c r="H2505" t="s">
        <v>8224</v>
      </c>
      <c r="I2505" t="s">
        <v>8246</v>
      </c>
      <c r="J2505">
        <v>1465333560</v>
      </c>
      <c r="K2505">
        <v>1462743308</v>
      </c>
      <c r="L2505" t="b">
        <v>0</v>
      </c>
      <c r="M2505">
        <v>0</v>
      </c>
      <c r="N2505" s="6">
        <f t="shared" si="159"/>
        <v>0</v>
      </c>
      <c r="O2505" t="b">
        <v>0</v>
      </c>
      <c r="P2505" t="s">
        <v>8299</v>
      </c>
      <c r="Q2505" t="s">
        <v>8336</v>
      </c>
      <c r="R2505" t="s">
        <v>8353</v>
      </c>
      <c r="S2505" s="11">
        <f t="shared" si="160"/>
        <v>42498.899398148147</v>
      </c>
      <c r="T2505" s="11">
        <f t="shared" si="161"/>
        <v>42528.879166666666</v>
      </c>
    </row>
    <row r="2506" spans="1:20" ht="29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s="5">
        <f t="shared" si="158"/>
        <v>0</v>
      </c>
      <c r="H2506" t="s">
        <v>8224</v>
      </c>
      <c r="I2506" t="s">
        <v>8246</v>
      </c>
      <c r="J2506">
        <v>1416014534</v>
      </c>
      <c r="K2506">
        <v>1413418934</v>
      </c>
      <c r="L2506" t="b">
        <v>0</v>
      </c>
      <c r="M2506">
        <v>0</v>
      </c>
      <c r="N2506" s="6">
        <f t="shared" si="159"/>
        <v>0</v>
      </c>
      <c r="O2506" t="b">
        <v>0</v>
      </c>
      <c r="P2506" t="s">
        <v>8299</v>
      </c>
      <c r="Q2506" t="s">
        <v>8336</v>
      </c>
      <c r="R2506" t="s">
        <v>8353</v>
      </c>
      <c r="S2506" s="11">
        <f t="shared" si="160"/>
        <v>41928.015439814815</v>
      </c>
      <c r="T2506" s="11">
        <f t="shared" si="161"/>
        <v>41958.057106481487</v>
      </c>
    </row>
    <row r="2507" spans="1:20" ht="58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s="5">
        <f t="shared" si="158"/>
        <v>0</v>
      </c>
      <c r="H2507" t="s">
        <v>8224</v>
      </c>
      <c r="I2507" t="s">
        <v>8246</v>
      </c>
      <c r="J2507">
        <v>1426292416</v>
      </c>
      <c r="K2507">
        <v>1423704016</v>
      </c>
      <c r="L2507" t="b">
        <v>0</v>
      </c>
      <c r="M2507">
        <v>0</v>
      </c>
      <c r="N2507" s="6">
        <f t="shared" si="159"/>
        <v>0</v>
      </c>
      <c r="O2507" t="b">
        <v>0</v>
      </c>
      <c r="P2507" t="s">
        <v>8299</v>
      </c>
      <c r="Q2507" t="s">
        <v>8336</v>
      </c>
      <c r="R2507" t="s">
        <v>8353</v>
      </c>
      <c r="S2507" s="11">
        <f t="shared" si="160"/>
        <v>42047.05574074074</v>
      </c>
      <c r="T2507" s="11">
        <f t="shared" si="161"/>
        <v>42077.014074074075</v>
      </c>
    </row>
    <row r="2508" spans="1:20" ht="43.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s="5">
        <f t="shared" si="158"/>
        <v>6.0000000000000001E-3</v>
      </c>
      <c r="H2508" t="s">
        <v>8225</v>
      </c>
      <c r="I2508" t="s">
        <v>8247</v>
      </c>
      <c r="J2508">
        <v>1443906000</v>
      </c>
      <c r="K2508">
        <v>1441955269</v>
      </c>
      <c r="L2508" t="b">
        <v>0</v>
      </c>
      <c r="M2508">
        <v>2</v>
      </c>
      <c r="N2508" s="6">
        <f t="shared" si="159"/>
        <v>15</v>
      </c>
      <c r="O2508" t="b">
        <v>0</v>
      </c>
      <c r="P2508" t="s">
        <v>8299</v>
      </c>
      <c r="Q2508" t="s">
        <v>8336</v>
      </c>
      <c r="R2508" t="s">
        <v>8353</v>
      </c>
      <c r="S2508" s="11">
        <f t="shared" si="160"/>
        <v>42258.297094907408</v>
      </c>
      <c r="T2508" s="11">
        <f t="shared" si="161"/>
        <v>42280.875</v>
      </c>
    </row>
    <row r="2509" spans="1:20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s="5">
        <f t="shared" si="158"/>
        <v>0</v>
      </c>
      <c r="H2509" t="s">
        <v>8224</v>
      </c>
      <c r="I2509" t="s">
        <v>8246</v>
      </c>
      <c r="J2509">
        <v>1431308704</v>
      </c>
      <c r="K2509">
        <v>1428716704</v>
      </c>
      <c r="L2509" t="b">
        <v>0</v>
      </c>
      <c r="M2509">
        <v>0</v>
      </c>
      <c r="N2509" s="6">
        <f t="shared" si="159"/>
        <v>0</v>
      </c>
      <c r="O2509" t="b">
        <v>0</v>
      </c>
      <c r="P2509" t="s">
        <v>8299</v>
      </c>
      <c r="Q2509" t="s">
        <v>8336</v>
      </c>
      <c r="R2509" t="s">
        <v>8353</v>
      </c>
      <c r="S2509" s="11">
        <f t="shared" si="160"/>
        <v>42105.072962962964</v>
      </c>
      <c r="T2509" s="11">
        <f t="shared" si="161"/>
        <v>42135.072962962964</v>
      </c>
    </row>
    <row r="2510" spans="1:20" ht="43.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s="5">
        <f t="shared" si="158"/>
        <v>0</v>
      </c>
      <c r="H2510" t="s">
        <v>8224</v>
      </c>
      <c r="I2510" t="s">
        <v>8246</v>
      </c>
      <c r="J2510">
        <v>1408056634</v>
      </c>
      <c r="K2510">
        <v>1405464634</v>
      </c>
      <c r="L2510" t="b">
        <v>0</v>
      </c>
      <c r="M2510">
        <v>0</v>
      </c>
      <c r="N2510" s="6">
        <f t="shared" si="159"/>
        <v>0</v>
      </c>
      <c r="O2510" t="b">
        <v>0</v>
      </c>
      <c r="P2510" t="s">
        <v>8299</v>
      </c>
      <c r="Q2510" t="s">
        <v>8336</v>
      </c>
      <c r="R2510" t="s">
        <v>8353</v>
      </c>
      <c r="S2510" s="11">
        <f t="shared" si="160"/>
        <v>41835.951782407406</v>
      </c>
      <c r="T2510" s="11">
        <f t="shared" si="161"/>
        <v>41865.951782407406</v>
      </c>
    </row>
    <row r="2511" spans="1:20" ht="43.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s="5">
        <f t="shared" si="158"/>
        <v>1.0526315789473684E-2</v>
      </c>
      <c r="H2511" t="s">
        <v>8225</v>
      </c>
      <c r="I2511" t="s">
        <v>8247</v>
      </c>
      <c r="J2511">
        <v>1429554349</v>
      </c>
      <c r="K2511">
        <v>1424719549</v>
      </c>
      <c r="L2511" t="b">
        <v>0</v>
      </c>
      <c r="M2511">
        <v>28</v>
      </c>
      <c r="N2511" s="6">
        <f t="shared" si="159"/>
        <v>35.714285714285715</v>
      </c>
      <c r="O2511" t="b">
        <v>0</v>
      </c>
      <c r="P2511" t="s">
        <v>8299</v>
      </c>
      <c r="Q2511" t="s">
        <v>8336</v>
      </c>
      <c r="R2511" t="s">
        <v>8353</v>
      </c>
      <c r="S2511" s="11">
        <f t="shared" si="160"/>
        <v>42058.809594907405</v>
      </c>
      <c r="T2511" s="11">
        <f t="shared" si="161"/>
        <v>42114.767928240741</v>
      </c>
    </row>
    <row r="2512" spans="1:20" ht="43.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s="5">
        <f t="shared" si="158"/>
        <v>1.5E-3</v>
      </c>
      <c r="H2512" t="s">
        <v>8224</v>
      </c>
      <c r="I2512" t="s">
        <v>8246</v>
      </c>
      <c r="J2512">
        <v>1431647772</v>
      </c>
      <c r="K2512">
        <v>1426463772</v>
      </c>
      <c r="L2512" t="b">
        <v>0</v>
      </c>
      <c r="M2512">
        <v>2</v>
      </c>
      <c r="N2512" s="6">
        <f t="shared" si="159"/>
        <v>37.5</v>
      </c>
      <c r="O2512" t="b">
        <v>0</v>
      </c>
      <c r="P2512" t="s">
        <v>8299</v>
      </c>
      <c r="Q2512" t="s">
        <v>8336</v>
      </c>
      <c r="R2512" t="s">
        <v>8353</v>
      </c>
      <c r="S2512" s="11">
        <f t="shared" si="160"/>
        <v>42078.997361111105</v>
      </c>
      <c r="T2512" s="11">
        <f t="shared" si="161"/>
        <v>42138.997361111105</v>
      </c>
    </row>
    <row r="2513" spans="1:20" ht="43.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s="5">
        <f t="shared" si="158"/>
        <v>0</v>
      </c>
      <c r="H2513" t="s">
        <v>8225</v>
      </c>
      <c r="I2513" t="s">
        <v>8247</v>
      </c>
      <c r="J2513">
        <v>1454323413</v>
      </c>
      <c r="K2513">
        <v>1451731413</v>
      </c>
      <c r="L2513" t="b">
        <v>0</v>
      </c>
      <c r="M2513">
        <v>0</v>
      </c>
      <c r="N2513" s="6">
        <f t="shared" si="159"/>
        <v>0</v>
      </c>
      <c r="O2513" t="b">
        <v>0</v>
      </c>
      <c r="P2513" t="s">
        <v>8299</v>
      </c>
      <c r="Q2513" t="s">
        <v>8336</v>
      </c>
      <c r="R2513" t="s">
        <v>8353</v>
      </c>
      <c r="S2513" s="11">
        <f t="shared" si="160"/>
        <v>42371.446909722217</v>
      </c>
      <c r="T2513" s="11">
        <f t="shared" si="161"/>
        <v>42401.446909722217</v>
      </c>
    </row>
    <row r="2514" spans="1:20" ht="43.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s="5">
        <f t="shared" si="158"/>
        <v>0</v>
      </c>
      <c r="H2514" t="s">
        <v>8224</v>
      </c>
      <c r="I2514" t="s">
        <v>8246</v>
      </c>
      <c r="J2514">
        <v>1418504561</v>
      </c>
      <c r="K2514">
        <v>1417208561</v>
      </c>
      <c r="L2514" t="b">
        <v>0</v>
      </c>
      <c r="M2514">
        <v>0</v>
      </c>
      <c r="N2514" s="6">
        <f t="shared" si="159"/>
        <v>0</v>
      </c>
      <c r="O2514" t="b">
        <v>0</v>
      </c>
      <c r="P2514" t="s">
        <v>8299</v>
      </c>
      <c r="Q2514" t="s">
        <v>8336</v>
      </c>
      <c r="R2514" t="s">
        <v>8353</v>
      </c>
      <c r="S2514" s="11">
        <f t="shared" si="160"/>
        <v>41971.876863425925</v>
      </c>
      <c r="T2514" s="11">
        <f t="shared" si="161"/>
        <v>41986.876863425925</v>
      </c>
    </row>
    <row r="2515" spans="1:20" ht="43.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s="5">
        <f t="shared" si="158"/>
        <v>0</v>
      </c>
      <c r="H2515" t="s">
        <v>8236</v>
      </c>
      <c r="I2515" t="s">
        <v>8249</v>
      </c>
      <c r="J2515">
        <v>1488067789</v>
      </c>
      <c r="K2515">
        <v>1482883789</v>
      </c>
      <c r="L2515" t="b">
        <v>0</v>
      </c>
      <c r="M2515">
        <v>0</v>
      </c>
      <c r="N2515" s="6">
        <f t="shared" si="159"/>
        <v>0</v>
      </c>
      <c r="O2515" t="b">
        <v>0</v>
      </c>
      <c r="P2515" t="s">
        <v>8299</v>
      </c>
      <c r="Q2515" t="s">
        <v>8336</v>
      </c>
      <c r="R2515" t="s">
        <v>8353</v>
      </c>
      <c r="S2515" s="11">
        <f t="shared" si="160"/>
        <v>42732.00681712963</v>
      </c>
      <c r="T2515" s="11">
        <f t="shared" si="161"/>
        <v>42792.00681712963</v>
      </c>
    </row>
    <row r="2516" spans="1:20" ht="43.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s="5">
        <f t="shared" si="158"/>
        <v>1.7500000000000002E-2</v>
      </c>
      <c r="H2516" t="s">
        <v>8224</v>
      </c>
      <c r="I2516" t="s">
        <v>8246</v>
      </c>
      <c r="J2516">
        <v>1408526477</v>
      </c>
      <c r="K2516">
        <v>1407057677</v>
      </c>
      <c r="L2516" t="b">
        <v>0</v>
      </c>
      <c r="M2516">
        <v>4</v>
      </c>
      <c r="N2516" s="6">
        <f t="shared" si="159"/>
        <v>52.5</v>
      </c>
      <c r="O2516" t="b">
        <v>0</v>
      </c>
      <c r="P2516" t="s">
        <v>8299</v>
      </c>
      <c r="Q2516" t="s">
        <v>8336</v>
      </c>
      <c r="R2516" t="s">
        <v>8353</v>
      </c>
      <c r="S2516" s="11">
        <f t="shared" si="160"/>
        <v>41854.389780092592</v>
      </c>
      <c r="T2516" s="11">
        <f t="shared" si="161"/>
        <v>41871.389780092592</v>
      </c>
    </row>
    <row r="2517" spans="1:20" ht="43.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s="5">
        <f t="shared" si="158"/>
        <v>0.186</v>
      </c>
      <c r="H2517" t="s">
        <v>8224</v>
      </c>
      <c r="I2517" t="s">
        <v>8246</v>
      </c>
      <c r="J2517">
        <v>1424635753</v>
      </c>
      <c r="K2517">
        <v>1422043753</v>
      </c>
      <c r="L2517" t="b">
        <v>0</v>
      </c>
      <c r="M2517">
        <v>12</v>
      </c>
      <c r="N2517" s="6">
        <f t="shared" si="159"/>
        <v>77.5</v>
      </c>
      <c r="O2517" t="b">
        <v>0</v>
      </c>
      <c r="P2517" t="s">
        <v>8299</v>
      </c>
      <c r="Q2517" t="s">
        <v>8336</v>
      </c>
      <c r="R2517" t="s">
        <v>8353</v>
      </c>
      <c r="S2517" s="11">
        <f t="shared" si="160"/>
        <v>42027.839733796296</v>
      </c>
      <c r="T2517" s="11">
        <f t="shared" si="161"/>
        <v>42057.839733796296</v>
      </c>
    </row>
    <row r="2518" spans="1:20" ht="43.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s="5">
        <f t="shared" si="158"/>
        <v>0</v>
      </c>
      <c r="H2518" t="s">
        <v>8224</v>
      </c>
      <c r="I2518" t="s">
        <v>8246</v>
      </c>
      <c r="J2518">
        <v>1417279252</v>
      </c>
      <c r="K2518">
        <v>1414683652</v>
      </c>
      <c r="L2518" t="b">
        <v>0</v>
      </c>
      <c r="M2518">
        <v>0</v>
      </c>
      <c r="N2518" s="6">
        <f t="shared" si="159"/>
        <v>0</v>
      </c>
      <c r="O2518" t="b">
        <v>0</v>
      </c>
      <c r="P2518" t="s">
        <v>8299</v>
      </c>
      <c r="Q2518" t="s">
        <v>8336</v>
      </c>
      <c r="R2518" t="s">
        <v>8353</v>
      </c>
      <c r="S2518" s="11">
        <f t="shared" si="160"/>
        <v>41942.653379629628</v>
      </c>
      <c r="T2518" s="11">
        <f t="shared" si="161"/>
        <v>41972.6950462963</v>
      </c>
    </row>
    <row r="2519" spans="1:20" ht="43.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s="5">
        <f t="shared" si="158"/>
        <v>9.8166666666666666E-2</v>
      </c>
      <c r="H2519" t="s">
        <v>8229</v>
      </c>
      <c r="I2519" t="s">
        <v>8251</v>
      </c>
      <c r="J2519">
        <v>1426788930</v>
      </c>
      <c r="K2519">
        <v>1424200530</v>
      </c>
      <c r="L2519" t="b">
        <v>0</v>
      </c>
      <c r="M2519">
        <v>33</v>
      </c>
      <c r="N2519" s="6">
        <f t="shared" si="159"/>
        <v>53.545454545454547</v>
      </c>
      <c r="O2519" t="b">
        <v>0</v>
      </c>
      <c r="P2519" t="s">
        <v>8299</v>
      </c>
      <c r="Q2519" t="s">
        <v>8336</v>
      </c>
      <c r="R2519" t="s">
        <v>8353</v>
      </c>
      <c r="S2519" s="11">
        <f t="shared" si="160"/>
        <v>42052.802430555559</v>
      </c>
      <c r="T2519" s="11">
        <f t="shared" si="161"/>
        <v>42082.760763888888</v>
      </c>
    </row>
    <row r="2520" spans="1:20" ht="43.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s="5">
        <f t="shared" si="158"/>
        <v>0</v>
      </c>
      <c r="H2520" t="s">
        <v>8224</v>
      </c>
      <c r="I2520" t="s">
        <v>8246</v>
      </c>
      <c r="J2520">
        <v>1415899228</v>
      </c>
      <c r="K2520">
        <v>1413303628</v>
      </c>
      <c r="L2520" t="b">
        <v>0</v>
      </c>
      <c r="M2520">
        <v>0</v>
      </c>
      <c r="N2520" s="6">
        <f t="shared" si="159"/>
        <v>0</v>
      </c>
      <c r="O2520" t="b">
        <v>0</v>
      </c>
      <c r="P2520" t="s">
        <v>8299</v>
      </c>
      <c r="Q2520" t="s">
        <v>8336</v>
      </c>
      <c r="R2520" t="s">
        <v>8353</v>
      </c>
      <c r="S2520" s="11">
        <f t="shared" si="160"/>
        <v>41926.680879629632</v>
      </c>
      <c r="T2520" s="11">
        <f t="shared" si="161"/>
        <v>41956.722546296296</v>
      </c>
    </row>
    <row r="2521" spans="1:20" ht="29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s="5">
        <f t="shared" si="158"/>
        <v>4.3333333333333331E-4</v>
      </c>
      <c r="H2521" t="s">
        <v>8224</v>
      </c>
      <c r="I2521" t="s">
        <v>8246</v>
      </c>
      <c r="J2521">
        <v>1405741404</v>
      </c>
      <c r="K2521">
        <v>1403149404</v>
      </c>
      <c r="L2521" t="b">
        <v>0</v>
      </c>
      <c r="M2521">
        <v>4</v>
      </c>
      <c r="N2521" s="6">
        <f t="shared" si="159"/>
        <v>16.25</v>
      </c>
      <c r="O2521" t="b">
        <v>0</v>
      </c>
      <c r="P2521" t="s">
        <v>8299</v>
      </c>
      <c r="Q2521" t="s">
        <v>8336</v>
      </c>
      <c r="R2521" t="s">
        <v>8353</v>
      </c>
      <c r="S2521" s="11">
        <f t="shared" si="160"/>
        <v>41809.155138888891</v>
      </c>
      <c r="T2521" s="11">
        <f t="shared" si="161"/>
        <v>41839.155138888891</v>
      </c>
    </row>
    <row r="2522" spans="1:20" ht="43.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s="5">
        <f t="shared" si="158"/>
        <v>0</v>
      </c>
      <c r="H2522" t="s">
        <v>8224</v>
      </c>
      <c r="I2522" t="s">
        <v>8246</v>
      </c>
      <c r="J2522">
        <v>1476559260</v>
      </c>
      <c r="K2522">
        <v>1472567085</v>
      </c>
      <c r="L2522" t="b">
        <v>0</v>
      </c>
      <c r="M2522">
        <v>0</v>
      </c>
      <c r="N2522" s="6">
        <f t="shared" si="159"/>
        <v>0</v>
      </c>
      <c r="O2522" t="b">
        <v>0</v>
      </c>
      <c r="P2522" t="s">
        <v>8299</v>
      </c>
      <c r="Q2522" t="s">
        <v>8336</v>
      </c>
      <c r="R2522" t="s">
        <v>8353</v>
      </c>
      <c r="S2522" s="11">
        <f t="shared" si="160"/>
        <v>42612.600520833337</v>
      </c>
      <c r="T2522" s="11">
        <f t="shared" si="161"/>
        <v>42658.806249999994</v>
      </c>
    </row>
    <row r="2523" spans="1:20" ht="43.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s="5">
        <f t="shared" si="158"/>
        <v>1.0948792000000001</v>
      </c>
      <c r="H2523" t="s">
        <v>8224</v>
      </c>
      <c r="I2523" t="s">
        <v>8246</v>
      </c>
      <c r="J2523">
        <v>1444778021</v>
      </c>
      <c r="K2523">
        <v>1442963621</v>
      </c>
      <c r="L2523" t="b">
        <v>0</v>
      </c>
      <c r="M2523">
        <v>132</v>
      </c>
      <c r="N2523" s="6">
        <f t="shared" si="159"/>
        <v>103.68174242424243</v>
      </c>
      <c r="O2523" t="b">
        <v>1</v>
      </c>
      <c r="P2523" t="s">
        <v>8300</v>
      </c>
      <c r="Q2523" t="s">
        <v>8325</v>
      </c>
      <c r="R2523" t="s">
        <v>8354</v>
      </c>
      <c r="S2523" s="11">
        <f t="shared" si="160"/>
        <v>42269.967835648145</v>
      </c>
      <c r="T2523" s="11">
        <f t="shared" si="161"/>
        <v>42290.967835648145</v>
      </c>
    </row>
    <row r="2524" spans="1:20" ht="43.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s="5">
        <f t="shared" si="158"/>
        <v>1</v>
      </c>
      <c r="H2524" t="s">
        <v>8224</v>
      </c>
      <c r="I2524" t="s">
        <v>8246</v>
      </c>
      <c r="J2524">
        <v>1461336720</v>
      </c>
      <c r="K2524">
        <v>1459431960</v>
      </c>
      <c r="L2524" t="b">
        <v>0</v>
      </c>
      <c r="M2524">
        <v>27</v>
      </c>
      <c r="N2524" s="6">
        <f t="shared" si="159"/>
        <v>185.18518518518519</v>
      </c>
      <c r="O2524" t="b">
        <v>1</v>
      </c>
      <c r="P2524" t="s">
        <v>8300</v>
      </c>
      <c r="Q2524" t="s">
        <v>8325</v>
      </c>
      <c r="R2524" t="s">
        <v>8354</v>
      </c>
      <c r="S2524" s="11">
        <f t="shared" si="160"/>
        <v>42460.573611111111</v>
      </c>
      <c r="T2524" s="11">
        <f t="shared" si="161"/>
        <v>42482.619444444441</v>
      </c>
    </row>
    <row r="2525" spans="1:20" ht="43.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s="5">
        <f t="shared" si="158"/>
        <v>1.5644444444444445</v>
      </c>
      <c r="H2525" t="s">
        <v>8224</v>
      </c>
      <c r="I2525" t="s">
        <v>8246</v>
      </c>
      <c r="J2525">
        <v>1416270292</v>
      </c>
      <c r="K2525">
        <v>1413674692</v>
      </c>
      <c r="L2525" t="b">
        <v>0</v>
      </c>
      <c r="M2525">
        <v>26</v>
      </c>
      <c r="N2525" s="6">
        <f t="shared" si="159"/>
        <v>54.153846153846153</v>
      </c>
      <c r="O2525" t="b">
        <v>1</v>
      </c>
      <c r="P2525" t="s">
        <v>8300</v>
      </c>
      <c r="Q2525" t="s">
        <v>8325</v>
      </c>
      <c r="R2525" t="s">
        <v>8354</v>
      </c>
      <c r="S2525" s="11">
        <f t="shared" si="160"/>
        <v>41930.975601851853</v>
      </c>
      <c r="T2525" s="11">
        <f t="shared" si="161"/>
        <v>41961.017268518524</v>
      </c>
    </row>
    <row r="2526" spans="1:20" ht="29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s="5">
        <f t="shared" si="158"/>
        <v>1.016</v>
      </c>
      <c r="H2526" t="s">
        <v>8224</v>
      </c>
      <c r="I2526" t="s">
        <v>8246</v>
      </c>
      <c r="J2526">
        <v>1419136200</v>
      </c>
      <c r="K2526">
        <v>1416338557</v>
      </c>
      <c r="L2526" t="b">
        <v>0</v>
      </c>
      <c r="M2526">
        <v>43</v>
      </c>
      <c r="N2526" s="6">
        <f t="shared" si="159"/>
        <v>177.2093023255814</v>
      </c>
      <c r="O2526" t="b">
        <v>1</v>
      </c>
      <c r="P2526" t="s">
        <v>8300</v>
      </c>
      <c r="Q2526" t="s">
        <v>8325</v>
      </c>
      <c r="R2526" t="s">
        <v>8354</v>
      </c>
      <c r="S2526" s="11">
        <f t="shared" si="160"/>
        <v>41961.807372685187</v>
      </c>
      <c r="T2526" s="11">
        <f t="shared" si="161"/>
        <v>41994.1875</v>
      </c>
    </row>
    <row r="2527" spans="1:20" ht="43.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s="5">
        <f t="shared" si="158"/>
        <v>1.00325</v>
      </c>
      <c r="H2527" t="s">
        <v>8224</v>
      </c>
      <c r="I2527" t="s">
        <v>8246</v>
      </c>
      <c r="J2527">
        <v>1340914571</v>
      </c>
      <c r="K2527">
        <v>1338322571</v>
      </c>
      <c r="L2527" t="b">
        <v>0</v>
      </c>
      <c r="M2527">
        <v>80</v>
      </c>
      <c r="N2527" s="6">
        <f t="shared" si="159"/>
        <v>100.325</v>
      </c>
      <c r="O2527" t="b">
        <v>1</v>
      </c>
      <c r="P2527" t="s">
        <v>8300</v>
      </c>
      <c r="Q2527" t="s">
        <v>8325</v>
      </c>
      <c r="R2527" t="s">
        <v>8354</v>
      </c>
      <c r="S2527" s="11">
        <f t="shared" si="160"/>
        <v>41058.844571759262</v>
      </c>
      <c r="T2527" s="11">
        <f t="shared" si="161"/>
        <v>41088.844571759262</v>
      </c>
    </row>
    <row r="2528" spans="1:20" ht="43.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s="5">
        <f t="shared" si="158"/>
        <v>1.1294999999999999</v>
      </c>
      <c r="H2528" t="s">
        <v>8224</v>
      </c>
      <c r="I2528" t="s">
        <v>8246</v>
      </c>
      <c r="J2528">
        <v>1418014740</v>
      </c>
      <c r="K2528">
        <v>1415585474</v>
      </c>
      <c r="L2528" t="b">
        <v>0</v>
      </c>
      <c r="M2528">
        <v>33</v>
      </c>
      <c r="N2528" s="6">
        <f t="shared" si="159"/>
        <v>136.90909090909091</v>
      </c>
      <c r="O2528" t="b">
        <v>1</v>
      </c>
      <c r="P2528" t="s">
        <v>8300</v>
      </c>
      <c r="Q2528" t="s">
        <v>8325</v>
      </c>
      <c r="R2528" t="s">
        <v>8354</v>
      </c>
      <c r="S2528" s="11">
        <f t="shared" si="160"/>
        <v>41953.091134259259</v>
      </c>
      <c r="T2528" s="11">
        <f t="shared" si="161"/>
        <v>41981.207638888889</v>
      </c>
    </row>
    <row r="2529" spans="1:20" ht="43.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s="5">
        <f t="shared" si="158"/>
        <v>1.02125</v>
      </c>
      <c r="H2529" t="s">
        <v>8224</v>
      </c>
      <c r="I2529" t="s">
        <v>8246</v>
      </c>
      <c r="J2529">
        <v>1382068740</v>
      </c>
      <c r="K2529">
        <v>1380477691</v>
      </c>
      <c r="L2529" t="b">
        <v>0</v>
      </c>
      <c r="M2529">
        <v>71</v>
      </c>
      <c r="N2529" s="6">
        <f t="shared" si="159"/>
        <v>57.535211267605632</v>
      </c>
      <c r="O2529" t="b">
        <v>1</v>
      </c>
      <c r="P2529" t="s">
        <v>8300</v>
      </c>
      <c r="Q2529" t="s">
        <v>8325</v>
      </c>
      <c r="R2529" t="s">
        <v>8354</v>
      </c>
      <c r="S2529" s="11">
        <f t="shared" si="160"/>
        <v>41546.75105324074</v>
      </c>
      <c r="T2529" s="11">
        <f t="shared" si="161"/>
        <v>41565.165972222225</v>
      </c>
    </row>
    <row r="2530" spans="1:20" ht="43.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s="5">
        <f t="shared" si="158"/>
        <v>1.0724974999999999</v>
      </c>
      <c r="H2530" t="s">
        <v>8225</v>
      </c>
      <c r="I2530" t="s">
        <v>8247</v>
      </c>
      <c r="J2530">
        <v>1440068400</v>
      </c>
      <c r="K2530">
        <v>1438459303</v>
      </c>
      <c r="L2530" t="b">
        <v>0</v>
      </c>
      <c r="M2530">
        <v>81</v>
      </c>
      <c r="N2530" s="6">
        <f t="shared" si="159"/>
        <v>52.962839506172834</v>
      </c>
      <c r="O2530" t="b">
        <v>1</v>
      </c>
      <c r="P2530" t="s">
        <v>8300</v>
      </c>
      <c r="Q2530" t="s">
        <v>8325</v>
      </c>
      <c r="R2530" t="s">
        <v>8354</v>
      </c>
      <c r="S2530" s="11">
        <f t="shared" si="160"/>
        <v>42217.834525462968</v>
      </c>
      <c r="T2530" s="11">
        <f t="shared" si="161"/>
        <v>42236.458333333328</v>
      </c>
    </row>
    <row r="2531" spans="1:20" ht="29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s="5">
        <f t="shared" si="158"/>
        <v>1.0428333333333333</v>
      </c>
      <c r="H2531" t="s">
        <v>8224</v>
      </c>
      <c r="I2531" t="s">
        <v>8246</v>
      </c>
      <c r="J2531">
        <v>1332636975</v>
      </c>
      <c r="K2531">
        <v>1328752575</v>
      </c>
      <c r="L2531" t="b">
        <v>0</v>
      </c>
      <c r="M2531">
        <v>76</v>
      </c>
      <c r="N2531" s="6">
        <f t="shared" si="159"/>
        <v>82.328947368421055</v>
      </c>
      <c r="O2531" t="b">
        <v>1</v>
      </c>
      <c r="P2531" t="s">
        <v>8300</v>
      </c>
      <c r="Q2531" t="s">
        <v>8325</v>
      </c>
      <c r="R2531" t="s">
        <v>8354</v>
      </c>
      <c r="S2531" s="11">
        <f t="shared" si="160"/>
        <v>40948.080729166664</v>
      </c>
      <c r="T2531" s="11">
        <f t="shared" si="161"/>
        <v>40993.0390625</v>
      </c>
    </row>
    <row r="2532" spans="1:20" ht="43.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s="5">
        <f t="shared" si="158"/>
        <v>1</v>
      </c>
      <c r="H2532" t="s">
        <v>8224</v>
      </c>
      <c r="I2532" t="s">
        <v>8246</v>
      </c>
      <c r="J2532">
        <v>1429505400</v>
      </c>
      <c r="K2532">
        <v>1426711505</v>
      </c>
      <c r="L2532" t="b">
        <v>0</v>
      </c>
      <c r="M2532">
        <v>48</v>
      </c>
      <c r="N2532" s="6">
        <f t="shared" si="159"/>
        <v>135.41666666666666</v>
      </c>
      <c r="O2532" t="b">
        <v>1</v>
      </c>
      <c r="P2532" t="s">
        <v>8300</v>
      </c>
      <c r="Q2532" t="s">
        <v>8325</v>
      </c>
      <c r="R2532" t="s">
        <v>8354</v>
      </c>
      <c r="S2532" s="11">
        <f t="shared" si="160"/>
        <v>42081.864641203705</v>
      </c>
      <c r="T2532" s="11">
        <f t="shared" si="161"/>
        <v>42114.201388888891</v>
      </c>
    </row>
    <row r="2533" spans="1:20" ht="43.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s="5">
        <f t="shared" si="158"/>
        <v>1.004</v>
      </c>
      <c r="H2533" t="s">
        <v>8224</v>
      </c>
      <c r="I2533" t="s">
        <v>8246</v>
      </c>
      <c r="J2533">
        <v>1439611140</v>
      </c>
      <c r="K2533">
        <v>1437668354</v>
      </c>
      <c r="L2533" t="b">
        <v>0</v>
      </c>
      <c r="M2533">
        <v>61</v>
      </c>
      <c r="N2533" s="6">
        <f t="shared" si="159"/>
        <v>74.06557377049181</v>
      </c>
      <c r="O2533" t="b">
        <v>1</v>
      </c>
      <c r="P2533" t="s">
        <v>8300</v>
      </c>
      <c r="Q2533" t="s">
        <v>8325</v>
      </c>
      <c r="R2533" t="s">
        <v>8354</v>
      </c>
      <c r="S2533" s="11">
        <f t="shared" si="160"/>
        <v>42208.680023148147</v>
      </c>
      <c r="T2533" s="11">
        <f t="shared" si="161"/>
        <v>42231.165972222225</v>
      </c>
    </row>
    <row r="2534" spans="1:20" ht="43.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s="5">
        <f t="shared" si="158"/>
        <v>1.26125</v>
      </c>
      <c r="H2534" t="s">
        <v>8224</v>
      </c>
      <c r="I2534" t="s">
        <v>8246</v>
      </c>
      <c r="J2534">
        <v>1345148566</v>
      </c>
      <c r="K2534">
        <v>1342556566</v>
      </c>
      <c r="L2534" t="b">
        <v>0</v>
      </c>
      <c r="M2534">
        <v>60</v>
      </c>
      <c r="N2534" s="6">
        <f t="shared" si="159"/>
        <v>84.083333333333329</v>
      </c>
      <c r="O2534" t="b">
        <v>1</v>
      </c>
      <c r="P2534" t="s">
        <v>8300</v>
      </c>
      <c r="Q2534" t="s">
        <v>8325</v>
      </c>
      <c r="R2534" t="s">
        <v>8354</v>
      </c>
      <c r="S2534" s="11">
        <f t="shared" si="160"/>
        <v>41107.849143518521</v>
      </c>
      <c r="T2534" s="11">
        <f t="shared" si="161"/>
        <v>41137.849143518521</v>
      </c>
    </row>
    <row r="2535" spans="1:20" ht="43.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s="5">
        <f t="shared" si="158"/>
        <v>1.1066666666666667</v>
      </c>
      <c r="H2535" t="s">
        <v>8224</v>
      </c>
      <c r="I2535" t="s">
        <v>8246</v>
      </c>
      <c r="J2535">
        <v>1362160868</v>
      </c>
      <c r="K2535">
        <v>1359568911</v>
      </c>
      <c r="L2535" t="b">
        <v>0</v>
      </c>
      <c r="M2535">
        <v>136</v>
      </c>
      <c r="N2535" s="6">
        <f t="shared" si="159"/>
        <v>61.029411764705884</v>
      </c>
      <c r="O2535" t="b">
        <v>1</v>
      </c>
      <c r="P2535" t="s">
        <v>8300</v>
      </c>
      <c r="Q2535" t="s">
        <v>8325</v>
      </c>
      <c r="R2535" t="s">
        <v>8354</v>
      </c>
      <c r="S2535" s="11">
        <f t="shared" si="160"/>
        <v>41304.751284722224</v>
      </c>
      <c r="T2535" s="11">
        <f t="shared" si="161"/>
        <v>41334.750787037039</v>
      </c>
    </row>
    <row r="2536" spans="1:20" ht="58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s="5">
        <f t="shared" si="158"/>
        <v>1.05</v>
      </c>
      <c r="H2536" t="s">
        <v>8224</v>
      </c>
      <c r="I2536" t="s">
        <v>8246</v>
      </c>
      <c r="J2536">
        <v>1262325600</v>
      </c>
      <c r="K2536">
        <v>1257871712</v>
      </c>
      <c r="L2536" t="b">
        <v>0</v>
      </c>
      <c r="M2536">
        <v>14</v>
      </c>
      <c r="N2536" s="6">
        <f t="shared" si="159"/>
        <v>150</v>
      </c>
      <c r="O2536" t="b">
        <v>1</v>
      </c>
      <c r="P2536" t="s">
        <v>8300</v>
      </c>
      <c r="Q2536" t="s">
        <v>8325</v>
      </c>
      <c r="R2536" t="s">
        <v>8354</v>
      </c>
      <c r="S2536" s="11">
        <f t="shared" si="160"/>
        <v>40127.700370370374</v>
      </c>
      <c r="T2536" s="11">
        <f t="shared" si="161"/>
        <v>40179.25</v>
      </c>
    </row>
    <row r="2537" spans="1:20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s="5">
        <f t="shared" si="158"/>
        <v>1.03775</v>
      </c>
      <c r="H2537" t="s">
        <v>8224</v>
      </c>
      <c r="I2537" t="s">
        <v>8246</v>
      </c>
      <c r="J2537">
        <v>1417463945</v>
      </c>
      <c r="K2537">
        <v>1414781945</v>
      </c>
      <c r="L2537" t="b">
        <v>0</v>
      </c>
      <c r="M2537">
        <v>78</v>
      </c>
      <c r="N2537" s="6">
        <f t="shared" si="159"/>
        <v>266.08974358974359</v>
      </c>
      <c r="O2537" t="b">
        <v>1</v>
      </c>
      <c r="P2537" t="s">
        <v>8300</v>
      </c>
      <c r="Q2537" t="s">
        <v>8325</v>
      </c>
      <c r="R2537" t="s">
        <v>8354</v>
      </c>
      <c r="S2537" s="11">
        <f t="shared" si="160"/>
        <v>41943.791030092594</v>
      </c>
      <c r="T2537" s="11">
        <f t="shared" si="161"/>
        <v>41974.832696759258</v>
      </c>
    </row>
    <row r="2538" spans="1:20" ht="43.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s="5">
        <f t="shared" si="158"/>
        <v>1.1599999999999999</v>
      </c>
      <c r="H2538" t="s">
        <v>8224</v>
      </c>
      <c r="I2538" t="s">
        <v>8246</v>
      </c>
      <c r="J2538">
        <v>1375151566</v>
      </c>
      <c r="K2538">
        <v>1373337166</v>
      </c>
      <c r="L2538" t="b">
        <v>0</v>
      </c>
      <c r="M2538">
        <v>4</v>
      </c>
      <c r="N2538" s="6">
        <f t="shared" si="159"/>
        <v>7.25</v>
      </c>
      <c r="O2538" t="b">
        <v>1</v>
      </c>
      <c r="P2538" t="s">
        <v>8300</v>
      </c>
      <c r="Q2538" t="s">
        <v>8325</v>
      </c>
      <c r="R2538" t="s">
        <v>8354</v>
      </c>
      <c r="S2538" s="11">
        <f t="shared" si="160"/>
        <v>41464.106087962966</v>
      </c>
      <c r="T2538" s="11">
        <f t="shared" si="161"/>
        <v>41485.106087962966</v>
      </c>
    </row>
    <row r="2539" spans="1:20" ht="43.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s="5">
        <f t="shared" si="158"/>
        <v>1.1000000000000001</v>
      </c>
      <c r="H2539" t="s">
        <v>8224</v>
      </c>
      <c r="I2539" t="s">
        <v>8246</v>
      </c>
      <c r="J2539">
        <v>1312212855</v>
      </c>
      <c r="K2539">
        <v>1307028855</v>
      </c>
      <c r="L2539" t="b">
        <v>0</v>
      </c>
      <c r="M2539">
        <v>11</v>
      </c>
      <c r="N2539" s="6">
        <f t="shared" si="159"/>
        <v>100</v>
      </c>
      <c r="O2539" t="b">
        <v>1</v>
      </c>
      <c r="P2539" t="s">
        <v>8300</v>
      </c>
      <c r="Q2539" t="s">
        <v>8325</v>
      </c>
      <c r="R2539" t="s">
        <v>8354</v>
      </c>
      <c r="S2539" s="11">
        <f t="shared" si="160"/>
        <v>40696.648784722223</v>
      </c>
      <c r="T2539" s="11">
        <f t="shared" si="161"/>
        <v>40756.648784722223</v>
      </c>
    </row>
    <row r="2540" spans="1:20" ht="29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s="5">
        <f t="shared" si="158"/>
        <v>1.130176111111111</v>
      </c>
      <c r="H2540" t="s">
        <v>8224</v>
      </c>
      <c r="I2540" t="s">
        <v>8246</v>
      </c>
      <c r="J2540">
        <v>1361681940</v>
      </c>
      <c r="K2540">
        <v>1359029661</v>
      </c>
      <c r="L2540" t="b">
        <v>0</v>
      </c>
      <c r="M2540">
        <v>185</v>
      </c>
      <c r="N2540" s="6">
        <f t="shared" si="159"/>
        <v>109.96308108108107</v>
      </c>
      <c r="O2540" t="b">
        <v>1</v>
      </c>
      <c r="P2540" t="s">
        <v>8300</v>
      </c>
      <c r="Q2540" t="s">
        <v>8325</v>
      </c>
      <c r="R2540" t="s">
        <v>8354</v>
      </c>
      <c r="S2540" s="11">
        <f t="shared" si="160"/>
        <v>41298.509965277779</v>
      </c>
      <c r="T2540" s="11">
        <f t="shared" si="161"/>
        <v>41329.207638888889</v>
      </c>
    </row>
    <row r="2541" spans="1:20" ht="43.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s="5">
        <f t="shared" si="158"/>
        <v>1.0024999999999999</v>
      </c>
      <c r="H2541" t="s">
        <v>8224</v>
      </c>
      <c r="I2541" t="s">
        <v>8246</v>
      </c>
      <c r="J2541">
        <v>1422913152</v>
      </c>
      <c r="K2541">
        <v>1417729152</v>
      </c>
      <c r="L2541" t="b">
        <v>0</v>
      </c>
      <c r="M2541">
        <v>59</v>
      </c>
      <c r="N2541" s="6">
        <f t="shared" si="159"/>
        <v>169.91525423728814</v>
      </c>
      <c r="O2541" t="b">
        <v>1</v>
      </c>
      <c r="P2541" t="s">
        <v>8300</v>
      </c>
      <c r="Q2541" t="s">
        <v>8325</v>
      </c>
      <c r="R2541" t="s">
        <v>8354</v>
      </c>
      <c r="S2541" s="11">
        <f t="shared" si="160"/>
        <v>41977.902222222227</v>
      </c>
      <c r="T2541" s="11">
        <f t="shared" si="161"/>
        <v>42037.902222222227</v>
      </c>
    </row>
    <row r="2542" spans="1:20" ht="43.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s="5">
        <f t="shared" si="158"/>
        <v>1.034</v>
      </c>
      <c r="H2542" t="s">
        <v>8224</v>
      </c>
      <c r="I2542" t="s">
        <v>8246</v>
      </c>
      <c r="J2542">
        <v>1319904721</v>
      </c>
      <c r="K2542">
        <v>1314720721</v>
      </c>
      <c r="L2542" t="b">
        <v>0</v>
      </c>
      <c r="M2542">
        <v>27</v>
      </c>
      <c r="N2542" s="6">
        <f t="shared" si="159"/>
        <v>95.740740740740748</v>
      </c>
      <c r="O2542" t="b">
        <v>1</v>
      </c>
      <c r="P2542" t="s">
        <v>8300</v>
      </c>
      <c r="Q2542" t="s">
        <v>8325</v>
      </c>
      <c r="R2542" t="s">
        <v>8354</v>
      </c>
      <c r="S2542" s="11">
        <f t="shared" si="160"/>
        <v>40785.675011574072</v>
      </c>
      <c r="T2542" s="11">
        <f t="shared" si="161"/>
        <v>40845.675011574072</v>
      </c>
    </row>
    <row r="2543" spans="1:20" ht="43.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s="5">
        <f t="shared" si="158"/>
        <v>1.0702857142857143</v>
      </c>
      <c r="H2543" t="s">
        <v>8225</v>
      </c>
      <c r="I2543" t="s">
        <v>8247</v>
      </c>
      <c r="J2543">
        <v>1380192418</v>
      </c>
      <c r="K2543">
        <v>1375008418</v>
      </c>
      <c r="L2543" t="b">
        <v>0</v>
      </c>
      <c r="M2543">
        <v>63</v>
      </c>
      <c r="N2543" s="6">
        <f t="shared" si="159"/>
        <v>59.460317460317462</v>
      </c>
      <c r="O2543" t="b">
        <v>1</v>
      </c>
      <c r="P2543" t="s">
        <v>8300</v>
      </c>
      <c r="Q2543" t="s">
        <v>8325</v>
      </c>
      <c r="R2543" t="s">
        <v>8354</v>
      </c>
      <c r="S2543" s="11">
        <f t="shared" si="160"/>
        <v>41483.449282407404</v>
      </c>
      <c r="T2543" s="11">
        <f t="shared" si="161"/>
        <v>41543.449282407404</v>
      </c>
    </row>
    <row r="2544" spans="1:20" ht="43.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s="5">
        <f t="shared" si="158"/>
        <v>1.0357142857142858</v>
      </c>
      <c r="H2544" t="s">
        <v>8224</v>
      </c>
      <c r="I2544" t="s">
        <v>8246</v>
      </c>
      <c r="J2544">
        <v>1380599940</v>
      </c>
      <c r="K2544">
        <v>1377252857</v>
      </c>
      <c r="L2544" t="b">
        <v>0</v>
      </c>
      <c r="M2544">
        <v>13</v>
      </c>
      <c r="N2544" s="6">
        <f t="shared" si="159"/>
        <v>55.769230769230766</v>
      </c>
      <c r="O2544" t="b">
        <v>1</v>
      </c>
      <c r="P2544" t="s">
        <v>8300</v>
      </c>
      <c r="Q2544" t="s">
        <v>8325</v>
      </c>
      <c r="R2544" t="s">
        <v>8354</v>
      </c>
      <c r="S2544" s="11">
        <f t="shared" si="160"/>
        <v>41509.426585648151</v>
      </c>
      <c r="T2544" s="11">
        <f t="shared" si="161"/>
        <v>41548.165972222225</v>
      </c>
    </row>
    <row r="2545" spans="1:20" ht="43.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s="5">
        <f t="shared" si="158"/>
        <v>1.5640000000000001</v>
      </c>
      <c r="H2545" t="s">
        <v>8224</v>
      </c>
      <c r="I2545" t="s">
        <v>8246</v>
      </c>
      <c r="J2545">
        <v>1293937200</v>
      </c>
      <c r="K2545">
        <v>1291257298</v>
      </c>
      <c r="L2545" t="b">
        <v>0</v>
      </c>
      <c r="M2545">
        <v>13</v>
      </c>
      <c r="N2545" s="6">
        <f t="shared" si="159"/>
        <v>30.076923076923077</v>
      </c>
      <c r="O2545" t="b">
        <v>1</v>
      </c>
      <c r="P2545" t="s">
        <v>8300</v>
      </c>
      <c r="Q2545" t="s">
        <v>8325</v>
      </c>
      <c r="R2545" t="s">
        <v>8354</v>
      </c>
      <c r="S2545" s="11">
        <f t="shared" si="160"/>
        <v>40514.107615740737</v>
      </c>
      <c r="T2545" s="11">
        <f t="shared" si="161"/>
        <v>40545.125</v>
      </c>
    </row>
    <row r="2546" spans="1:20" ht="43.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s="5">
        <f t="shared" si="158"/>
        <v>1.0082</v>
      </c>
      <c r="H2546" t="s">
        <v>8224</v>
      </c>
      <c r="I2546" t="s">
        <v>8246</v>
      </c>
      <c r="J2546">
        <v>1341750569</v>
      </c>
      <c r="K2546">
        <v>1339158569</v>
      </c>
      <c r="L2546" t="b">
        <v>0</v>
      </c>
      <c r="M2546">
        <v>57</v>
      </c>
      <c r="N2546" s="6">
        <f t="shared" si="159"/>
        <v>88.438596491228068</v>
      </c>
      <c r="O2546" t="b">
        <v>1</v>
      </c>
      <c r="P2546" t="s">
        <v>8300</v>
      </c>
      <c r="Q2546" t="s">
        <v>8325</v>
      </c>
      <c r="R2546" t="s">
        <v>8354</v>
      </c>
      <c r="S2546" s="11">
        <f t="shared" si="160"/>
        <v>41068.520474537036</v>
      </c>
      <c r="T2546" s="11">
        <f t="shared" si="161"/>
        <v>41098.520474537036</v>
      </c>
    </row>
    <row r="2547" spans="1:20" ht="43.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s="5">
        <f t="shared" si="158"/>
        <v>1.9530000000000001</v>
      </c>
      <c r="H2547" t="s">
        <v>8224</v>
      </c>
      <c r="I2547" t="s">
        <v>8246</v>
      </c>
      <c r="J2547">
        <v>1424997000</v>
      </c>
      <c r="K2547">
        <v>1421983138</v>
      </c>
      <c r="L2547" t="b">
        <v>0</v>
      </c>
      <c r="M2547">
        <v>61</v>
      </c>
      <c r="N2547" s="6">
        <f t="shared" si="159"/>
        <v>64.032786885245898</v>
      </c>
      <c r="O2547" t="b">
        <v>1</v>
      </c>
      <c r="P2547" t="s">
        <v>8300</v>
      </c>
      <c r="Q2547" t="s">
        <v>8325</v>
      </c>
      <c r="R2547" t="s">
        <v>8354</v>
      </c>
      <c r="S2547" s="11">
        <f t="shared" si="160"/>
        <v>42027.13817129629</v>
      </c>
      <c r="T2547" s="11">
        <f t="shared" si="161"/>
        <v>42062.020833333328</v>
      </c>
    </row>
    <row r="2548" spans="1:20" ht="43.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s="5">
        <f t="shared" si="158"/>
        <v>1.1171428571428572</v>
      </c>
      <c r="H2548" t="s">
        <v>8224</v>
      </c>
      <c r="I2548" t="s">
        <v>8246</v>
      </c>
      <c r="J2548">
        <v>1380949200</v>
      </c>
      <c r="K2548">
        <v>1378586179</v>
      </c>
      <c r="L2548" t="b">
        <v>0</v>
      </c>
      <c r="M2548">
        <v>65</v>
      </c>
      <c r="N2548" s="6">
        <f t="shared" si="159"/>
        <v>60.153846153846153</v>
      </c>
      <c r="O2548" t="b">
        <v>1</v>
      </c>
      <c r="P2548" t="s">
        <v>8300</v>
      </c>
      <c r="Q2548" t="s">
        <v>8325</v>
      </c>
      <c r="R2548" t="s">
        <v>8354</v>
      </c>
      <c r="S2548" s="11">
        <f t="shared" si="160"/>
        <v>41524.858553240738</v>
      </c>
      <c r="T2548" s="11">
        <f t="shared" si="161"/>
        <v>41552.208333333336</v>
      </c>
    </row>
    <row r="2549" spans="1:20" ht="43.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s="5">
        <f t="shared" si="158"/>
        <v>1.1985454545454546</v>
      </c>
      <c r="H2549" t="s">
        <v>8224</v>
      </c>
      <c r="I2549" t="s">
        <v>8246</v>
      </c>
      <c r="J2549">
        <v>1333560803</v>
      </c>
      <c r="K2549">
        <v>1330972403</v>
      </c>
      <c r="L2549" t="b">
        <v>0</v>
      </c>
      <c r="M2549">
        <v>134</v>
      </c>
      <c r="N2549" s="6">
        <f t="shared" si="159"/>
        <v>49.194029850746269</v>
      </c>
      <c r="O2549" t="b">
        <v>1</v>
      </c>
      <c r="P2549" t="s">
        <v>8300</v>
      </c>
      <c r="Q2549" t="s">
        <v>8325</v>
      </c>
      <c r="R2549" t="s">
        <v>8354</v>
      </c>
      <c r="S2549" s="11">
        <f t="shared" si="160"/>
        <v>40973.773182870369</v>
      </c>
      <c r="T2549" s="11">
        <f t="shared" si="161"/>
        <v>41003.731516203705</v>
      </c>
    </row>
    <row r="2550" spans="1:20" ht="43.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s="5">
        <f t="shared" si="158"/>
        <v>1.0185</v>
      </c>
      <c r="H2550" t="s">
        <v>8230</v>
      </c>
      <c r="I2550" t="s">
        <v>8249</v>
      </c>
      <c r="J2550">
        <v>1475209620</v>
      </c>
      <c r="K2550">
        <v>1473087637</v>
      </c>
      <c r="L2550" t="b">
        <v>0</v>
      </c>
      <c r="M2550">
        <v>37</v>
      </c>
      <c r="N2550" s="6">
        <f t="shared" si="159"/>
        <v>165.16216216216216</v>
      </c>
      <c r="O2550" t="b">
        <v>1</v>
      </c>
      <c r="P2550" t="s">
        <v>8300</v>
      </c>
      <c r="Q2550" t="s">
        <v>8325</v>
      </c>
      <c r="R2550" t="s">
        <v>8354</v>
      </c>
      <c r="S2550" s="11">
        <f t="shared" si="160"/>
        <v>42618.625428240746</v>
      </c>
      <c r="T2550" s="11">
        <f t="shared" si="161"/>
        <v>42643.185416666667</v>
      </c>
    </row>
    <row r="2551" spans="1:20" ht="43.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s="5">
        <f t="shared" si="158"/>
        <v>1.0280254777070064</v>
      </c>
      <c r="H2551" t="s">
        <v>8225</v>
      </c>
      <c r="I2551" t="s">
        <v>8247</v>
      </c>
      <c r="J2551">
        <v>1370019600</v>
      </c>
      <c r="K2551">
        <v>1366999870</v>
      </c>
      <c r="L2551" t="b">
        <v>0</v>
      </c>
      <c r="M2551">
        <v>37</v>
      </c>
      <c r="N2551" s="6">
        <f t="shared" si="159"/>
        <v>43.621621621621621</v>
      </c>
      <c r="O2551" t="b">
        <v>1</v>
      </c>
      <c r="P2551" t="s">
        <v>8300</v>
      </c>
      <c r="Q2551" t="s">
        <v>8325</v>
      </c>
      <c r="R2551" t="s">
        <v>8354</v>
      </c>
      <c r="S2551" s="11">
        <f t="shared" si="160"/>
        <v>41390.757754629631</v>
      </c>
      <c r="T2551" s="11">
        <f t="shared" si="161"/>
        <v>41425.708333333336</v>
      </c>
    </row>
    <row r="2552" spans="1:20" ht="43.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s="5">
        <f t="shared" si="158"/>
        <v>1.0084615384615385</v>
      </c>
      <c r="H2552" t="s">
        <v>8224</v>
      </c>
      <c r="I2552" t="s">
        <v>8246</v>
      </c>
      <c r="J2552">
        <v>1444276740</v>
      </c>
      <c r="K2552">
        <v>1439392406</v>
      </c>
      <c r="L2552" t="b">
        <v>0</v>
      </c>
      <c r="M2552">
        <v>150</v>
      </c>
      <c r="N2552" s="6">
        <f t="shared" si="159"/>
        <v>43.7</v>
      </c>
      <c r="O2552" t="b">
        <v>1</v>
      </c>
      <c r="P2552" t="s">
        <v>8300</v>
      </c>
      <c r="Q2552" t="s">
        <v>8325</v>
      </c>
      <c r="R2552" t="s">
        <v>8354</v>
      </c>
      <c r="S2552" s="11">
        <f t="shared" si="160"/>
        <v>42228.634328703702</v>
      </c>
      <c r="T2552" s="11">
        <f t="shared" si="161"/>
        <v>42285.165972222225</v>
      </c>
    </row>
    <row r="2553" spans="1:20" ht="43.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s="5">
        <f t="shared" si="158"/>
        <v>1.0273469387755103</v>
      </c>
      <c r="H2553" t="s">
        <v>8224</v>
      </c>
      <c r="I2553" t="s">
        <v>8246</v>
      </c>
      <c r="J2553">
        <v>1332362880</v>
      </c>
      <c r="K2553">
        <v>1329890585</v>
      </c>
      <c r="L2553" t="b">
        <v>0</v>
      </c>
      <c r="M2553">
        <v>56</v>
      </c>
      <c r="N2553" s="6">
        <f t="shared" si="159"/>
        <v>67.419642857142861</v>
      </c>
      <c r="O2553" t="b">
        <v>1</v>
      </c>
      <c r="P2553" t="s">
        <v>8300</v>
      </c>
      <c r="Q2553" t="s">
        <v>8325</v>
      </c>
      <c r="R2553" t="s">
        <v>8354</v>
      </c>
      <c r="S2553" s="11">
        <f t="shared" si="160"/>
        <v>40961.252141203702</v>
      </c>
      <c r="T2553" s="11">
        <f t="shared" si="161"/>
        <v>40989.866666666669</v>
      </c>
    </row>
    <row r="2554" spans="1:20" ht="43.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s="5">
        <f t="shared" si="158"/>
        <v>1.0649999999999999</v>
      </c>
      <c r="H2554" t="s">
        <v>8224</v>
      </c>
      <c r="I2554" t="s">
        <v>8246</v>
      </c>
      <c r="J2554">
        <v>1488741981</v>
      </c>
      <c r="K2554">
        <v>1486149981</v>
      </c>
      <c r="L2554" t="b">
        <v>0</v>
      </c>
      <c r="M2554">
        <v>18</v>
      </c>
      <c r="N2554" s="6">
        <f t="shared" si="159"/>
        <v>177.5</v>
      </c>
      <c r="O2554" t="b">
        <v>1</v>
      </c>
      <c r="P2554" t="s">
        <v>8300</v>
      </c>
      <c r="Q2554" t="s">
        <v>8325</v>
      </c>
      <c r="R2554" t="s">
        <v>8354</v>
      </c>
      <c r="S2554" s="11">
        <f t="shared" si="160"/>
        <v>42769.809965277775</v>
      </c>
      <c r="T2554" s="11">
        <f t="shared" si="161"/>
        <v>42799.809965277775</v>
      </c>
    </row>
    <row r="2555" spans="1:20" ht="43.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s="5">
        <f t="shared" si="158"/>
        <v>1.5553333333333332</v>
      </c>
      <c r="H2555" t="s">
        <v>8224</v>
      </c>
      <c r="I2555" t="s">
        <v>8246</v>
      </c>
      <c r="J2555">
        <v>1348202807</v>
      </c>
      <c r="K2555">
        <v>1343018807</v>
      </c>
      <c r="L2555" t="b">
        <v>0</v>
      </c>
      <c r="M2555">
        <v>60</v>
      </c>
      <c r="N2555" s="6">
        <f t="shared" si="159"/>
        <v>38.883333333333333</v>
      </c>
      <c r="O2555" t="b">
        <v>1</v>
      </c>
      <c r="P2555" t="s">
        <v>8300</v>
      </c>
      <c r="Q2555" t="s">
        <v>8325</v>
      </c>
      <c r="R2555" t="s">
        <v>8354</v>
      </c>
      <c r="S2555" s="11">
        <f t="shared" si="160"/>
        <v>41113.199155092596</v>
      </c>
      <c r="T2555" s="11">
        <f t="shared" si="161"/>
        <v>41173.199155092596</v>
      </c>
    </row>
    <row r="2556" spans="1:20" ht="43.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s="5">
        <f t="shared" si="158"/>
        <v>1.228</v>
      </c>
      <c r="H2556" t="s">
        <v>8224</v>
      </c>
      <c r="I2556" t="s">
        <v>8246</v>
      </c>
      <c r="J2556">
        <v>1433131140</v>
      </c>
      <c r="K2556">
        <v>1430445163</v>
      </c>
      <c r="L2556" t="b">
        <v>0</v>
      </c>
      <c r="M2556">
        <v>67</v>
      </c>
      <c r="N2556" s="6">
        <f t="shared" si="159"/>
        <v>54.985074626865675</v>
      </c>
      <c r="O2556" t="b">
        <v>1</v>
      </c>
      <c r="P2556" t="s">
        <v>8300</v>
      </c>
      <c r="Q2556" t="s">
        <v>8325</v>
      </c>
      <c r="R2556" t="s">
        <v>8354</v>
      </c>
      <c r="S2556" s="11">
        <f t="shared" si="160"/>
        <v>42125.078275462962</v>
      </c>
      <c r="T2556" s="11">
        <f t="shared" si="161"/>
        <v>42156.165972222225</v>
      </c>
    </row>
    <row r="2557" spans="1:20" ht="43.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s="5">
        <f t="shared" si="158"/>
        <v>1.0734999999999999</v>
      </c>
      <c r="H2557" t="s">
        <v>8224</v>
      </c>
      <c r="I2557" t="s">
        <v>8246</v>
      </c>
      <c r="J2557">
        <v>1338219793</v>
      </c>
      <c r="K2557">
        <v>1335541393</v>
      </c>
      <c r="L2557" t="b">
        <v>0</v>
      </c>
      <c r="M2557">
        <v>35</v>
      </c>
      <c r="N2557" s="6">
        <f t="shared" si="159"/>
        <v>61.342857142857142</v>
      </c>
      <c r="O2557" t="b">
        <v>1</v>
      </c>
      <c r="P2557" t="s">
        <v>8300</v>
      </c>
      <c r="Q2557" t="s">
        <v>8325</v>
      </c>
      <c r="R2557" t="s">
        <v>8354</v>
      </c>
      <c r="S2557" s="11">
        <f t="shared" si="160"/>
        <v>41026.655011574076</v>
      </c>
      <c r="T2557" s="11">
        <f t="shared" si="161"/>
        <v>41057.655011574076</v>
      </c>
    </row>
    <row r="2558" spans="1:20" ht="43.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s="5">
        <f t="shared" si="158"/>
        <v>1.0550335570469798</v>
      </c>
      <c r="H2558" t="s">
        <v>8224</v>
      </c>
      <c r="I2558" t="s">
        <v>8246</v>
      </c>
      <c r="J2558">
        <v>1356392857</v>
      </c>
      <c r="K2558">
        <v>1352504857</v>
      </c>
      <c r="L2558" t="b">
        <v>0</v>
      </c>
      <c r="M2558">
        <v>34</v>
      </c>
      <c r="N2558" s="6">
        <f t="shared" si="159"/>
        <v>23.117647058823529</v>
      </c>
      <c r="O2558" t="b">
        <v>1</v>
      </c>
      <c r="P2558" t="s">
        <v>8300</v>
      </c>
      <c r="Q2558" t="s">
        <v>8325</v>
      </c>
      <c r="R2558" t="s">
        <v>8354</v>
      </c>
      <c r="S2558" s="11">
        <f t="shared" si="160"/>
        <v>41222.991400462961</v>
      </c>
      <c r="T2558" s="11">
        <f t="shared" si="161"/>
        <v>41267.991400462961</v>
      </c>
    </row>
    <row r="2559" spans="1:20" ht="29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s="5">
        <f t="shared" si="158"/>
        <v>1.1844444444444444</v>
      </c>
      <c r="H2559" t="s">
        <v>8225</v>
      </c>
      <c r="I2559" t="s">
        <v>8247</v>
      </c>
      <c r="J2559">
        <v>1400176386</v>
      </c>
      <c r="K2559">
        <v>1397584386</v>
      </c>
      <c r="L2559" t="b">
        <v>0</v>
      </c>
      <c r="M2559">
        <v>36</v>
      </c>
      <c r="N2559" s="6">
        <f t="shared" si="159"/>
        <v>29.611111111111111</v>
      </c>
      <c r="O2559" t="b">
        <v>1</v>
      </c>
      <c r="P2559" t="s">
        <v>8300</v>
      </c>
      <c r="Q2559" t="s">
        <v>8325</v>
      </c>
      <c r="R2559" t="s">
        <v>8354</v>
      </c>
      <c r="S2559" s="11">
        <f t="shared" si="160"/>
        <v>41744.745208333334</v>
      </c>
      <c r="T2559" s="11">
        <f t="shared" si="161"/>
        <v>41774.745208333334</v>
      </c>
    </row>
    <row r="2560" spans="1:20" ht="29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s="5">
        <f t="shared" si="158"/>
        <v>1.0888</v>
      </c>
      <c r="H2560" t="s">
        <v>8226</v>
      </c>
      <c r="I2560" t="s">
        <v>8248</v>
      </c>
      <c r="J2560">
        <v>1430488740</v>
      </c>
      <c r="K2560">
        <v>1427747906</v>
      </c>
      <c r="L2560" t="b">
        <v>0</v>
      </c>
      <c r="M2560">
        <v>18</v>
      </c>
      <c r="N2560" s="6">
        <f t="shared" si="159"/>
        <v>75.611111111111114</v>
      </c>
      <c r="O2560" t="b">
        <v>1</v>
      </c>
      <c r="P2560" t="s">
        <v>8300</v>
      </c>
      <c r="Q2560" t="s">
        <v>8325</v>
      </c>
      <c r="R2560" t="s">
        <v>8354</v>
      </c>
      <c r="S2560" s="11">
        <f t="shared" si="160"/>
        <v>42093.860023148154</v>
      </c>
      <c r="T2560" s="11">
        <f t="shared" si="161"/>
        <v>42125.582638888889</v>
      </c>
    </row>
    <row r="2561" spans="1:20" ht="43.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s="5">
        <f t="shared" si="158"/>
        <v>1.1125</v>
      </c>
      <c r="H2561" t="s">
        <v>8224</v>
      </c>
      <c r="I2561" t="s">
        <v>8246</v>
      </c>
      <c r="J2561">
        <v>1321385820</v>
      </c>
      <c r="K2561">
        <v>1318539484</v>
      </c>
      <c r="L2561" t="b">
        <v>0</v>
      </c>
      <c r="M2561">
        <v>25</v>
      </c>
      <c r="N2561" s="6">
        <f t="shared" si="159"/>
        <v>35.6</v>
      </c>
      <c r="O2561" t="b">
        <v>1</v>
      </c>
      <c r="P2561" t="s">
        <v>8300</v>
      </c>
      <c r="Q2561" t="s">
        <v>8325</v>
      </c>
      <c r="R2561" t="s">
        <v>8354</v>
      </c>
      <c r="S2561" s="11">
        <f t="shared" si="160"/>
        <v>40829.873657407406</v>
      </c>
      <c r="T2561" s="11">
        <f t="shared" si="161"/>
        <v>40862.817361111112</v>
      </c>
    </row>
    <row r="2562" spans="1:20" ht="43.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s="5">
        <f t="shared" ref="G2562:G2625" si="162">E2562/D2562</f>
        <v>1.0009999999999999</v>
      </c>
      <c r="H2562" t="s">
        <v>8225</v>
      </c>
      <c r="I2562" t="s">
        <v>8247</v>
      </c>
      <c r="J2562">
        <v>1425682174</v>
      </c>
      <c r="K2562">
        <v>1423090174</v>
      </c>
      <c r="L2562" t="b">
        <v>0</v>
      </c>
      <c r="M2562">
        <v>21</v>
      </c>
      <c r="N2562" s="6">
        <f t="shared" si="159"/>
        <v>143</v>
      </c>
      <c r="O2562" t="b">
        <v>1</v>
      </c>
      <c r="P2562" t="s">
        <v>8300</v>
      </c>
      <c r="Q2562" t="s">
        <v>8325</v>
      </c>
      <c r="R2562" t="s">
        <v>8354</v>
      </c>
      <c r="S2562" s="11">
        <f t="shared" si="160"/>
        <v>42039.951087962967</v>
      </c>
      <c r="T2562" s="11">
        <f t="shared" si="161"/>
        <v>42069.951087962967</v>
      </c>
    </row>
    <row r="2563" spans="1:20" ht="43.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s="5">
        <f t="shared" si="162"/>
        <v>0</v>
      </c>
      <c r="H2563" t="s">
        <v>8229</v>
      </c>
      <c r="I2563" t="s">
        <v>8251</v>
      </c>
      <c r="J2563">
        <v>1444740089</v>
      </c>
      <c r="K2563">
        <v>1442148089</v>
      </c>
      <c r="L2563" t="b">
        <v>0</v>
      </c>
      <c r="M2563">
        <v>0</v>
      </c>
      <c r="N2563" s="6">
        <f t="shared" ref="N2563:N2626" si="163">IFERROR(E2563/M2563,0)</f>
        <v>0</v>
      </c>
      <c r="O2563" t="b">
        <v>0</v>
      </c>
      <c r="P2563" t="s">
        <v>8284</v>
      </c>
      <c r="Q2563" t="s">
        <v>8336</v>
      </c>
      <c r="R2563" t="s">
        <v>8337</v>
      </c>
      <c r="S2563" s="11">
        <f t="shared" ref="S2563:S2626" si="164">((($K2563/60)/60)/24)+DATE(1970,1,1)</f>
        <v>42260.528807870374</v>
      </c>
      <c r="T2563" s="11">
        <f t="shared" ref="T2563:T2626" si="165">((($J2563/60)/60)/24)+DATE(1970,1,1)</f>
        <v>42290.528807870374</v>
      </c>
    </row>
    <row r="2564" spans="1:20" ht="43.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s="5">
        <f t="shared" si="162"/>
        <v>7.4999999999999997E-3</v>
      </c>
      <c r="H2564" t="s">
        <v>8236</v>
      </c>
      <c r="I2564" t="s">
        <v>8249</v>
      </c>
      <c r="J2564">
        <v>1476189339</v>
      </c>
      <c r="K2564">
        <v>1471005339</v>
      </c>
      <c r="L2564" t="b">
        <v>0</v>
      </c>
      <c r="M2564">
        <v>3</v>
      </c>
      <c r="N2564" s="6">
        <f t="shared" si="163"/>
        <v>25</v>
      </c>
      <c r="O2564" t="b">
        <v>0</v>
      </c>
      <c r="P2564" t="s">
        <v>8284</v>
      </c>
      <c r="Q2564" t="s">
        <v>8336</v>
      </c>
      <c r="R2564" t="s">
        <v>8337</v>
      </c>
      <c r="S2564" s="11">
        <f t="shared" si="164"/>
        <v>42594.524756944447</v>
      </c>
      <c r="T2564" s="11">
        <f t="shared" si="165"/>
        <v>42654.524756944447</v>
      </c>
    </row>
    <row r="2565" spans="1:20" ht="29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s="5">
        <f t="shared" si="162"/>
        <v>0</v>
      </c>
      <c r="H2565" t="s">
        <v>8224</v>
      </c>
      <c r="I2565" t="s">
        <v>8246</v>
      </c>
      <c r="J2565">
        <v>1438226451</v>
      </c>
      <c r="K2565">
        <v>1433042451</v>
      </c>
      <c r="L2565" t="b">
        <v>0</v>
      </c>
      <c r="M2565">
        <v>0</v>
      </c>
      <c r="N2565" s="6">
        <f t="shared" si="163"/>
        <v>0</v>
      </c>
      <c r="O2565" t="b">
        <v>0</v>
      </c>
      <c r="P2565" t="s">
        <v>8284</v>
      </c>
      <c r="Q2565" t="s">
        <v>8336</v>
      </c>
      <c r="R2565" t="s">
        <v>8337</v>
      </c>
      <c r="S2565" s="11">
        <f t="shared" si="164"/>
        <v>42155.139479166668</v>
      </c>
      <c r="T2565" s="11">
        <f t="shared" si="165"/>
        <v>42215.139479166668</v>
      </c>
    </row>
    <row r="2566" spans="1:20" ht="43.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s="5">
        <f t="shared" si="162"/>
        <v>0</v>
      </c>
      <c r="H2566" t="s">
        <v>8229</v>
      </c>
      <c r="I2566" t="s">
        <v>8251</v>
      </c>
      <c r="J2566">
        <v>1406854699</v>
      </c>
      <c r="K2566">
        <v>1404262699</v>
      </c>
      <c r="L2566" t="b">
        <v>0</v>
      </c>
      <c r="M2566">
        <v>0</v>
      </c>
      <c r="N2566" s="6">
        <f t="shared" si="163"/>
        <v>0</v>
      </c>
      <c r="O2566" t="b">
        <v>0</v>
      </c>
      <c r="P2566" t="s">
        <v>8284</v>
      </c>
      <c r="Q2566" t="s">
        <v>8336</v>
      </c>
      <c r="R2566" t="s">
        <v>8337</v>
      </c>
      <c r="S2566" s="11">
        <f t="shared" si="164"/>
        <v>41822.040497685186</v>
      </c>
      <c r="T2566" s="11">
        <f t="shared" si="165"/>
        <v>41852.040497685186</v>
      </c>
    </row>
    <row r="2567" spans="1:20" ht="43.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s="5">
        <f t="shared" si="162"/>
        <v>0.01</v>
      </c>
      <c r="H2567" t="s">
        <v>8224</v>
      </c>
      <c r="I2567" t="s">
        <v>8246</v>
      </c>
      <c r="J2567">
        <v>1462827000</v>
      </c>
      <c r="K2567">
        <v>1457710589</v>
      </c>
      <c r="L2567" t="b">
        <v>0</v>
      </c>
      <c r="M2567">
        <v>1</v>
      </c>
      <c r="N2567" s="6">
        <f t="shared" si="163"/>
        <v>100</v>
      </c>
      <c r="O2567" t="b">
        <v>0</v>
      </c>
      <c r="P2567" t="s">
        <v>8284</v>
      </c>
      <c r="Q2567" t="s">
        <v>8336</v>
      </c>
      <c r="R2567" t="s">
        <v>8337</v>
      </c>
      <c r="S2567" s="11">
        <f t="shared" si="164"/>
        <v>42440.650335648148</v>
      </c>
      <c r="T2567" s="11">
        <f t="shared" si="165"/>
        <v>42499.868055555555</v>
      </c>
    </row>
    <row r="2568" spans="1:20" ht="43.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s="5">
        <f t="shared" si="162"/>
        <v>0</v>
      </c>
      <c r="H2568" t="s">
        <v>8224</v>
      </c>
      <c r="I2568" t="s">
        <v>8246</v>
      </c>
      <c r="J2568">
        <v>1408663948</v>
      </c>
      <c r="K2568">
        <v>1406071948</v>
      </c>
      <c r="L2568" t="b">
        <v>0</v>
      </c>
      <c r="M2568">
        <v>0</v>
      </c>
      <c r="N2568" s="6">
        <f t="shared" si="163"/>
        <v>0</v>
      </c>
      <c r="O2568" t="b">
        <v>0</v>
      </c>
      <c r="P2568" t="s">
        <v>8284</v>
      </c>
      <c r="Q2568" t="s">
        <v>8336</v>
      </c>
      <c r="R2568" t="s">
        <v>8337</v>
      </c>
      <c r="S2568" s="11">
        <f t="shared" si="164"/>
        <v>41842.980879629627</v>
      </c>
      <c r="T2568" s="11">
        <f t="shared" si="165"/>
        <v>41872.980879629627</v>
      </c>
    </row>
    <row r="2569" spans="1:20" ht="43.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s="5">
        <f t="shared" si="162"/>
        <v>2.6666666666666666E-3</v>
      </c>
      <c r="H2569" t="s">
        <v>8224</v>
      </c>
      <c r="I2569" t="s">
        <v>8246</v>
      </c>
      <c r="J2569">
        <v>1429823138</v>
      </c>
      <c r="K2569">
        <v>1427231138</v>
      </c>
      <c r="L2569" t="b">
        <v>0</v>
      </c>
      <c r="M2569">
        <v>2</v>
      </c>
      <c r="N2569" s="6">
        <f t="shared" si="163"/>
        <v>60</v>
      </c>
      <c r="O2569" t="b">
        <v>0</v>
      </c>
      <c r="P2569" t="s">
        <v>8284</v>
      </c>
      <c r="Q2569" t="s">
        <v>8336</v>
      </c>
      <c r="R2569" t="s">
        <v>8337</v>
      </c>
      <c r="S2569" s="11">
        <f t="shared" si="164"/>
        <v>42087.878912037035</v>
      </c>
      <c r="T2569" s="11">
        <f t="shared" si="165"/>
        <v>42117.878912037035</v>
      </c>
    </row>
    <row r="2570" spans="1:20" ht="43.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s="5">
        <f t="shared" si="162"/>
        <v>5.0000000000000001E-3</v>
      </c>
      <c r="H2570" t="s">
        <v>8225</v>
      </c>
      <c r="I2570" t="s">
        <v>8247</v>
      </c>
      <c r="J2570">
        <v>1472745594</v>
      </c>
      <c r="K2570">
        <v>1470153594</v>
      </c>
      <c r="L2570" t="b">
        <v>0</v>
      </c>
      <c r="M2570">
        <v>1</v>
      </c>
      <c r="N2570" s="6">
        <f t="shared" si="163"/>
        <v>50</v>
      </c>
      <c r="O2570" t="b">
        <v>0</v>
      </c>
      <c r="P2570" t="s">
        <v>8284</v>
      </c>
      <c r="Q2570" t="s">
        <v>8336</v>
      </c>
      <c r="R2570" t="s">
        <v>8337</v>
      </c>
      <c r="S2570" s="11">
        <f t="shared" si="164"/>
        <v>42584.666597222225</v>
      </c>
      <c r="T2570" s="11">
        <f t="shared" si="165"/>
        <v>42614.666597222225</v>
      </c>
    </row>
    <row r="2571" spans="1:20" ht="43.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s="5">
        <f t="shared" si="162"/>
        <v>2.2307692307692306E-2</v>
      </c>
      <c r="H2571" t="s">
        <v>8224</v>
      </c>
      <c r="I2571" t="s">
        <v>8246</v>
      </c>
      <c r="J2571">
        <v>1442457112</v>
      </c>
      <c r="K2571">
        <v>1439865112</v>
      </c>
      <c r="L2571" t="b">
        <v>0</v>
      </c>
      <c r="M2571">
        <v>2</v>
      </c>
      <c r="N2571" s="6">
        <f t="shared" si="163"/>
        <v>72.5</v>
      </c>
      <c r="O2571" t="b">
        <v>0</v>
      </c>
      <c r="P2571" t="s">
        <v>8284</v>
      </c>
      <c r="Q2571" t="s">
        <v>8336</v>
      </c>
      <c r="R2571" t="s">
        <v>8337</v>
      </c>
      <c r="S2571" s="11">
        <f t="shared" si="164"/>
        <v>42234.105462962965</v>
      </c>
      <c r="T2571" s="11">
        <f t="shared" si="165"/>
        <v>42264.105462962965</v>
      </c>
    </row>
    <row r="2572" spans="1:20" ht="43.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s="5">
        <f t="shared" si="162"/>
        <v>8.4285714285714294E-3</v>
      </c>
      <c r="H2572" t="s">
        <v>8224</v>
      </c>
      <c r="I2572" t="s">
        <v>8246</v>
      </c>
      <c r="J2572">
        <v>1486590035</v>
      </c>
      <c r="K2572">
        <v>1483998035</v>
      </c>
      <c r="L2572" t="b">
        <v>0</v>
      </c>
      <c r="M2572">
        <v>2</v>
      </c>
      <c r="N2572" s="6">
        <f t="shared" si="163"/>
        <v>29.5</v>
      </c>
      <c r="O2572" t="b">
        <v>0</v>
      </c>
      <c r="P2572" t="s">
        <v>8284</v>
      </c>
      <c r="Q2572" t="s">
        <v>8336</v>
      </c>
      <c r="R2572" t="s">
        <v>8337</v>
      </c>
      <c r="S2572" s="11">
        <f t="shared" si="164"/>
        <v>42744.903182870374</v>
      </c>
      <c r="T2572" s="11">
        <f t="shared" si="165"/>
        <v>42774.903182870374</v>
      </c>
    </row>
    <row r="2573" spans="1:20" ht="43.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s="5">
        <f t="shared" si="162"/>
        <v>2.5000000000000001E-3</v>
      </c>
      <c r="H2573" t="s">
        <v>8226</v>
      </c>
      <c r="I2573" t="s">
        <v>8248</v>
      </c>
      <c r="J2573">
        <v>1463645521</v>
      </c>
      <c r="K2573">
        <v>1458461521</v>
      </c>
      <c r="L2573" t="b">
        <v>0</v>
      </c>
      <c r="M2573">
        <v>4</v>
      </c>
      <c r="N2573" s="6">
        <f t="shared" si="163"/>
        <v>62.5</v>
      </c>
      <c r="O2573" t="b">
        <v>0</v>
      </c>
      <c r="P2573" t="s">
        <v>8284</v>
      </c>
      <c r="Q2573" t="s">
        <v>8336</v>
      </c>
      <c r="R2573" t="s">
        <v>8337</v>
      </c>
      <c r="S2573" s="11">
        <f t="shared" si="164"/>
        <v>42449.341678240744</v>
      </c>
      <c r="T2573" s="11">
        <f t="shared" si="165"/>
        <v>42509.341678240744</v>
      </c>
    </row>
    <row r="2574" spans="1:20" ht="43.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s="5">
        <f t="shared" si="162"/>
        <v>0</v>
      </c>
      <c r="H2574" t="s">
        <v>8224</v>
      </c>
      <c r="I2574" t="s">
        <v>8246</v>
      </c>
      <c r="J2574">
        <v>1428893517</v>
      </c>
      <c r="K2574">
        <v>1426301517</v>
      </c>
      <c r="L2574" t="b">
        <v>0</v>
      </c>
      <c r="M2574">
        <v>0</v>
      </c>
      <c r="N2574" s="6">
        <f t="shared" si="163"/>
        <v>0</v>
      </c>
      <c r="O2574" t="b">
        <v>0</v>
      </c>
      <c r="P2574" t="s">
        <v>8284</v>
      </c>
      <c r="Q2574" t="s">
        <v>8336</v>
      </c>
      <c r="R2574" t="s">
        <v>8337</v>
      </c>
      <c r="S2574" s="11">
        <f t="shared" si="164"/>
        <v>42077.119409722218</v>
      </c>
      <c r="T2574" s="11">
        <f t="shared" si="165"/>
        <v>42107.119409722218</v>
      </c>
    </row>
    <row r="2575" spans="1:20" ht="43.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s="5">
        <f t="shared" si="162"/>
        <v>0</v>
      </c>
      <c r="H2575" t="s">
        <v>8224</v>
      </c>
      <c r="I2575" t="s">
        <v>8246</v>
      </c>
      <c r="J2575">
        <v>1408803149</v>
      </c>
      <c r="K2575">
        <v>1404915149</v>
      </c>
      <c r="L2575" t="b">
        <v>0</v>
      </c>
      <c r="M2575">
        <v>0</v>
      </c>
      <c r="N2575" s="6">
        <f t="shared" si="163"/>
        <v>0</v>
      </c>
      <c r="O2575" t="b">
        <v>0</v>
      </c>
      <c r="P2575" t="s">
        <v>8284</v>
      </c>
      <c r="Q2575" t="s">
        <v>8336</v>
      </c>
      <c r="R2575" t="s">
        <v>8337</v>
      </c>
      <c r="S2575" s="11">
        <f t="shared" si="164"/>
        <v>41829.592002314814</v>
      </c>
      <c r="T2575" s="11">
        <f t="shared" si="165"/>
        <v>41874.592002314814</v>
      </c>
    </row>
    <row r="2576" spans="1:20" ht="43.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s="5">
        <f t="shared" si="162"/>
        <v>0</v>
      </c>
      <c r="H2576" t="s">
        <v>8224</v>
      </c>
      <c r="I2576" t="s">
        <v>8246</v>
      </c>
      <c r="J2576">
        <v>1463600945</v>
      </c>
      <c r="K2576">
        <v>1461786545</v>
      </c>
      <c r="L2576" t="b">
        <v>0</v>
      </c>
      <c r="M2576">
        <v>0</v>
      </c>
      <c r="N2576" s="6">
        <f t="shared" si="163"/>
        <v>0</v>
      </c>
      <c r="O2576" t="b">
        <v>0</v>
      </c>
      <c r="P2576" t="s">
        <v>8284</v>
      </c>
      <c r="Q2576" t="s">
        <v>8336</v>
      </c>
      <c r="R2576" t="s">
        <v>8337</v>
      </c>
      <c r="S2576" s="11">
        <f t="shared" si="164"/>
        <v>42487.825752314813</v>
      </c>
      <c r="T2576" s="11">
        <f t="shared" si="165"/>
        <v>42508.825752314813</v>
      </c>
    </row>
    <row r="2577" spans="1:20" ht="43.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s="5">
        <f t="shared" si="162"/>
        <v>0</v>
      </c>
      <c r="H2577" t="s">
        <v>8224</v>
      </c>
      <c r="I2577" t="s">
        <v>8246</v>
      </c>
      <c r="J2577">
        <v>1421030194</v>
      </c>
      <c r="K2577">
        <v>1418438194</v>
      </c>
      <c r="L2577" t="b">
        <v>0</v>
      </c>
      <c r="M2577">
        <v>0</v>
      </c>
      <c r="N2577" s="6">
        <f t="shared" si="163"/>
        <v>0</v>
      </c>
      <c r="O2577" t="b">
        <v>0</v>
      </c>
      <c r="P2577" t="s">
        <v>8284</v>
      </c>
      <c r="Q2577" t="s">
        <v>8336</v>
      </c>
      <c r="R2577" t="s">
        <v>8337</v>
      </c>
      <c r="S2577" s="11">
        <f t="shared" si="164"/>
        <v>41986.108726851846</v>
      </c>
      <c r="T2577" s="11">
        <f t="shared" si="165"/>
        <v>42016.108726851846</v>
      </c>
    </row>
    <row r="2578" spans="1:20" ht="29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s="5">
        <f t="shared" si="162"/>
        <v>0</v>
      </c>
      <c r="H2578" t="s">
        <v>8224</v>
      </c>
      <c r="I2578" t="s">
        <v>8246</v>
      </c>
      <c r="J2578">
        <v>1428707647</v>
      </c>
      <c r="K2578">
        <v>1424823247</v>
      </c>
      <c r="L2578" t="b">
        <v>0</v>
      </c>
      <c r="M2578">
        <v>0</v>
      </c>
      <c r="N2578" s="6">
        <f t="shared" si="163"/>
        <v>0</v>
      </c>
      <c r="O2578" t="b">
        <v>0</v>
      </c>
      <c r="P2578" t="s">
        <v>8284</v>
      </c>
      <c r="Q2578" t="s">
        <v>8336</v>
      </c>
      <c r="R2578" t="s">
        <v>8337</v>
      </c>
      <c r="S2578" s="11">
        <f t="shared" si="164"/>
        <v>42060.00980324074</v>
      </c>
      <c r="T2578" s="11">
        <f t="shared" si="165"/>
        <v>42104.968136574069</v>
      </c>
    </row>
    <row r="2579" spans="1:20" ht="43.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s="5">
        <f t="shared" si="162"/>
        <v>0</v>
      </c>
      <c r="H2579" t="s">
        <v>8224</v>
      </c>
      <c r="I2579" t="s">
        <v>8246</v>
      </c>
      <c r="J2579">
        <v>1407181297</v>
      </c>
      <c r="K2579">
        <v>1405021297</v>
      </c>
      <c r="L2579" t="b">
        <v>0</v>
      </c>
      <c r="M2579">
        <v>0</v>
      </c>
      <c r="N2579" s="6">
        <f t="shared" si="163"/>
        <v>0</v>
      </c>
      <c r="O2579" t="b">
        <v>0</v>
      </c>
      <c r="P2579" t="s">
        <v>8284</v>
      </c>
      <c r="Q2579" t="s">
        <v>8336</v>
      </c>
      <c r="R2579" t="s">
        <v>8337</v>
      </c>
      <c r="S2579" s="11">
        <f t="shared" si="164"/>
        <v>41830.820567129631</v>
      </c>
      <c r="T2579" s="11">
        <f t="shared" si="165"/>
        <v>41855.820567129631</v>
      </c>
    </row>
    <row r="2580" spans="1:20" ht="43.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s="5">
        <f t="shared" si="162"/>
        <v>0</v>
      </c>
      <c r="H2580" t="s">
        <v>8224</v>
      </c>
      <c r="I2580" t="s">
        <v>8246</v>
      </c>
      <c r="J2580">
        <v>1444410000</v>
      </c>
      <c r="K2580">
        <v>1440203579</v>
      </c>
      <c r="L2580" t="b">
        <v>0</v>
      </c>
      <c r="M2580">
        <v>0</v>
      </c>
      <c r="N2580" s="6">
        <f t="shared" si="163"/>
        <v>0</v>
      </c>
      <c r="O2580" t="b">
        <v>0</v>
      </c>
      <c r="P2580" t="s">
        <v>8284</v>
      </c>
      <c r="Q2580" t="s">
        <v>8336</v>
      </c>
      <c r="R2580" t="s">
        <v>8337</v>
      </c>
      <c r="S2580" s="11">
        <f t="shared" si="164"/>
        <v>42238.022905092599</v>
      </c>
      <c r="T2580" s="11">
        <f t="shared" si="165"/>
        <v>42286.708333333328</v>
      </c>
    </row>
    <row r="2581" spans="1:20" ht="43.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s="5">
        <f t="shared" si="162"/>
        <v>1.3849999999999999E-3</v>
      </c>
      <c r="H2581" t="s">
        <v>8224</v>
      </c>
      <c r="I2581" t="s">
        <v>8246</v>
      </c>
      <c r="J2581">
        <v>1410810903</v>
      </c>
      <c r="K2581">
        <v>1405626903</v>
      </c>
      <c r="L2581" t="b">
        <v>0</v>
      </c>
      <c r="M2581">
        <v>12</v>
      </c>
      <c r="N2581" s="6">
        <f t="shared" si="163"/>
        <v>23.083333333333332</v>
      </c>
      <c r="O2581" t="b">
        <v>0</v>
      </c>
      <c r="P2581" t="s">
        <v>8284</v>
      </c>
      <c r="Q2581" t="s">
        <v>8336</v>
      </c>
      <c r="R2581" t="s">
        <v>8337</v>
      </c>
      <c r="S2581" s="11">
        <f t="shared" si="164"/>
        <v>41837.829895833333</v>
      </c>
      <c r="T2581" s="11">
        <f t="shared" si="165"/>
        <v>41897.829895833333</v>
      </c>
    </row>
    <row r="2582" spans="1:20" ht="43.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s="5">
        <f t="shared" si="162"/>
        <v>6.0000000000000001E-3</v>
      </c>
      <c r="H2582" t="s">
        <v>8224</v>
      </c>
      <c r="I2582" t="s">
        <v>8246</v>
      </c>
      <c r="J2582">
        <v>1431745200</v>
      </c>
      <c r="K2582">
        <v>1429170603</v>
      </c>
      <c r="L2582" t="b">
        <v>0</v>
      </c>
      <c r="M2582">
        <v>2</v>
      </c>
      <c r="N2582" s="6">
        <f t="shared" si="163"/>
        <v>25.5</v>
      </c>
      <c r="O2582" t="b">
        <v>0</v>
      </c>
      <c r="P2582" t="s">
        <v>8284</v>
      </c>
      <c r="Q2582" t="s">
        <v>8336</v>
      </c>
      <c r="R2582" t="s">
        <v>8337</v>
      </c>
      <c r="S2582" s="11">
        <f t="shared" si="164"/>
        <v>42110.326423611114</v>
      </c>
      <c r="T2582" s="11">
        <f t="shared" si="165"/>
        <v>42140.125</v>
      </c>
    </row>
    <row r="2583" spans="1:20" ht="43.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s="5">
        <f t="shared" si="162"/>
        <v>0.106</v>
      </c>
      <c r="H2583" t="s">
        <v>8224</v>
      </c>
      <c r="I2583" t="s">
        <v>8246</v>
      </c>
      <c r="J2583">
        <v>1447689898</v>
      </c>
      <c r="K2583">
        <v>1445094298</v>
      </c>
      <c r="L2583" t="b">
        <v>0</v>
      </c>
      <c r="M2583">
        <v>11</v>
      </c>
      <c r="N2583" s="6">
        <f t="shared" si="163"/>
        <v>48.18181818181818</v>
      </c>
      <c r="O2583" t="b">
        <v>0</v>
      </c>
      <c r="P2583" t="s">
        <v>8284</v>
      </c>
      <c r="Q2583" t="s">
        <v>8336</v>
      </c>
      <c r="R2583" t="s">
        <v>8337</v>
      </c>
      <c r="S2583" s="11">
        <f t="shared" si="164"/>
        <v>42294.628449074073</v>
      </c>
      <c r="T2583" s="11">
        <f t="shared" si="165"/>
        <v>42324.670115740737</v>
      </c>
    </row>
    <row r="2584" spans="1:20" ht="29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s="5">
        <f t="shared" si="162"/>
        <v>1.1111111111111112E-5</v>
      </c>
      <c r="H2584" t="s">
        <v>8224</v>
      </c>
      <c r="I2584" t="s">
        <v>8246</v>
      </c>
      <c r="J2584">
        <v>1477784634</v>
      </c>
      <c r="K2584">
        <v>1475192634</v>
      </c>
      <c r="L2584" t="b">
        <v>0</v>
      </c>
      <c r="M2584">
        <v>1</v>
      </c>
      <c r="N2584" s="6">
        <f t="shared" si="163"/>
        <v>1</v>
      </c>
      <c r="O2584" t="b">
        <v>0</v>
      </c>
      <c r="P2584" t="s">
        <v>8284</v>
      </c>
      <c r="Q2584" t="s">
        <v>8336</v>
      </c>
      <c r="R2584" t="s">
        <v>8337</v>
      </c>
      <c r="S2584" s="11">
        <f t="shared" si="164"/>
        <v>42642.988819444443</v>
      </c>
      <c r="T2584" s="11">
        <f t="shared" si="165"/>
        <v>42672.988819444443</v>
      </c>
    </row>
    <row r="2585" spans="1:20" ht="29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s="5">
        <f t="shared" si="162"/>
        <v>5.0000000000000001E-3</v>
      </c>
      <c r="H2585" t="s">
        <v>8224</v>
      </c>
      <c r="I2585" t="s">
        <v>8246</v>
      </c>
      <c r="J2585">
        <v>1426526880</v>
      </c>
      <c r="K2585">
        <v>1421346480</v>
      </c>
      <c r="L2585" t="b">
        <v>0</v>
      </c>
      <c r="M2585">
        <v>5</v>
      </c>
      <c r="N2585" s="6">
        <f t="shared" si="163"/>
        <v>1</v>
      </c>
      <c r="O2585" t="b">
        <v>0</v>
      </c>
      <c r="P2585" t="s">
        <v>8284</v>
      </c>
      <c r="Q2585" t="s">
        <v>8336</v>
      </c>
      <c r="R2585" t="s">
        <v>8337</v>
      </c>
      <c r="S2585" s="11">
        <f t="shared" si="164"/>
        <v>42019.76944444445</v>
      </c>
      <c r="T2585" s="11">
        <f t="shared" si="165"/>
        <v>42079.727777777778</v>
      </c>
    </row>
    <row r="2586" spans="1:20" ht="29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s="5">
        <f t="shared" si="162"/>
        <v>0</v>
      </c>
      <c r="H2586" t="s">
        <v>8224</v>
      </c>
      <c r="I2586" t="s">
        <v>8246</v>
      </c>
      <c r="J2586">
        <v>1434341369</v>
      </c>
      <c r="K2586">
        <v>1431749369</v>
      </c>
      <c r="L2586" t="b">
        <v>0</v>
      </c>
      <c r="M2586">
        <v>0</v>
      </c>
      <c r="N2586" s="6">
        <f t="shared" si="163"/>
        <v>0</v>
      </c>
      <c r="O2586" t="b">
        <v>0</v>
      </c>
      <c r="P2586" t="s">
        <v>8284</v>
      </c>
      <c r="Q2586" t="s">
        <v>8336</v>
      </c>
      <c r="R2586" t="s">
        <v>8337</v>
      </c>
      <c r="S2586" s="11">
        <f t="shared" si="164"/>
        <v>42140.173252314817</v>
      </c>
      <c r="T2586" s="11">
        <f t="shared" si="165"/>
        <v>42170.173252314817</v>
      </c>
    </row>
    <row r="2587" spans="1:20" ht="43.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s="5">
        <f t="shared" si="162"/>
        <v>1.6666666666666668E-3</v>
      </c>
      <c r="H2587" t="s">
        <v>8224</v>
      </c>
      <c r="I2587" t="s">
        <v>8246</v>
      </c>
      <c r="J2587">
        <v>1404601632</v>
      </c>
      <c r="K2587">
        <v>1402009632</v>
      </c>
      <c r="L2587" t="b">
        <v>0</v>
      </c>
      <c r="M2587">
        <v>1</v>
      </c>
      <c r="N2587" s="6">
        <f t="shared" si="163"/>
        <v>50</v>
      </c>
      <c r="O2587" t="b">
        <v>0</v>
      </c>
      <c r="P2587" t="s">
        <v>8284</v>
      </c>
      <c r="Q2587" t="s">
        <v>8336</v>
      </c>
      <c r="R2587" t="s">
        <v>8337</v>
      </c>
      <c r="S2587" s="11">
        <f t="shared" si="164"/>
        <v>41795.963333333333</v>
      </c>
      <c r="T2587" s="11">
        <f t="shared" si="165"/>
        <v>41825.963333333333</v>
      </c>
    </row>
    <row r="2588" spans="1:20" ht="29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s="5">
        <f t="shared" si="162"/>
        <v>1.6666666666666668E-3</v>
      </c>
      <c r="H2588" t="s">
        <v>8225</v>
      </c>
      <c r="I2588" t="s">
        <v>8247</v>
      </c>
      <c r="J2588">
        <v>1451030136</v>
      </c>
      <c r="K2588">
        <v>1448438136</v>
      </c>
      <c r="L2588" t="b">
        <v>0</v>
      </c>
      <c r="M2588">
        <v>1</v>
      </c>
      <c r="N2588" s="6">
        <f t="shared" si="163"/>
        <v>5</v>
      </c>
      <c r="O2588" t="b">
        <v>0</v>
      </c>
      <c r="P2588" t="s">
        <v>8284</v>
      </c>
      <c r="Q2588" t="s">
        <v>8336</v>
      </c>
      <c r="R2588" t="s">
        <v>8337</v>
      </c>
      <c r="S2588" s="11">
        <f t="shared" si="164"/>
        <v>42333.330277777779</v>
      </c>
      <c r="T2588" s="11">
        <f t="shared" si="165"/>
        <v>42363.330277777779</v>
      </c>
    </row>
    <row r="2589" spans="1:20" ht="43.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s="5">
        <f t="shared" si="162"/>
        <v>2.4340000000000001E-2</v>
      </c>
      <c r="H2589" t="s">
        <v>8224</v>
      </c>
      <c r="I2589" t="s">
        <v>8246</v>
      </c>
      <c r="J2589">
        <v>1451491953</v>
      </c>
      <c r="K2589">
        <v>1448899953</v>
      </c>
      <c r="L2589" t="b">
        <v>0</v>
      </c>
      <c r="M2589">
        <v>6</v>
      </c>
      <c r="N2589" s="6">
        <f t="shared" si="163"/>
        <v>202.83333333333334</v>
      </c>
      <c r="O2589" t="b">
        <v>0</v>
      </c>
      <c r="P2589" t="s">
        <v>8284</v>
      </c>
      <c r="Q2589" t="s">
        <v>8336</v>
      </c>
      <c r="R2589" t="s">
        <v>8337</v>
      </c>
      <c r="S2589" s="11">
        <f t="shared" si="164"/>
        <v>42338.675381944442</v>
      </c>
      <c r="T2589" s="11">
        <f t="shared" si="165"/>
        <v>42368.675381944442</v>
      </c>
    </row>
    <row r="2590" spans="1:20" ht="43.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s="5">
        <f t="shared" si="162"/>
        <v>3.8833333333333331E-2</v>
      </c>
      <c r="H2590" t="s">
        <v>8224</v>
      </c>
      <c r="I2590" t="s">
        <v>8246</v>
      </c>
      <c r="J2590">
        <v>1427807640</v>
      </c>
      <c r="K2590">
        <v>1423325626</v>
      </c>
      <c r="L2590" t="b">
        <v>0</v>
      </c>
      <c r="M2590">
        <v>8</v>
      </c>
      <c r="N2590" s="6">
        <f t="shared" si="163"/>
        <v>29.125</v>
      </c>
      <c r="O2590" t="b">
        <v>0</v>
      </c>
      <c r="P2590" t="s">
        <v>8284</v>
      </c>
      <c r="Q2590" t="s">
        <v>8336</v>
      </c>
      <c r="R2590" t="s">
        <v>8337</v>
      </c>
      <c r="S2590" s="11">
        <f t="shared" si="164"/>
        <v>42042.676226851851</v>
      </c>
      <c r="T2590" s="11">
        <f t="shared" si="165"/>
        <v>42094.551388888889</v>
      </c>
    </row>
    <row r="2591" spans="1:20" ht="43.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s="5">
        <f t="shared" si="162"/>
        <v>1E-4</v>
      </c>
      <c r="H2591" t="s">
        <v>8232</v>
      </c>
      <c r="I2591" t="s">
        <v>8253</v>
      </c>
      <c r="J2591">
        <v>1458733927</v>
      </c>
      <c r="K2591">
        <v>1456145527</v>
      </c>
      <c r="L2591" t="b">
        <v>0</v>
      </c>
      <c r="M2591">
        <v>1</v>
      </c>
      <c r="N2591" s="6">
        <f t="shared" si="163"/>
        <v>5</v>
      </c>
      <c r="O2591" t="b">
        <v>0</v>
      </c>
      <c r="P2591" t="s">
        <v>8284</v>
      </c>
      <c r="Q2591" t="s">
        <v>8336</v>
      </c>
      <c r="R2591" t="s">
        <v>8337</v>
      </c>
      <c r="S2591" s="11">
        <f t="shared" si="164"/>
        <v>42422.536192129628</v>
      </c>
      <c r="T2591" s="11">
        <f t="shared" si="165"/>
        <v>42452.494525462964</v>
      </c>
    </row>
    <row r="2592" spans="1:20" ht="43.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s="5">
        <f t="shared" si="162"/>
        <v>0</v>
      </c>
      <c r="H2592" t="s">
        <v>8226</v>
      </c>
      <c r="I2592" t="s">
        <v>8248</v>
      </c>
      <c r="J2592">
        <v>1453817297</v>
      </c>
      <c r="K2592">
        <v>1453212497</v>
      </c>
      <c r="L2592" t="b">
        <v>0</v>
      </c>
      <c r="M2592">
        <v>0</v>
      </c>
      <c r="N2592" s="6">
        <f t="shared" si="163"/>
        <v>0</v>
      </c>
      <c r="O2592" t="b">
        <v>0</v>
      </c>
      <c r="P2592" t="s">
        <v>8284</v>
      </c>
      <c r="Q2592" t="s">
        <v>8336</v>
      </c>
      <c r="R2592" t="s">
        <v>8337</v>
      </c>
      <c r="S2592" s="11">
        <f t="shared" si="164"/>
        <v>42388.589085648149</v>
      </c>
      <c r="T2592" s="11">
        <f t="shared" si="165"/>
        <v>42395.589085648149</v>
      </c>
    </row>
    <row r="2593" spans="1:20" ht="43.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s="5">
        <f t="shared" si="162"/>
        <v>1.7333333333333333E-2</v>
      </c>
      <c r="H2593" t="s">
        <v>8224</v>
      </c>
      <c r="I2593" t="s">
        <v>8246</v>
      </c>
      <c r="J2593">
        <v>1457901924</v>
      </c>
      <c r="K2593">
        <v>1452721524</v>
      </c>
      <c r="L2593" t="b">
        <v>0</v>
      </c>
      <c r="M2593">
        <v>2</v>
      </c>
      <c r="N2593" s="6">
        <f t="shared" si="163"/>
        <v>13</v>
      </c>
      <c r="O2593" t="b">
        <v>0</v>
      </c>
      <c r="P2593" t="s">
        <v>8284</v>
      </c>
      <c r="Q2593" t="s">
        <v>8336</v>
      </c>
      <c r="R2593" t="s">
        <v>8337</v>
      </c>
      <c r="S2593" s="11">
        <f t="shared" si="164"/>
        <v>42382.906527777777</v>
      </c>
      <c r="T2593" s="11">
        <f t="shared" si="165"/>
        <v>42442.864861111113</v>
      </c>
    </row>
    <row r="2594" spans="1:20" ht="43.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s="5">
        <f t="shared" si="162"/>
        <v>1.6666666666666668E-3</v>
      </c>
      <c r="H2594" t="s">
        <v>8224</v>
      </c>
      <c r="I2594" t="s">
        <v>8246</v>
      </c>
      <c r="J2594">
        <v>1412536421</v>
      </c>
      <c r="K2594">
        <v>1409944421</v>
      </c>
      <c r="L2594" t="b">
        <v>0</v>
      </c>
      <c r="M2594">
        <v>1</v>
      </c>
      <c r="N2594" s="6">
        <f t="shared" si="163"/>
        <v>50</v>
      </c>
      <c r="O2594" t="b">
        <v>0</v>
      </c>
      <c r="P2594" t="s">
        <v>8284</v>
      </c>
      <c r="Q2594" t="s">
        <v>8336</v>
      </c>
      <c r="R2594" t="s">
        <v>8337</v>
      </c>
      <c r="S2594" s="11">
        <f t="shared" si="164"/>
        <v>41887.801168981481</v>
      </c>
      <c r="T2594" s="11">
        <f t="shared" si="165"/>
        <v>41917.801168981481</v>
      </c>
    </row>
    <row r="2595" spans="1:20" ht="43.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s="5">
        <f t="shared" si="162"/>
        <v>0</v>
      </c>
      <c r="H2595" t="s">
        <v>8224</v>
      </c>
      <c r="I2595" t="s">
        <v>8246</v>
      </c>
      <c r="J2595">
        <v>1429993026</v>
      </c>
      <c r="K2595">
        <v>1427401026</v>
      </c>
      <c r="L2595" t="b">
        <v>0</v>
      </c>
      <c r="M2595">
        <v>0</v>
      </c>
      <c r="N2595" s="6">
        <f t="shared" si="163"/>
        <v>0</v>
      </c>
      <c r="O2595" t="b">
        <v>0</v>
      </c>
      <c r="P2595" t="s">
        <v>8284</v>
      </c>
      <c r="Q2595" t="s">
        <v>8336</v>
      </c>
      <c r="R2595" t="s">
        <v>8337</v>
      </c>
      <c r="S2595" s="11">
        <f t="shared" si="164"/>
        <v>42089.84520833334</v>
      </c>
      <c r="T2595" s="11">
        <f t="shared" si="165"/>
        <v>42119.84520833334</v>
      </c>
    </row>
    <row r="2596" spans="1:20" ht="43.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s="5">
        <f t="shared" si="162"/>
        <v>1.2500000000000001E-5</v>
      </c>
      <c r="H2596" t="s">
        <v>8224</v>
      </c>
      <c r="I2596" t="s">
        <v>8246</v>
      </c>
      <c r="J2596">
        <v>1407453228</v>
      </c>
      <c r="K2596">
        <v>1404861228</v>
      </c>
      <c r="L2596" t="b">
        <v>0</v>
      </c>
      <c r="M2596">
        <v>1</v>
      </c>
      <c r="N2596" s="6">
        <f t="shared" si="163"/>
        <v>1</v>
      </c>
      <c r="O2596" t="b">
        <v>0</v>
      </c>
      <c r="P2596" t="s">
        <v>8284</v>
      </c>
      <c r="Q2596" t="s">
        <v>8336</v>
      </c>
      <c r="R2596" t="s">
        <v>8337</v>
      </c>
      <c r="S2596" s="11">
        <f t="shared" si="164"/>
        <v>41828.967916666668</v>
      </c>
      <c r="T2596" s="11">
        <f t="shared" si="165"/>
        <v>41858.967916666668</v>
      </c>
    </row>
    <row r="2597" spans="1:20" ht="29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s="5">
        <f t="shared" si="162"/>
        <v>0.12166666666666667</v>
      </c>
      <c r="H2597" t="s">
        <v>8224</v>
      </c>
      <c r="I2597" t="s">
        <v>8246</v>
      </c>
      <c r="J2597">
        <v>1487915500</v>
      </c>
      <c r="K2597">
        <v>1485323500</v>
      </c>
      <c r="L2597" t="b">
        <v>0</v>
      </c>
      <c r="M2597">
        <v>19</v>
      </c>
      <c r="N2597" s="6">
        <f t="shared" si="163"/>
        <v>96.05263157894737</v>
      </c>
      <c r="O2597" t="b">
        <v>0</v>
      </c>
      <c r="P2597" t="s">
        <v>8284</v>
      </c>
      <c r="Q2597" t="s">
        <v>8336</v>
      </c>
      <c r="R2597" t="s">
        <v>8337</v>
      </c>
      <c r="S2597" s="11">
        <f t="shared" si="164"/>
        <v>42760.244212962964</v>
      </c>
      <c r="T2597" s="11">
        <f t="shared" si="165"/>
        <v>42790.244212962964</v>
      </c>
    </row>
    <row r="2598" spans="1:20" ht="43.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s="5">
        <f t="shared" si="162"/>
        <v>0.23588571428571428</v>
      </c>
      <c r="H2598" t="s">
        <v>8229</v>
      </c>
      <c r="I2598" t="s">
        <v>8251</v>
      </c>
      <c r="J2598">
        <v>1407427009</v>
      </c>
      <c r="K2598">
        <v>1404835009</v>
      </c>
      <c r="L2598" t="b">
        <v>0</v>
      </c>
      <c r="M2598">
        <v>27</v>
      </c>
      <c r="N2598" s="6">
        <f t="shared" si="163"/>
        <v>305.77777777777777</v>
      </c>
      <c r="O2598" t="b">
        <v>0</v>
      </c>
      <c r="P2598" t="s">
        <v>8284</v>
      </c>
      <c r="Q2598" t="s">
        <v>8336</v>
      </c>
      <c r="R2598" t="s">
        <v>8337</v>
      </c>
      <c r="S2598" s="11">
        <f t="shared" si="164"/>
        <v>41828.664456018516</v>
      </c>
      <c r="T2598" s="11">
        <f t="shared" si="165"/>
        <v>41858.664456018516</v>
      </c>
    </row>
    <row r="2599" spans="1:20" ht="43.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s="5">
        <f t="shared" si="162"/>
        <v>5.6666666666666664E-2</v>
      </c>
      <c r="H2599" t="s">
        <v>8225</v>
      </c>
      <c r="I2599" t="s">
        <v>8247</v>
      </c>
      <c r="J2599">
        <v>1466323917</v>
      </c>
      <c r="K2599">
        <v>1463731917</v>
      </c>
      <c r="L2599" t="b">
        <v>0</v>
      </c>
      <c r="M2599">
        <v>7</v>
      </c>
      <c r="N2599" s="6">
        <f t="shared" si="163"/>
        <v>12.142857142857142</v>
      </c>
      <c r="O2599" t="b">
        <v>0</v>
      </c>
      <c r="P2599" t="s">
        <v>8284</v>
      </c>
      <c r="Q2599" t="s">
        <v>8336</v>
      </c>
      <c r="R2599" t="s">
        <v>8337</v>
      </c>
      <c r="S2599" s="11">
        <f t="shared" si="164"/>
        <v>42510.341631944444</v>
      </c>
      <c r="T2599" s="11">
        <f t="shared" si="165"/>
        <v>42540.341631944444</v>
      </c>
    </row>
    <row r="2600" spans="1:20" ht="29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s="5">
        <f t="shared" si="162"/>
        <v>0.39</v>
      </c>
      <c r="H2600" t="s">
        <v>8224</v>
      </c>
      <c r="I2600" t="s">
        <v>8246</v>
      </c>
      <c r="J2600">
        <v>1443039001</v>
      </c>
      <c r="K2600">
        <v>1440447001</v>
      </c>
      <c r="L2600" t="b">
        <v>0</v>
      </c>
      <c r="M2600">
        <v>14</v>
      </c>
      <c r="N2600" s="6">
        <f t="shared" si="163"/>
        <v>83.571428571428569</v>
      </c>
      <c r="O2600" t="b">
        <v>0</v>
      </c>
      <c r="P2600" t="s">
        <v>8284</v>
      </c>
      <c r="Q2600" t="s">
        <v>8336</v>
      </c>
      <c r="R2600" t="s">
        <v>8337</v>
      </c>
      <c r="S2600" s="11">
        <f t="shared" si="164"/>
        <v>42240.840289351851</v>
      </c>
      <c r="T2600" s="11">
        <f t="shared" si="165"/>
        <v>42270.840289351851</v>
      </c>
    </row>
    <row r="2601" spans="1:20" ht="29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s="5">
        <f t="shared" si="162"/>
        <v>9.9546510341776348E-3</v>
      </c>
      <c r="H2601" t="s">
        <v>8224</v>
      </c>
      <c r="I2601" t="s">
        <v>8246</v>
      </c>
      <c r="J2601">
        <v>1407089147</v>
      </c>
      <c r="K2601">
        <v>1403201147</v>
      </c>
      <c r="L2601" t="b">
        <v>0</v>
      </c>
      <c r="M2601">
        <v>5</v>
      </c>
      <c r="N2601" s="6">
        <f t="shared" si="163"/>
        <v>18</v>
      </c>
      <c r="O2601" t="b">
        <v>0</v>
      </c>
      <c r="P2601" t="s">
        <v>8284</v>
      </c>
      <c r="Q2601" t="s">
        <v>8336</v>
      </c>
      <c r="R2601" t="s">
        <v>8337</v>
      </c>
      <c r="S2601" s="11">
        <f t="shared" si="164"/>
        <v>41809.754016203704</v>
      </c>
      <c r="T2601" s="11">
        <f t="shared" si="165"/>
        <v>41854.754016203704</v>
      </c>
    </row>
    <row r="2602" spans="1:20" ht="29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s="5">
        <f t="shared" si="162"/>
        <v>6.9320000000000007E-2</v>
      </c>
      <c r="H2602" t="s">
        <v>8224</v>
      </c>
      <c r="I2602" t="s">
        <v>8246</v>
      </c>
      <c r="J2602">
        <v>1458938200</v>
      </c>
      <c r="K2602">
        <v>1453757800</v>
      </c>
      <c r="L2602" t="b">
        <v>0</v>
      </c>
      <c r="M2602">
        <v>30</v>
      </c>
      <c r="N2602" s="6">
        <f t="shared" si="163"/>
        <v>115.53333333333333</v>
      </c>
      <c r="O2602" t="b">
        <v>0</v>
      </c>
      <c r="P2602" t="s">
        <v>8284</v>
      </c>
      <c r="Q2602" t="s">
        <v>8336</v>
      </c>
      <c r="R2602" t="s">
        <v>8337</v>
      </c>
      <c r="S2602" s="11">
        <f t="shared" si="164"/>
        <v>42394.900462962964</v>
      </c>
      <c r="T2602" s="11">
        <f t="shared" si="165"/>
        <v>42454.858796296292</v>
      </c>
    </row>
    <row r="2603" spans="1:20" ht="43.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s="5">
        <f t="shared" si="162"/>
        <v>6.6139999999999999</v>
      </c>
      <c r="H2603" t="s">
        <v>8224</v>
      </c>
      <c r="I2603" t="s">
        <v>8246</v>
      </c>
      <c r="J2603">
        <v>1347508740</v>
      </c>
      <c r="K2603">
        <v>1346276349</v>
      </c>
      <c r="L2603" t="b">
        <v>1</v>
      </c>
      <c r="M2603">
        <v>151</v>
      </c>
      <c r="N2603" s="6">
        <f t="shared" si="163"/>
        <v>21.900662251655628</v>
      </c>
      <c r="O2603" t="b">
        <v>1</v>
      </c>
      <c r="P2603" t="s">
        <v>8301</v>
      </c>
      <c r="Q2603" t="s">
        <v>8319</v>
      </c>
      <c r="R2603" t="s">
        <v>8355</v>
      </c>
      <c r="S2603" s="11">
        <f t="shared" si="164"/>
        <v>41150.902187499996</v>
      </c>
      <c r="T2603" s="11">
        <f t="shared" si="165"/>
        <v>41165.165972222225</v>
      </c>
    </row>
    <row r="2604" spans="1:20" ht="43.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s="5">
        <f t="shared" si="162"/>
        <v>3.2609166666666667</v>
      </c>
      <c r="H2604" t="s">
        <v>8224</v>
      </c>
      <c r="I2604" t="s">
        <v>8246</v>
      </c>
      <c r="J2604">
        <v>1415827200</v>
      </c>
      <c r="K2604">
        <v>1412358968</v>
      </c>
      <c r="L2604" t="b">
        <v>1</v>
      </c>
      <c r="M2604">
        <v>489</v>
      </c>
      <c r="N2604" s="6">
        <f t="shared" si="163"/>
        <v>80.022494887525568</v>
      </c>
      <c r="O2604" t="b">
        <v>1</v>
      </c>
      <c r="P2604" t="s">
        <v>8301</v>
      </c>
      <c r="Q2604" t="s">
        <v>8319</v>
      </c>
      <c r="R2604" t="s">
        <v>8355</v>
      </c>
      <c r="S2604" s="11">
        <f t="shared" si="164"/>
        <v>41915.747314814813</v>
      </c>
      <c r="T2604" s="11">
        <f t="shared" si="165"/>
        <v>41955.888888888891</v>
      </c>
    </row>
    <row r="2605" spans="1:20" ht="29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s="5">
        <f t="shared" si="162"/>
        <v>1.0148571428571429</v>
      </c>
      <c r="H2605" t="s">
        <v>8224</v>
      </c>
      <c r="I2605" t="s">
        <v>8246</v>
      </c>
      <c r="J2605">
        <v>1387835654</v>
      </c>
      <c r="K2605">
        <v>1386626054</v>
      </c>
      <c r="L2605" t="b">
        <v>1</v>
      </c>
      <c r="M2605">
        <v>50</v>
      </c>
      <c r="N2605" s="6">
        <f t="shared" si="163"/>
        <v>35.520000000000003</v>
      </c>
      <c r="O2605" t="b">
        <v>1</v>
      </c>
      <c r="P2605" t="s">
        <v>8301</v>
      </c>
      <c r="Q2605" t="s">
        <v>8319</v>
      </c>
      <c r="R2605" t="s">
        <v>8355</v>
      </c>
      <c r="S2605" s="11">
        <f t="shared" si="164"/>
        <v>41617.912662037037</v>
      </c>
      <c r="T2605" s="11">
        <f t="shared" si="165"/>
        <v>41631.912662037037</v>
      </c>
    </row>
    <row r="2606" spans="1:20" ht="43.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s="5">
        <f t="shared" si="162"/>
        <v>1.0421799999999999</v>
      </c>
      <c r="H2606" t="s">
        <v>8224</v>
      </c>
      <c r="I2606" t="s">
        <v>8246</v>
      </c>
      <c r="J2606">
        <v>1335662023</v>
      </c>
      <c r="K2606">
        <v>1333070023</v>
      </c>
      <c r="L2606" t="b">
        <v>1</v>
      </c>
      <c r="M2606">
        <v>321</v>
      </c>
      <c r="N2606" s="6">
        <f t="shared" si="163"/>
        <v>64.933333333333323</v>
      </c>
      <c r="O2606" t="b">
        <v>1</v>
      </c>
      <c r="P2606" t="s">
        <v>8301</v>
      </c>
      <c r="Q2606" t="s">
        <v>8319</v>
      </c>
      <c r="R2606" t="s">
        <v>8355</v>
      </c>
      <c r="S2606" s="11">
        <f t="shared" si="164"/>
        <v>40998.051192129627</v>
      </c>
      <c r="T2606" s="11">
        <f t="shared" si="165"/>
        <v>41028.051192129627</v>
      </c>
    </row>
    <row r="2607" spans="1:20" ht="43.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s="5">
        <f t="shared" si="162"/>
        <v>1.0742157000000001</v>
      </c>
      <c r="H2607" t="s">
        <v>8224</v>
      </c>
      <c r="I2607" t="s">
        <v>8246</v>
      </c>
      <c r="J2607">
        <v>1466168390</v>
      </c>
      <c r="K2607">
        <v>1463576390</v>
      </c>
      <c r="L2607" t="b">
        <v>1</v>
      </c>
      <c r="M2607">
        <v>1762</v>
      </c>
      <c r="N2607" s="6">
        <f t="shared" si="163"/>
        <v>60.965703745743475</v>
      </c>
      <c r="O2607" t="b">
        <v>1</v>
      </c>
      <c r="P2607" t="s">
        <v>8301</v>
      </c>
      <c r="Q2607" t="s">
        <v>8319</v>
      </c>
      <c r="R2607" t="s">
        <v>8355</v>
      </c>
      <c r="S2607" s="11">
        <f t="shared" si="164"/>
        <v>42508.541550925926</v>
      </c>
      <c r="T2607" s="11">
        <f t="shared" si="165"/>
        <v>42538.541550925926</v>
      </c>
    </row>
    <row r="2608" spans="1:20" ht="58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s="5">
        <f t="shared" si="162"/>
        <v>1.1005454545454545</v>
      </c>
      <c r="H2608" t="s">
        <v>8224</v>
      </c>
      <c r="I2608" t="s">
        <v>8246</v>
      </c>
      <c r="J2608">
        <v>1398791182</v>
      </c>
      <c r="K2608">
        <v>1396026382</v>
      </c>
      <c r="L2608" t="b">
        <v>1</v>
      </c>
      <c r="M2608">
        <v>385</v>
      </c>
      <c r="N2608" s="6">
        <f t="shared" si="163"/>
        <v>31.444155844155844</v>
      </c>
      <c r="O2608" t="b">
        <v>1</v>
      </c>
      <c r="P2608" t="s">
        <v>8301</v>
      </c>
      <c r="Q2608" t="s">
        <v>8319</v>
      </c>
      <c r="R2608" t="s">
        <v>8355</v>
      </c>
      <c r="S2608" s="11">
        <f t="shared" si="164"/>
        <v>41726.712754629632</v>
      </c>
      <c r="T2608" s="11">
        <f t="shared" si="165"/>
        <v>41758.712754629632</v>
      </c>
    </row>
    <row r="2609" spans="1:20" ht="43.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s="5">
        <f t="shared" si="162"/>
        <v>4.077</v>
      </c>
      <c r="H2609" t="s">
        <v>8224</v>
      </c>
      <c r="I2609" t="s">
        <v>8246</v>
      </c>
      <c r="J2609">
        <v>1439344800</v>
      </c>
      <c r="K2609">
        <v>1435611572</v>
      </c>
      <c r="L2609" t="b">
        <v>1</v>
      </c>
      <c r="M2609">
        <v>398</v>
      </c>
      <c r="N2609" s="6">
        <f t="shared" si="163"/>
        <v>81.949748743718587</v>
      </c>
      <c r="O2609" t="b">
        <v>1</v>
      </c>
      <c r="P2609" t="s">
        <v>8301</v>
      </c>
      <c r="Q2609" t="s">
        <v>8319</v>
      </c>
      <c r="R2609" t="s">
        <v>8355</v>
      </c>
      <c r="S2609" s="11">
        <f t="shared" si="164"/>
        <v>42184.874675925923</v>
      </c>
      <c r="T2609" s="11">
        <f t="shared" si="165"/>
        <v>42228.083333333328</v>
      </c>
    </row>
    <row r="2610" spans="1:20" ht="43.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s="5">
        <f t="shared" si="162"/>
        <v>2.2392500000000002</v>
      </c>
      <c r="H2610" t="s">
        <v>8224</v>
      </c>
      <c r="I2610" t="s">
        <v>8246</v>
      </c>
      <c r="J2610">
        <v>1489536000</v>
      </c>
      <c r="K2610">
        <v>1485976468</v>
      </c>
      <c r="L2610" t="b">
        <v>1</v>
      </c>
      <c r="M2610">
        <v>304</v>
      </c>
      <c r="N2610" s="6">
        <f t="shared" si="163"/>
        <v>58.92763157894737</v>
      </c>
      <c r="O2610" t="b">
        <v>1</v>
      </c>
      <c r="P2610" t="s">
        <v>8301</v>
      </c>
      <c r="Q2610" t="s">
        <v>8319</v>
      </c>
      <c r="R2610" t="s">
        <v>8355</v>
      </c>
      <c r="S2610" s="11">
        <f t="shared" si="164"/>
        <v>42767.801712962959</v>
      </c>
      <c r="T2610" s="11">
        <f t="shared" si="165"/>
        <v>42809</v>
      </c>
    </row>
    <row r="2611" spans="1:20" ht="43.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s="5">
        <f t="shared" si="162"/>
        <v>3.038011142857143</v>
      </c>
      <c r="H2611" t="s">
        <v>8224</v>
      </c>
      <c r="I2611" t="s">
        <v>8246</v>
      </c>
      <c r="J2611">
        <v>1342330951</v>
      </c>
      <c r="K2611">
        <v>1339738951</v>
      </c>
      <c r="L2611" t="b">
        <v>1</v>
      </c>
      <c r="M2611">
        <v>676</v>
      </c>
      <c r="N2611" s="6">
        <f t="shared" si="163"/>
        <v>157.29347633136095</v>
      </c>
      <c r="O2611" t="b">
        <v>1</v>
      </c>
      <c r="P2611" t="s">
        <v>8301</v>
      </c>
      <c r="Q2611" t="s">
        <v>8319</v>
      </c>
      <c r="R2611" t="s">
        <v>8355</v>
      </c>
      <c r="S2611" s="11">
        <f t="shared" si="164"/>
        <v>41075.237858796296</v>
      </c>
      <c r="T2611" s="11">
        <f t="shared" si="165"/>
        <v>41105.237858796296</v>
      </c>
    </row>
    <row r="2612" spans="1:20" ht="29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s="5">
        <f t="shared" si="162"/>
        <v>1.4132510432681749</v>
      </c>
      <c r="H2612" t="s">
        <v>8224</v>
      </c>
      <c r="I2612" t="s">
        <v>8246</v>
      </c>
      <c r="J2612">
        <v>1471849140</v>
      </c>
      <c r="K2612">
        <v>1468444125</v>
      </c>
      <c r="L2612" t="b">
        <v>1</v>
      </c>
      <c r="M2612">
        <v>577</v>
      </c>
      <c r="N2612" s="6">
        <f t="shared" si="163"/>
        <v>55.758509532062391</v>
      </c>
      <c r="O2612" t="b">
        <v>1</v>
      </c>
      <c r="P2612" t="s">
        <v>8301</v>
      </c>
      <c r="Q2612" t="s">
        <v>8319</v>
      </c>
      <c r="R2612" t="s">
        <v>8355</v>
      </c>
      <c r="S2612" s="11">
        <f t="shared" si="164"/>
        <v>42564.881076388891</v>
      </c>
      <c r="T2612" s="11">
        <f t="shared" si="165"/>
        <v>42604.290972222225</v>
      </c>
    </row>
    <row r="2613" spans="1:20" ht="43.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s="5">
        <f t="shared" si="162"/>
        <v>27.906363636363636</v>
      </c>
      <c r="H2613" t="s">
        <v>8236</v>
      </c>
      <c r="I2613" t="s">
        <v>8249</v>
      </c>
      <c r="J2613">
        <v>1483397940</v>
      </c>
      <c r="K2613">
        <v>1480493014</v>
      </c>
      <c r="L2613" t="b">
        <v>1</v>
      </c>
      <c r="M2613">
        <v>3663</v>
      </c>
      <c r="N2613" s="6">
        <f t="shared" si="163"/>
        <v>83.802893802893806</v>
      </c>
      <c r="O2613" t="b">
        <v>1</v>
      </c>
      <c r="P2613" t="s">
        <v>8301</v>
      </c>
      <c r="Q2613" t="s">
        <v>8319</v>
      </c>
      <c r="R2613" t="s">
        <v>8355</v>
      </c>
      <c r="S2613" s="11">
        <f t="shared" si="164"/>
        <v>42704.335810185185</v>
      </c>
      <c r="T2613" s="11">
        <f t="shared" si="165"/>
        <v>42737.957638888889</v>
      </c>
    </row>
    <row r="2614" spans="1:20" ht="43.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s="5">
        <f t="shared" si="162"/>
        <v>1.7176130000000001</v>
      </c>
      <c r="H2614" t="s">
        <v>8224</v>
      </c>
      <c r="I2614" t="s">
        <v>8246</v>
      </c>
      <c r="J2614">
        <v>1420773970</v>
      </c>
      <c r="K2614">
        <v>1418095570</v>
      </c>
      <c r="L2614" t="b">
        <v>1</v>
      </c>
      <c r="M2614">
        <v>294</v>
      </c>
      <c r="N2614" s="6">
        <f t="shared" si="163"/>
        <v>58.422210884353746</v>
      </c>
      <c r="O2614" t="b">
        <v>1</v>
      </c>
      <c r="P2614" t="s">
        <v>8301</v>
      </c>
      <c r="Q2614" t="s">
        <v>8319</v>
      </c>
      <c r="R2614" t="s">
        <v>8355</v>
      </c>
      <c r="S2614" s="11">
        <f t="shared" si="164"/>
        <v>41982.143171296295</v>
      </c>
      <c r="T2614" s="11">
        <f t="shared" si="165"/>
        <v>42013.143171296295</v>
      </c>
    </row>
    <row r="2615" spans="1:20" ht="43.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s="5">
        <f t="shared" si="162"/>
        <v>1.0101333333333333</v>
      </c>
      <c r="H2615" t="s">
        <v>8224</v>
      </c>
      <c r="I2615" t="s">
        <v>8246</v>
      </c>
      <c r="J2615">
        <v>1348256294</v>
      </c>
      <c r="K2615">
        <v>1345664294</v>
      </c>
      <c r="L2615" t="b">
        <v>1</v>
      </c>
      <c r="M2615">
        <v>28</v>
      </c>
      <c r="N2615" s="6">
        <f t="shared" si="163"/>
        <v>270.57142857142856</v>
      </c>
      <c r="O2615" t="b">
        <v>1</v>
      </c>
      <c r="P2615" t="s">
        <v>8301</v>
      </c>
      <c r="Q2615" t="s">
        <v>8319</v>
      </c>
      <c r="R2615" t="s">
        <v>8355</v>
      </c>
      <c r="S2615" s="11">
        <f t="shared" si="164"/>
        <v>41143.81821759259</v>
      </c>
      <c r="T2615" s="11">
        <f t="shared" si="165"/>
        <v>41173.81821759259</v>
      </c>
    </row>
    <row r="2616" spans="1:20" ht="43.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s="5">
        <f t="shared" si="162"/>
        <v>1.02</v>
      </c>
      <c r="H2616" t="s">
        <v>8224</v>
      </c>
      <c r="I2616" t="s">
        <v>8246</v>
      </c>
      <c r="J2616">
        <v>1398834000</v>
      </c>
      <c r="K2616">
        <v>1396371612</v>
      </c>
      <c r="L2616" t="b">
        <v>1</v>
      </c>
      <c r="M2616">
        <v>100</v>
      </c>
      <c r="N2616" s="6">
        <f t="shared" si="163"/>
        <v>107.1</v>
      </c>
      <c r="O2616" t="b">
        <v>1</v>
      </c>
      <c r="P2616" t="s">
        <v>8301</v>
      </c>
      <c r="Q2616" t="s">
        <v>8319</v>
      </c>
      <c r="R2616" t="s">
        <v>8355</v>
      </c>
      <c r="S2616" s="11">
        <f t="shared" si="164"/>
        <v>41730.708472222221</v>
      </c>
      <c r="T2616" s="11">
        <f t="shared" si="165"/>
        <v>41759.208333333336</v>
      </c>
    </row>
    <row r="2617" spans="1:20" ht="43.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s="5">
        <f t="shared" si="162"/>
        <v>1.6976511744127936</v>
      </c>
      <c r="H2617" t="s">
        <v>8225</v>
      </c>
      <c r="I2617" t="s">
        <v>8247</v>
      </c>
      <c r="J2617">
        <v>1462017600</v>
      </c>
      <c r="K2617">
        <v>1458820564</v>
      </c>
      <c r="L2617" t="b">
        <v>0</v>
      </c>
      <c r="M2617">
        <v>72</v>
      </c>
      <c r="N2617" s="6">
        <f t="shared" si="163"/>
        <v>47.180555555555557</v>
      </c>
      <c r="O2617" t="b">
        <v>1</v>
      </c>
      <c r="P2617" t="s">
        <v>8301</v>
      </c>
      <c r="Q2617" t="s">
        <v>8319</v>
      </c>
      <c r="R2617" t="s">
        <v>8355</v>
      </c>
      <c r="S2617" s="11">
        <f t="shared" si="164"/>
        <v>42453.49726851852</v>
      </c>
      <c r="T2617" s="11">
        <f t="shared" si="165"/>
        <v>42490.5</v>
      </c>
    </row>
    <row r="2618" spans="1:20" ht="43.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s="5">
        <f t="shared" si="162"/>
        <v>1.14534</v>
      </c>
      <c r="H2618" t="s">
        <v>8224</v>
      </c>
      <c r="I2618" t="s">
        <v>8246</v>
      </c>
      <c r="J2618">
        <v>1440546729</v>
      </c>
      <c r="K2618">
        <v>1437954729</v>
      </c>
      <c r="L2618" t="b">
        <v>1</v>
      </c>
      <c r="M2618">
        <v>238</v>
      </c>
      <c r="N2618" s="6">
        <f t="shared" si="163"/>
        <v>120.30882352941177</v>
      </c>
      <c r="O2618" t="b">
        <v>1</v>
      </c>
      <c r="P2618" t="s">
        <v>8301</v>
      </c>
      <c r="Q2618" t="s">
        <v>8319</v>
      </c>
      <c r="R2618" t="s">
        <v>8355</v>
      </c>
      <c r="S2618" s="11">
        <f t="shared" si="164"/>
        <v>42211.99454861111</v>
      </c>
      <c r="T2618" s="11">
        <f t="shared" si="165"/>
        <v>42241.99454861111</v>
      </c>
    </row>
    <row r="2619" spans="1:20" ht="43.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s="5">
        <f t="shared" si="162"/>
        <v>8.7759999999999998</v>
      </c>
      <c r="H2619" t="s">
        <v>8224</v>
      </c>
      <c r="I2619" t="s">
        <v>8246</v>
      </c>
      <c r="J2619">
        <v>1413838751</v>
      </c>
      <c r="K2619">
        <v>1411246751</v>
      </c>
      <c r="L2619" t="b">
        <v>1</v>
      </c>
      <c r="M2619">
        <v>159</v>
      </c>
      <c r="N2619" s="6">
        <f t="shared" si="163"/>
        <v>27.59748427672956</v>
      </c>
      <c r="O2619" t="b">
        <v>1</v>
      </c>
      <c r="P2619" t="s">
        <v>8301</v>
      </c>
      <c r="Q2619" t="s">
        <v>8319</v>
      </c>
      <c r="R2619" t="s">
        <v>8355</v>
      </c>
      <c r="S2619" s="11">
        <f t="shared" si="164"/>
        <v>41902.874432870369</v>
      </c>
      <c r="T2619" s="11">
        <f t="shared" si="165"/>
        <v>41932.874432870369</v>
      </c>
    </row>
    <row r="2620" spans="1:20" ht="29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s="5">
        <f t="shared" si="162"/>
        <v>1.0538666666666667</v>
      </c>
      <c r="H2620" t="s">
        <v>8224</v>
      </c>
      <c r="I2620" t="s">
        <v>8246</v>
      </c>
      <c r="J2620">
        <v>1449000061</v>
      </c>
      <c r="K2620">
        <v>1443812461</v>
      </c>
      <c r="L2620" t="b">
        <v>1</v>
      </c>
      <c r="M2620">
        <v>77</v>
      </c>
      <c r="N2620" s="6">
        <f t="shared" si="163"/>
        <v>205.2987012987013</v>
      </c>
      <c r="O2620" t="b">
        <v>1</v>
      </c>
      <c r="P2620" t="s">
        <v>8301</v>
      </c>
      <c r="Q2620" t="s">
        <v>8319</v>
      </c>
      <c r="R2620" t="s">
        <v>8355</v>
      </c>
      <c r="S2620" s="11">
        <f t="shared" si="164"/>
        <v>42279.792372685188</v>
      </c>
      <c r="T2620" s="11">
        <f t="shared" si="165"/>
        <v>42339.834039351852</v>
      </c>
    </row>
    <row r="2621" spans="1:20" ht="43.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s="5">
        <f t="shared" si="162"/>
        <v>1.8839999999999999</v>
      </c>
      <c r="H2621" t="s">
        <v>8224</v>
      </c>
      <c r="I2621" t="s">
        <v>8246</v>
      </c>
      <c r="J2621">
        <v>1445598000</v>
      </c>
      <c r="K2621">
        <v>1443302004</v>
      </c>
      <c r="L2621" t="b">
        <v>1</v>
      </c>
      <c r="M2621">
        <v>53</v>
      </c>
      <c r="N2621" s="6">
        <f t="shared" si="163"/>
        <v>35.547169811320757</v>
      </c>
      <c r="O2621" t="b">
        <v>1</v>
      </c>
      <c r="P2621" t="s">
        <v>8301</v>
      </c>
      <c r="Q2621" t="s">
        <v>8319</v>
      </c>
      <c r="R2621" t="s">
        <v>8355</v>
      </c>
      <c r="S2621" s="11">
        <f t="shared" si="164"/>
        <v>42273.884305555555</v>
      </c>
      <c r="T2621" s="11">
        <f t="shared" si="165"/>
        <v>42300.458333333328</v>
      </c>
    </row>
    <row r="2622" spans="1:20" ht="43.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s="5">
        <f t="shared" si="162"/>
        <v>1.436523076923077</v>
      </c>
      <c r="H2622" t="s">
        <v>8226</v>
      </c>
      <c r="I2622" t="s">
        <v>8248</v>
      </c>
      <c r="J2622">
        <v>1444525200</v>
      </c>
      <c r="K2622">
        <v>1441339242</v>
      </c>
      <c r="L2622" t="b">
        <v>1</v>
      </c>
      <c r="M2622">
        <v>1251</v>
      </c>
      <c r="N2622" s="6">
        <f t="shared" si="163"/>
        <v>74.639488409272587</v>
      </c>
      <c r="O2622" t="b">
        <v>1</v>
      </c>
      <c r="P2622" t="s">
        <v>8301</v>
      </c>
      <c r="Q2622" t="s">
        <v>8319</v>
      </c>
      <c r="R2622" t="s">
        <v>8355</v>
      </c>
      <c r="S2622" s="11">
        <f t="shared" si="164"/>
        <v>42251.16715277778</v>
      </c>
      <c r="T2622" s="11">
        <f t="shared" si="165"/>
        <v>42288.041666666672</v>
      </c>
    </row>
    <row r="2623" spans="1:20" ht="43.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s="5">
        <f t="shared" si="162"/>
        <v>1.4588000000000001</v>
      </c>
      <c r="H2623" t="s">
        <v>8224</v>
      </c>
      <c r="I2623" t="s">
        <v>8246</v>
      </c>
      <c r="J2623">
        <v>1432230988</v>
      </c>
      <c r="K2623">
        <v>1429638988</v>
      </c>
      <c r="L2623" t="b">
        <v>1</v>
      </c>
      <c r="M2623">
        <v>465</v>
      </c>
      <c r="N2623" s="6">
        <f t="shared" si="163"/>
        <v>47.058064516129029</v>
      </c>
      <c r="O2623" t="b">
        <v>1</v>
      </c>
      <c r="P2623" t="s">
        <v>8301</v>
      </c>
      <c r="Q2623" t="s">
        <v>8319</v>
      </c>
      <c r="R2623" t="s">
        <v>8355</v>
      </c>
      <c r="S2623" s="11">
        <f t="shared" si="164"/>
        <v>42115.74754629629</v>
      </c>
      <c r="T2623" s="11">
        <f t="shared" si="165"/>
        <v>42145.74754629629</v>
      </c>
    </row>
    <row r="2624" spans="1:20" ht="43.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s="5">
        <f t="shared" si="162"/>
        <v>1.3118399999999999</v>
      </c>
      <c r="H2624" t="s">
        <v>8237</v>
      </c>
      <c r="I2624" t="s">
        <v>8249</v>
      </c>
      <c r="J2624">
        <v>1483120216</v>
      </c>
      <c r="K2624">
        <v>1479232216</v>
      </c>
      <c r="L2624" t="b">
        <v>0</v>
      </c>
      <c r="M2624">
        <v>74</v>
      </c>
      <c r="N2624" s="6">
        <f t="shared" si="163"/>
        <v>26.591351351351353</v>
      </c>
      <c r="O2624" t="b">
        <v>1</v>
      </c>
      <c r="P2624" t="s">
        <v>8301</v>
      </c>
      <c r="Q2624" t="s">
        <v>8319</v>
      </c>
      <c r="R2624" t="s">
        <v>8355</v>
      </c>
      <c r="S2624" s="11">
        <f t="shared" si="164"/>
        <v>42689.74324074074</v>
      </c>
      <c r="T2624" s="11">
        <f t="shared" si="165"/>
        <v>42734.74324074074</v>
      </c>
    </row>
    <row r="2625" spans="1:20" ht="43.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s="5">
        <f t="shared" si="162"/>
        <v>1.1399999999999999</v>
      </c>
      <c r="H2625" t="s">
        <v>8224</v>
      </c>
      <c r="I2625" t="s">
        <v>8246</v>
      </c>
      <c r="J2625">
        <v>1480658966</v>
      </c>
      <c r="K2625">
        <v>1479449366</v>
      </c>
      <c r="L2625" t="b">
        <v>0</v>
      </c>
      <c r="M2625">
        <v>62</v>
      </c>
      <c r="N2625" s="6">
        <f t="shared" si="163"/>
        <v>36.774193548387096</v>
      </c>
      <c r="O2625" t="b">
        <v>1</v>
      </c>
      <c r="P2625" t="s">
        <v>8301</v>
      </c>
      <c r="Q2625" t="s">
        <v>8319</v>
      </c>
      <c r="R2625" t="s">
        <v>8355</v>
      </c>
      <c r="S2625" s="11">
        <f t="shared" si="164"/>
        <v>42692.256550925929</v>
      </c>
      <c r="T2625" s="11">
        <f t="shared" si="165"/>
        <v>42706.256550925929</v>
      </c>
    </row>
    <row r="2626" spans="1:20" ht="43.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s="5">
        <f t="shared" ref="G2626:G2689" si="166">E2626/D2626</f>
        <v>13.794206249999998</v>
      </c>
      <c r="H2626" t="s">
        <v>8224</v>
      </c>
      <c r="I2626" t="s">
        <v>8246</v>
      </c>
      <c r="J2626">
        <v>1347530822</v>
      </c>
      <c r="K2626">
        <v>1345716422</v>
      </c>
      <c r="L2626" t="b">
        <v>0</v>
      </c>
      <c r="M2626">
        <v>3468</v>
      </c>
      <c r="N2626" s="6">
        <f t="shared" si="163"/>
        <v>31.820544982698959</v>
      </c>
      <c r="O2626" t="b">
        <v>1</v>
      </c>
      <c r="P2626" t="s">
        <v>8301</v>
      </c>
      <c r="Q2626" t="s">
        <v>8319</v>
      </c>
      <c r="R2626" t="s">
        <v>8355</v>
      </c>
      <c r="S2626" s="11">
        <f t="shared" si="164"/>
        <v>41144.42155092593</v>
      </c>
      <c r="T2626" s="11">
        <f t="shared" si="165"/>
        <v>41165.42155092593</v>
      </c>
    </row>
    <row r="2627" spans="1:20" ht="43.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s="5">
        <f t="shared" si="166"/>
        <v>9.56</v>
      </c>
      <c r="H2627" t="s">
        <v>8236</v>
      </c>
      <c r="I2627" t="s">
        <v>8249</v>
      </c>
      <c r="J2627">
        <v>1478723208</v>
      </c>
      <c r="K2627">
        <v>1476559608</v>
      </c>
      <c r="L2627" t="b">
        <v>0</v>
      </c>
      <c r="M2627">
        <v>52</v>
      </c>
      <c r="N2627" s="6">
        <f t="shared" ref="N2627:N2690" si="167">IFERROR(E2627/M2627,0)</f>
        <v>27.576923076923077</v>
      </c>
      <c r="O2627" t="b">
        <v>1</v>
      </c>
      <c r="P2627" t="s">
        <v>8301</v>
      </c>
      <c r="Q2627" t="s">
        <v>8319</v>
      </c>
      <c r="R2627" t="s">
        <v>8355</v>
      </c>
      <c r="S2627" s="11">
        <f t="shared" ref="S2627:S2690" si="168">((($K2627/60)/60)/24)+DATE(1970,1,1)</f>
        <v>42658.810277777782</v>
      </c>
      <c r="T2627" s="11">
        <f t="shared" ref="T2627:T2690" si="169">((($J2627/60)/60)/24)+DATE(1970,1,1)</f>
        <v>42683.851944444439</v>
      </c>
    </row>
    <row r="2628" spans="1:20" ht="43.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s="5">
        <f t="shared" si="166"/>
        <v>1.1200000000000001</v>
      </c>
      <c r="H2628" t="s">
        <v>8224</v>
      </c>
      <c r="I2628" t="s">
        <v>8246</v>
      </c>
      <c r="J2628">
        <v>1433343869</v>
      </c>
      <c r="K2628">
        <v>1430751869</v>
      </c>
      <c r="L2628" t="b">
        <v>0</v>
      </c>
      <c r="M2628">
        <v>50</v>
      </c>
      <c r="N2628" s="6">
        <f t="shared" si="167"/>
        <v>56</v>
      </c>
      <c r="O2628" t="b">
        <v>1</v>
      </c>
      <c r="P2628" t="s">
        <v>8301</v>
      </c>
      <c r="Q2628" t="s">
        <v>8319</v>
      </c>
      <c r="R2628" t="s">
        <v>8355</v>
      </c>
      <c r="S2628" s="11">
        <f t="shared" si="168"/>
        <v>42128.628113425926</v>
      </c>
      <c r="T2628" s="11">
        <f t="shared" si="169"/>
        <v>42158.628113425926</v>
      </c>
    </row>
    <row r="2629" spans="1:20" ht="43.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s="5">
        <f t="shared" si="166"/>
        <v>6.4666666666666668</v>
      </c>
      <c r="H2629" t="s">
        <v>8224</v>
      </c>
      <c r="I2629" t="s">
        <v>8246</v>
      </c>
      <c r="J2629">
        <v>1448571261</v>
      </c>
      <c r="K2629">
        <v>1445975661</v>
      </c>
      <c r="L2629" t="b">
        <v>0</v>
      </c>
      <c r="M2629">
        <v>45</v>
      </c>
      <c r="N2629" s="6">
        <f t="shared" si="167"/>
        <v>21.555555555555557</v>
      </c>
      <c r="O2629" t="b">
        <v>1</v>
      </c>
      <c r="P2629" t="s">
        <v>8301</v>
      </c>
      <c r="Q2629" t="s">
        <v>8319</v>
      </c>
      <c r="R2629" t="s">
        <v>8355</v>
      </c>
      <c r="S2629" s="11">
        <f t="shared" si="168"/>
        <v>42304.829409722224</v>
      </c>
      <c r="T2629" s="11">
        <f t="shared" si="169"/>
        <v>42334.871076388896</v>
      </c>
    </row>
    <row r="2630" spans="1:20" ht="29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s="5">
        <f t="shared" si="166"/>
        <v>1.1036948748510131</v>
      </c>
      <c r="H2630" t="s">
        <v>8224</v>
      </c>
      <c r="I2630" t="s">
        <v>8246</v>
      </c>
      <c r="J2630">
        <v>1417389067</v>
      </c>
      <c r="K2630">
        <v>1415661067</v>
      </c>
      <c r="L2630" t="b">
        <v>0</v>
      </c>
      <c r="M2630">
        <v>21</v>
      </c>
      <c r="N2630" s="6">
        <f t="shared" si="167"/>
        <v>44.095238095238095</v>
      </c>
      <c r="O2630" t="b">
        <v>1</v>
      </c>
      <c r="P2630" t="s">
        <v>8301</v>
      </c>
      <c r="Q2630" t="s">
        <v>8319</v>
      </c>
      <c r="R2630" t="s">
        <v>8355</v>
      </c>
      <c r="S2630" s="11">
        <f t="shared" si="168"/>
        <v>41953.966053240743</v>
      </c>
      <c r="T2630" s="11">
        <f t="shared" si="169"/>
        <v>41973.966053240743</v>
      </c>
    </row>
    <row r="2631" spans="1:20" ht="29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s="5">
        <f t="shared" si="166"/>
        <v>1.2774000000000001</v>
      </c>
      <c r="H2631" t="s">
        <v>8225</v>
      </c>
      <c r="I2631" t="s">
        <v>8247</v>
      </c>
      <c r="J2631">
        <v>1431608122</v>
      </c>
      <c r="K2631">
        <v>1429016122</v>
      </c>
      <c r="L2631" t="b">
        <v>0</v>
      </c>
      <c r="M2631">
        <v>100</v>
      </c>
      <c r="N2631" s="6">
        <f t="shared" si="167"/>
        <v>63.87</v>
      </c>
      <c r="O2631" t="b">
        <v>1</v>
      </c>
      <c r="P2631" t="s">
        <v>8301</v>
      </c>
      <c r="Q2631" t="s">
        <v>8319</v>
      </c>
      <c r="R2631" t="s">
        <v>8355</v>
      </c>
      <c r="S2631" s="11">
        <f t="shared" si="168"/>
        <v>42108.538449074069</v>
      </c>
      <c r="T2631" s="11">
        <f t="shared" si="169"/>
        <v>42138.538449074069</v>
      </c>
    </row>
    <row r="2632" spans="1:20" ht="43.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s="5">
        <f t="shared" si="166"/>
        <v>1.579</v>
      </c>
      <c r="H2632" t="s">
        <v>8226</v>
      </c>
      <c r="I2632" t="s">
        <v>8248</v>
      </c>
      <c r="J2632">
        <v>1467280800</v>
      </c>
      <c r="K2632">
        <v>1464921112</v>
      </c>
      <c r="L2632" t="b">
        <v>0</v>
      </c>
      <c r="M2632">
        <v>81</v>
      </c>
      <c r="N2632" s="6">
        <f t="shared" si="167"/>
        <v>38.987654320987652</v>
      </c>
      <c r="O2632" t="b">
        <v>1</v>
      </c>
      <c r="P2632" t="s">
        <v>8301</v>
      </c>
      <c r="Q2632" t="s">
        <v>8319</v>
      </c>
      <c r="R2632" t="s">
        <v>8355</v>
      </c>
      <c r="S2632" s="11">
        <f t="shared" si="168"/>
        <v>42524.105462962965</v>
      </c>
      <c r="T2632" s="11">
        <f t="shared" si="169"/>
        <v>42551.416666666672</v>
      </c>
    </row>
    <row r="2633" spans="1:20" ht="43.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s="5">
        <f t="shared" si="166"/>
        <v>1.1466525000000001</v>
      </c>
      <c r="H2633" t="s">
        <v>8224</v>
      </c>
      <c r="I2633" t="s">
        <v>8246</v>
      </c>
      <c r="J2633">
        <v>1440907427</v>
      </c>
      <c r="K2633">
        <v>1438488227</v>
      </c>
      <c r="L2633" t="b">
        <v>0</v>
      </c>
      <c r="M2633">
        <v>286</v>
      </c>
      <c r="N2633" s="6">
        <f t="shared" si="167"/>
        <v>80.185489510489504</v>
      </c>
      <c r="O2633" t="b">
        <v>1</v>
      </c>
      <c r="P2633" t="s">
        <v>8301</v>
      </c>
      <c r="Q2633" t="s">
        <v>8319</v>
      </c>
      <c r="R2633" t="s">
        <v>8355</v>
      </c>
      <c r="S2633" s="11">
        <f t="shared" si="168"/>
        <v>42218.169293981482</v>
      </c>
      <c r="T2633" s="11">
        <f t="shared" si="169"/>
        <v>42246.169293981482</v>
      </c>
    </row>
    <row r="2634" spans="1:20" ht="43.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s="5">
        <f t="shared" si="166"/>
        <v>1.3700934579439252</v>
      </c>
      <c r="H2634" t="s">
        <v>8224</v>
      </c>
      <c r="I2634" t="s">
        <v>8246</v>
      </c>
      <c r="J2634">
        <v>1464485339</v>
      </c>
      <c r="K2634">
        <v>1462325339</v>
      </c>
      <c r="L2634" t="b">
        <v>0</v>
      </c>
      <c r="M2634">
        <v>42</v>
      </c>
      <c r="N2634" s="6">
        <f t="shared" si="167"/>
        <v>34.904761904761905</v>
      </c>
      <c r="O2634" t="b">
        <v>1</v>
      </c>
      <c r="P2634" t="s">
        <v>8301</v>
      </c>
      <c r="Q2634" t="s">
        <v>8319</v>
      </c>
      <c r="R2634" t="s">
        <v>8355</v>
      </c>
      <c r="S2634" s="11">
        <f t="shared" si="168"/>
        <v>42494.061793981484</v>
      </c>
      <c r="T2634" s="11">
        <f t="shared" si="169"/>
        <v>42519.061793981484</v>
      </c>
    </row>
    <row r="2635" spans="1:20" ht="43.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s="5">
        <f t="shared" si="166"/>
        <v>3.5461999999999998</v>
      </c>
      <c r="H2635" t="s">
        <v>8224</v>
      </c>
      <c r="I2635" t="s">
        <v>8246</v>
      </c>
      <c r="J2635">
        <v>1393542000</v>
      </c>
      <c r="K2635">
        <v>1390938332</v>
      </c>
      <c r="L2635" t="b">
        <v>0</v>
      </c>
      <c r="M2635">
        <v>199</v>
      </c>
      <c r="N2635" s="6">
        <f t="shared" si="167"/>
        <v>89.100502512562812</v>
      </c>
      <c r="O2635" t="b">
        <v>1</v>
      </c>
      <c r="P2635" t="s">
        <v>8301</v>
      </c>
      <c r="Q2635" t="s">
        <v>8319</v>
      </c>
      <c r="R2635" t="s">
        <v>8355</v>
      </c>
      <c r="S2635" s="11">
        <f t="shared" si="168"/>
        <v>41667.823287037041</v>
      </c>
      <c r="T2635" s="11">
        <f t="shared" si="169"/>
        <v>41697.958333333336</v>
      </c>
    </row>
    <row r="2636" spans="1:20" ht="43.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s="5">
        <f t="shared" si="166"/>
        <v>1.0602150537634409</v>
      </c>
      <c r="H2636" t="s">
        <v>8224</v>
      </c>
      <c r="I2636" t="s">
        <v>8246</v>
      </c>
      <c r="J2636">
        <v>1475163921</v>
      </c>
      <c r="K2636">
        <v>1472571921</v>
      </c>
      <c r="L2636" t="b">
        <v>0</v>
      </c>
      <c r="M2636">
        <v>25</v>
      </c>
      <c r="N2636" s="6">
        <f t="shared" si="167"/>
        <v>39.44</v>
      </c>
      <c r="O2636" t="b">
        <v>1</v>
      </c>
      <c r="P2636" t="s">
        <v>8301</v>
      </c>
      <c r="Q2636" t="s">
        <v>8319</v>
      </c>
      <c r="R2636" t="s">
        <v>8355</v>
      </c>
      <c r="S2636" s="11">
        <f t="shared" si="168"/>
        <v>42612.656493055561</v>
      </c>
      <c r="T2636" s="11">
        <f t="shared" si="169"/>
        <v>42642.656493055561</v>
      </c>
    </row>
    <row r="2637" spans="1:20" ht="43.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s="5">
        <f t="shared" si="166"/>
        <v>1</v>
      </c>
      <c r="H2637" t="s">
        <v>8229</v>
      </c>
      <c r="I2637" t="s">
        <v>8251</v>
      </c>
      <c r="J2637">
        <v>1425937761</v>
      </c>
      <c r="K2637">
        <v>1422917361</v>
      </c>
      <c r="L2637" t="b">
        <v>0</v>
      </c>
      <c r="M2637">
        <v>84</v>
      </c>
      <c r="N2637" s="6">
        <f t="shared" si="167"/>
        <v>136.9047619047619</v>
      </c>
      <c r="O2637" t="b">
        <v>1</v>
      </c>
      <c r="P2637" t="s">
        <v>8301</v>
      </c>
      <c r="Q2637" t="s">
        <v>8319</v>
      </c>
      <c r="R2637" t="s">
        <v>8355</v>
      </c>
      <c r="S2637" s="11">
        <f t="shared" si="168"/>
        <v>42037.950937500005</v>
      </c>
      <c r="T2637" s="11">
        <f t="shared" si="169"/>
        <v>42072.909270833334</v>
      </c>
    </row>
    <row r="2638" spans="1:20" ht="43.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s="5">
        <f t="shared" si="166"/>
        <v>1.873</v>
      </c>
      <c r="H2638" t="s">
        <v>8224</v>
      </c>
      <c r="I2638" t="s">
        <v>8246</v>
      </c>
      <c r="J2638">
        <v>1476579600</v>
      </c>
      <c r="K2638">
        <v>1474641914</v>
      </c>
      <c r="L2638" t="b">
        <v>0</v>
      </c>
      <c r="M2638">
        <v>50</v>
      </c>
      <c r="N2638" s="6">
        <f t="shared" si="167"/>
        <v>37.46</v>
      </c>
      <c r="O2638" t="b">
        <v>1</v>
      </c>
      <c r="P2638" t="s">
        <v>8301</v>
      </c>
      <c r="Q2638" t="s">
        <v>8319</v>
      </c>
      <c r="R2638" t="s">
        <v>8355</v>
      </c>
      <c r="S2638" s="11">
        <f t="shared" si="168"/>
        <v>42636.614745370374</v>
      </c>
      <c r="T2638" s="11">
        <f t="shared" si="169"/>
        <v>42659.041666666672</v>
      </c>
    </row>
    <row r="2639" spans="1:20" ht="29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s="5">
        <f t="shared" si="166"/>
        <v>1.6619999999999999</v>
      </c>
      <c r="H2639" t="s">
        <v>8224</v>
      </c>
      <c r="I2639" t="s">
        <v>8246</v>
      </c>
      <c r="J2639">
        <v>1476277875</v>
      </c>
      <c r="K2639">
        <v>1474895475</v>
      </c>
      <c r="L2639" t="b">
        <v>0</v>
      </c>
      <c r="M2639">
        <v>26</v>
      </c>
      <c r="N2639" s="6">
        <f t="shared" si="167"/>
        <v>31.96153846153846</v>
      </c>
      <c r="O2639" t="b">
        <v>1</v>
      </c>
      <c r="P2639" t="s">
        <v>8301</v>
      </c>
      <c r="Q2639" t="s">
        <v>8319</v>
      </c>
      <c r="R2639" t="s">
        <v>8355</v>
      </c>
      <c r="S2639" s="11">
        <f t="shared" si="168"/>
        <v>42639.549479166672</v>
      </c>
      <c r="T2639" s="11">
        <f t="shared" si="169"/>
        <v>42655.549479166672</v>
      </c>
    </row>
    <row r="2640" spans="1:20" ht="43.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s="5">
        <f t="shared" si="166"/>
        <v>1.0172910662824208</v>
      </c>
      <c r="H2640" t="s">
        <v>8224</v>
      </c>
      <c r="I2640" t="s">
        <v>8246</v>
      </c>
      <c r="J2640">
        <v>1421358895</v>
      </c>
      <c r="K2640">
        <v>1418766895</v>
      </c>
      <c r="L2640" t="b">
        <v>0</v>
      </c>
      <c r="M2640">
        <v>14</v>
      </c>
      <c r="N2640" s="6">
        <f t="shared" si="167"/>
        <v>25.214285714285715</v>
      </c>
      <c r="O2640" t="b">
        <v>1</v>
      </c>
      <c r="P2640" t="s">
        <v>8301</v>
      </c>
      <c r="Q2640" t="s">
        <v>8319</v>
      </c>
      <c r="R2640" t="s">
        <v>8355</v>
      </c>
      <c r="S2640" s="11">
        <f t="shared" si="168"/>
        <v>41989.913136574076</v>
      </c>
      <c r="T2640" s="11">
        <f t="shared" si="169"/>
        <v>42019.913136574076</v>
      </c>
    </row>
    <row r="2641" spans="1:20" ht="43.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s="5">
        <f t="shared" si="166"/>
        <v>1.64</v>
      </c>
      <c r="H2641" t="s">
        <v>8225</v>
      </c>
      <c r="I2641" t="s">
        <v>8247</v>
      </c>
      <c r="J2641">
        <v>1424378748</v>
      </c>
      <c r="K2641">
        <v>1421786748</v>
      </c>
      <c r="L2641" t="b">
        <v>0</v>
      </c>
      <c r="M2641">
        <v>49</v>
      </c>
      <c r="N2641" s="6">
        <f t="shared" si="167"/>
        <v>10.040816326530612</v>
      </c>
      <c r="O2641" t="b">
        <v>1</v>
      </c>
      <c r="P2641" t="s">
        <v>8301</v>
      </c>
      <c r="Q2641" t="s">
        <v>8319</v>
      </c>
      <c r="R2641" t="s">
        <v>8355</v>
      </c>
      <c r="S2641" s="11">
        <f t="shared" si="168"/>
        <v>42024.86513888889</v>
      </c>
      <c r="T2641" s="11">
        <f t="shared" si="169"/>
        <v>42054.86513888889</v>
      </c>
    </row>
    <row r="2642" spans="1:20" ht="58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s="5">
        <f t="shared" si="166"/>
        <v>1.0566666666666666</v>
      </c>
      <c r="H2642" t="s">
        <v>8224</v>
      </c>
      <c r="I2642" t="s">
        <v>8246</v>
      </c>
      <c r="J2642">
        <v>1433735474</v>
      </c>
      <c r="K2642">
        <v>1428551474</v>
      </c>
      <c r="L2642" t="b">
        <v>0</v>
      </c>
      <c r="M2642">
        <v>69</v>
      </c>
      <c r="N2642" s="6">
        <f t="shared" si="167"/>
        <v>45.94202898550725</v>
      </c>
      <c r="O2642" t="b">
        <v>1</v>
      </c>
      <c r="P2642" t="s">
        <v>8301</v>
      </c>
      <c r="Q2642" t="s">
        <v>8319</v>
      </c>
      <c r="R2642" t="s">
        <v>8355</v>
      </c>
      <c r="S2642" s="11">
        <f t="shared" si="168"/>
        <v>42103.160578703704</v>
      </c>
      <c r="T2642" s="11">
        <f t="shared" si="169"/>
        <v>42163.160578703704</v>
      </c>
    </row>
    <row r="2643" spans="1:20" ht="29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s="5">
        <f t="shared" si="166"/>
        <v>0.01</v>
      </c>
      <c r="H2643" t="s">
        <v>8224</v>
      </c>
      <c r="I2643" t="s">
        <v>8246</v>
      </c>
      <c r="J2643">
        <v>1410811740</v>
      </c>
      <c r="K2643">
        <v>1409341863</v>
      </c>
      <c r="L2643" t="b">
        <v>0</v>
      </c>
      <c r="M2643">
        <v>1</v>
      </c>
      <c r="N2643" s="6">
        <f t="shared" si="167"/>
        <v>15</v>
      </c>
      <c r="O2643" t="b">
        <v>0</v>
      </c>
      <c r="P2643" t="s">
        <v>8301</v>
      </c>
      <c r="Q2643" t="s">
        <v>8319</v>
      </c>
      <c r="R2643" t="s">
        <v>8355</v>
      </c>
      <c r="S2643" s="11">
        <f t="shared" si="168"/>
        <v>41880.827118055553</v>
      </c>
      <c r="T2643" s="11">
        <f t="shared" si="169"/>
        <v>41897.839583333334</v>
      </c>
    </row>
    <row r="2644" spans="1:20" ht="58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s="5">
        <f t="shared" si="166"/>
        <v>0</v>
      </c>
      <c r="H2644" t="s">
        <v>8236</v>
      </c>
      <c r="I2644" t="s">
        <v>8249</v>
      </c>
      <c r="J2644">
        <v>1468565820</v>
      </c>
      <c r="K2644">
        <v>1465970108</v>
      </c>
      <c r="L2644" t="b">
        <v>0</v>
      </c>
      <c r="M2644">
        <v>0</v>
      </c>
      <c r="N2644" s="6">
        <f t="shared" si="167"/>
        <v>0</v>
      </c>
      <c r="O2644" t="b">
        <v>0</v>
      </c>
      <c r="P2644" t="s">
        <v>8301</v>
      </c>
      <c r="Q2644" t="s">
        <v>8319</v>
      </c>
      <c r="R2644" t="s">
        <v>8355</v>
      </c>
      <c r="S2644" s="11">
        <f t="shared" si="168"/>
        <v>42536.246620370366</v>
      </c>
      <c r="T2644" s="11">
        <f t="shared" si="169"/>
        <v>42566.289583333331</v>
      </c>
    </row>
    <row r="2645" spans="1:20" ht="43.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s="5">
        <f t="shared" si="166"/>
        <v>0.33559730999999998</v>
      </c>
      <c r="H2645" t="s">
        <v>8224</v>
      </c>
      <c r="I2645" t="s">
        <v>8246</v>
      </c>
      <c r="J2645">
        <v>1482307140</v>
      </c>
      <c r="K2645">
        <v>1479218315</v>
      </c>
      <c r="L2645" t="b">
        <v>1</v>
      </c>
      <c r="M2645">
        <v>1501</v>
      </c>
      <c r="N2645" s="6">
        <f t="shared" si="167"/>
        <v>223.58248500999335</v>
      </c>
      <c r="O2645" t="b">
        <v>0</v>
      </c>
      <c r="P2645" t="s">
        <v>8301</v>
      </c>
      <c r="Q2645" t="s">
        <v>8319</v>
      </c>
      <c r="R2645" t="s">
        <v>8355</v>
      </c>
      <c r="S2645" s="11">
        <f t="shared" si="168"/>
        <v>42689.582349537035</v>
      </c>
      <c r="T2645" s="11">
        <f t="shared" si="169"/>
        <v>42725.332638888889</v>
      </c>
    </row>
    <row r="2646" spans="1:20" ht="43.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s="5">
        <f t="shared" si="166"/>
        <v>2.053E-2</v>
      </c>
      <c r="H2646" t="s">
        <v>8224</v>
      </c>
      <c r="I2646" t="s">
        <v>8246</v>
      </c>
      <c r="J2646">
        <v>1489172435</v>
      </c>
      <c r="K2646">
        <v>1486580435</v>
      </c>
      <c r="L2646" t="b">
        <v>1</v>
      </c>
      <c r="M2646">
        <v>52</v>
      </c>
      <c r="N2646" s="6">
        <f t="shared" si="167"/>
        <v>39.480769230769234</v>
      </c>
      <c r="O2646" t="b">
        <v>0</v>
      </c>
      <c r="P2646" t="s">
        <v>8301</v>
      </c>
      <c r="Q2646" t="s">
        <v>8319</v>
      </c>
      <c r="R2646" t="s">
        <v>8355</v>
      </c>
      <c r="S2646" s="11">
        <f t="shared" si="168"/>
        <v>42774.792071759264</v>
      </c>
      <c r="T2646" s="11">
        <f t="shared" si="169"/>
        <v>42804.792071759264</v>
      </c>
    </row>
    <row r="2647" spans="1:20" ht="43.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s="5">
        <f t="shared" si="166"/>
        <v>0.105</v>
      </c>
      <c r="H2647" t="s">
        <v>8226</v>
      </c>
      <c r="I2647" t="s">
        <v>8248</v>
      </c>
      <c r="J2647">
        <v>1415481203</v>
      </c>
      <c r="K2647">
        <v>1412885603</v>
      </c>
      <c r="L2647" t="b">
        <v>1</v>
      </c>
      <c r="M2647">
        <v>23</v>
      </c>
      <c r="N2647" s="6">
        <f t="shared" si="167"/>
        <v>91.304347826086953</v>
      </c>
      <c r="O2647" t="b">
        <v>0</v>
      </c>
      <c r="P2647" t="s">
        <v>8301</v>
      </c>
      <c r="Q2647" t="s">
        <v>8319</v>
      </c>
      <c r="R2647" t="s">
        <v>8355</v>
      </c>
      <c r="S2647" s="11">
        <f t="shared" si="168"/>
        <v>41921.842627314814</v>
      </c>
      <c r="T2647" s="11">
        <f t="shared" si="169"/>
        <v>41951.884293981479</v>
      </c>
    </row>
    <row r="2648" spans="1:20" ht="43.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s="5">
        <f t="shared" si="166"/>
        <v>8.4172839999999999E-2</v>
      </c>
      <c r="H2648" t="s">
        <v>8224</v>
      </c>
      <c r="I2648" t="s">
        <v>8246</v>
      </c>
      <c r="J2648">
        <v>1441783869</v>
      </c>
      <c r="K2648">
        <v>1439191869</v>
      </c>
      <c r="L2648" t="b">
        <v>1</v>
      </c>
      <c r="M2648">
        <v>535</v>
      </c>
      <c r="N2648" s="6">
        <f t="shared" si="167"/>
        <v>78.666205607476627</v>
      </c>
      <c r="O2648" t="b">
        <v>0</v>
      </c>
      <c r="P2648" t="s">
        <v>8301</v>
      </c>
      <c r="Q2648" t="s">
        <v>8319</v>
      </c>
      <c r="R2648" t="s">
        <v>8355</v>
      </c>
      <c r="S2648" s="11">
        <f t="shared" si="168"/>
        <v>42226.313298611116</v>
      </c>
      <c r="T2648" s="11">
        <f t="shared" si="169"/>
        <v>42256.313298611116</v>
      </c>
    </row>
    <row r="2649" spans="1:20" ht="43.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s="5">
        <f t="shared" si="166"/>
        <v>1.44E-2</v>
      </c>
      <c r="H2649" t="s">
        <v>8229</v>
      </c>
      <c r="I2649" t="s">
        <v>8251</v>
      </c>
      <c r="J2649">
        <v>1439533019</v>
      </c>
      <c r="K2649">
        <v>1436941019</v>
      </c>
      <c r="L2649" t="b">
        <v>0</v>
      </c>
      <c r="M2649">
        <v>3</v>
      </c>
      <c r="N2649" s="6">
        <f t="shared" si="167"/>
        <v>12</v>
      </c>
      <c r="O2649" t="b">
        <v>0</v>
      </c>
      <c r="P2649" t="s">
        <v>8301</v>
      </c>
      <c r="Q2649" t="s">
        <v>8319</v>
      </c>
      <c r="R2649" t="s">
        <v>8355</v>
      </c>
      <c r="S2649" s="11">
        <f t="shared" si="168"/>
        <v>42200.261793981481</v>
      </c>
      <c r="T2649" s="11">
        <f t="shared" si="169"/>
        <v>42230.261793981481</v>
      </c>
    </row>
    <row r="2650" spans="1:20" ht="43.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s="5">
        <f t="shared" si="166"/>
        <v>8.8333333333333337E-3</v>
      </c>
      <c r="H2650" t="s">
        <v>8224</v>
      </c>
      <c r="I2650" t="s">
        <v>8246</v>
      </c>
      <c r="J2650">
        <v>1457543360</v>
      </c>
      <c r="K2650">
        <v>1454951360</v>
      </c>
      <c r="L2650" t="b">
        <v>0</v>
      </c>
      <c r="M2650">
        <v>6</v>
      </c>
      <c r="N2650" s="6">
        <f t="shared" si="167"/>
        <v>17.666666666666668</v>
      </c>
      <c r="O2650" t="b">
        <v>0</v>
      </c>
      <c r="P2650" t="s">
        <v>8301</v>
      </c>
      <c r="Q2650" t="s">
        <v>8319</v>
      </c>
      <c r="R2650" t="s">
        <v>8355</v>
      </c>
      <c r="S2650" s="11">
        <f t="shared" si="168"/>
        <v>42408.714814814812</v>
      </c>
      <c r="T2650" s="11">
        <f t="shared" si="169"/>
        <v>42438.714814814812</v>
      </c>
    </row>
    <row r="2651" spans="1:20" ht="29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s="5">
        <f t="shared" si="166"/>
        <v>9.9200000000000004E-4</v>
      </c>
      <c r="H2651" t="s">
        <v>8224</v>
      </c>
      <c r="I2651" t="s">
        <v>8246</v>
      </c>
      <c r="J2651">
        <v>1454370941</v>
      </c>
      <c r="K2651">
        <v>1449186941</v>
      </c>
      <c r="L2651" t="b">
        <v>0</v>
      </c>
      <c r="M2651">
        <v>3</v>
      </c>
      <c r="N2651" s="6">
        <f t="shared" si="167"/>
        <v>41.333333333333336</v>
      </c>
      <c r="O2651" t="b">
        <v>0</v>
      </c>
      <c r="P2651" t="s">
        <v>8301</v>
      </c>
      <c r="Q2651" t="s">
        <v>8319</v>
      </c>
      <c r="R2651" t="s">
        <v>8355</v>
      </c>
      <c r="S2651" s="11">
        <f t="shared" si="168"/>
        <v>42341.99700231482</v>
      </c>
      <c r="T2651" s="11">
        <f t="shared" si="169"/>
        <v>42401.99700231482</v>
      </c>
    </row>
    <row r="2652" spans="1:20" ht="43.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s="5">
        <f t="shared" si="166"/>
        <v>5.966666666666667E-3</v>
      </c>
      <c r="H2652" t="s">
        <v>8224</v>
      </c>
      <c r="I2652" t="s">
        <v>8246</v>
      </c>
      <c r="J2652">
        <v>1482332343</v>
      </c>
      <c r="K2652">
        <v>1479740343</v>
      </c>
      <c r="L2652" t="b">
        <v>0</v>
      </c>
      <c r="M2652">
        <v>5</v>
      </c>
      <c r="N2652" s="6">
        <f t="shared" si="167"/>
        <v>71.599999999999994</v>
      </c>
      <c r="O2652" t="b">
        <v>0</v>
      </c>
      <c r="P2652" t="s">
        <v>8301</v>
      </c>
      <c r="Q2652" t="s">
        <v>8319</v>
      </c>
      <c r="R2652" t="s">
        <v>8355</v>
      </c>
      <c r="S2652" s="11">
        <f t="shared" si="168"/>
        <v>42695.624340277776</v>
      </c>
      <c r="T2652" s="11">
        <f t="shared" si="169"/>
        <v>42725.624340277776</v>
      </c>
    </row>
    <row r="2653" spans="1:20" ht="43.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s="5">
        <f t="shared" si="166"/>
        <v>1.8689285714285714E-2</v>
      </c>
      <c r="H2653" t="s">
        <v>8224</v>
      </c>
      <c r="I2653" t="s">
        <v>8246</v>
      </c>
      <c r="J2653">
        <v>1450380009</v>
      </c>
      <c r="K2653">
        <v>1447960809</v>
      </c>
      <c r="L2653" t="b">
        <v>0</v>
      </c>
      <c r="M2653">
        <v>17</v>
      </c>
      <c r="N2653" s="6">
        <f t="shared" si="167"/>
        <v>307.8235294117647</v>
      </c>
      <c r="O2653" t="b">
        <v>0</v>
      </c>
      <c r="P2653" t="s">
        <v>8301</v>
      </c>
      <c r="Q2653" t="s">
        <v>8319</v>
      </c>
      <c r="R2653" t="s">
        <v>8355</v>
      </c>
      <c r="S2653" s="11">
        <f t="shared" si="168"/>
        <v>42327.805659722217</v>
      </c>
      <c r="T2653" s="11">
        <f t="shared" si="169"/>
        <v>42355.805659722217</v>
      </c>
    </row>
    <row r="2654" spans="1:20" ht="43.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s="5">
        <f t="shared" si="166"/>
        <v>8.8500000000000002E-3</v>
      </c>
      <c r="H2654" t="s">
        <v>8226</v>
      </c>
      <c r="I2654" t="s">
        <v>8248</v>
      </c>
      <c r="J2654">
        <v>1418183325</v>
      </c>
      <c r="K2654">
        <v>1415591325</v>
      </c>
      <c r="L2654" t="b">
        <v>0</v>
      </c>
      <c r="M2654">
        <v>11</v>
      </c>
      <c r="N2654" s="6">
        <f t="shared" si="167"/>
        <v>80.454545454545453</v>
      </c>
      <c r="O2654" t="b">
        <v>0</v>
      </c>
      <c r="P2654" t="s">
        <v>8301</v>
      </c>
      <c r="Q2654" t="s">
        <v>8319</v>
      </c>
      <c r="R2654" t="s">
        <v>8355</v>
      </c>
      <c r="S2654" s="11">
        <f t="shared" si="168"/>
        <v>41953.158854166672</v>
      </c>
      <c r="T2654" s="11">
        <f t="shared" si="169"/>
        <v>41983.158854166672</v>
      </c>
    </row>
    <row r="2655" spans="1:20" ht="43.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s="5">
        <f t="shared" si="166"/>
        <v>0.1152156862745098</v>
      </c>
      <c r="H2655" t="s">
        <v>8224</v>
      </c>
      <c r="I2655" t="s">
        <v>8246</v>
      </c>
      <c r="J2655">
        <v>1402632000</v>
      </c>
      <c r="K2655">
        <v>1399909127</v>
      </c>
      <c r="L2655" t="b">
        <v>0</v>
      </c>
      <c r="M2655">
        <v>70</v>
      </c>
      <c r="N2655" s="6">
        <f t="shared" si="167"/>
        <v>83.942857142857136</v>
      </c>
      <c r="O2655" t="b">
        <v>0</v>
      </c>
      <c r="P2655" t="s">
        <v>8301</v>
      </c>
      <c r="Q2655" t="s">
        <v>8319</v>
      </c>
      <c r="R2655" t="s">
        <v>8355</v>
      </c>
      <c r="S2655" s="11">
        <f t="shared" si="168"/>
        <v>41771.651932870373</v>
      </c>
      <c r="T2655" s="11">
        <f t="shared" si="169"/>
        <v>41803.166666666664</v>
      </c>
    </row>
    <row r="2656" spans="1:20" ht="43.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s="5">
        <f t="shared" si="166"/>
        <v>5.1000000000000004E-4</v>
      </c>
      <c r="H2656" t="s">
        <v>8224</v>
      </c>
      <c r="I2656" t="s">
        <v>8246</v>
      </c>
      <c r="J2656">
        <v>1429622726</v>
      </c>
      <c r="K2656">
        <v>1424442326</v>
      </c>
      <c r="L2656" t="b">
        <v>0</v>
      </c>
      <c r="M2656">
        <v>6</v>
      </c>
      <c r="N2656" s="6">
        <f t="shared" si="167"/>
        <v>8.5</v>
      </c>
      <c r="O2656" t="b">
        <v>0</v>
      </c>
      <c r="P2656" t="s">
        <v>8301</v>
      </c>
      <c r="Q2656" t="s">
        <v>8319</v>
      </c>
      <c r="R2656" t="s">
        <v>8355</v>
      </c>
      <c r="S2656" s="11">
        <f t="shared" si="168"/>
        <v>42055.600995370376</v>
      </c>
      <c r="T2656" s="11">
        <f t="shared" si="169"/>
        <v>42115.559328703705</v>
      </c>
    </row>
    <row r="2657" spans="1:20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s="5">
        <f t="shared" si="166"/>
        <v>0.21033333333333334</v>
      </c>
      <c r="H2657" t="s">
        <v>8224</v>
      </c>
      <c r="I2657" t="s">
        <v>8246</v>
      </c>
      <c r="J2657">
        <v>1455048000</v>
      </c>
      <c r="K2657">
        <v>1452631647</v>
      </c>
      <c r="L2657" t="b">
        <v>0</v>
      </c>
      <c r="M2657">
        <v>43</v>
      </c>
      <c r="N2657" s="6">
        <f t="shared" si="167"/>
        <v>73.372093023255815</v>
      </c>
      <c r="O2657" t="b">
        <v>0</v>
      </c>
      <c r="P2657" t="s">
        <v>8301</v>
      </c>
      <c r="Q2657" t="s">
        <v>8319</v>
      </c>
      <c r="R2657" t="s">
        <v>8355</v>
      </c>
      <c r="S2657" s="11">
        <f t="shared" si="168"/>
        <v>42381.866284722222</v>
      </c>
      <c r="T2657" s="11">
        <f t="shared" si="169"/>
        <v>42409.833333333328</v>
      </c>
    </row>
    <row r="2658" spans="1:20" ht="29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s="5">
        <f t="shared" si="166"/>
        <v>0.11436666666666667</v>
      </c>
      <c r="H2658" t="s">
        <v>8224</v>
      </c>
      <c r="I2658" t="s">
        <v>8246</v>
      </c>
      <c r="J2658">
        <v>1489345200</v>
      </c>
      <c r="K2658">
        <v>1485966688</v>
      </c>
      <c r="L2658" t="b">
        <v>0</v>
      </c>
      <c r="M2658">
        <v>152</v>
      </c>
      <c r="N2658" s="6">
        <f t="shared" si="167"/>
        <v>112.86184210526316</v>
      </c>
      <c r="O2658" t="b">
        <v>0</v>
      </c>
      <c r="P2658" t="s">
        <v>8301</v>
      </c>
      <c r="Q2658" t="s">
        <v>8319</v>
      </c>
      <c r="R2658" t="s">
        <v>8355</v>
      </c>
      <c r="S2658" s="11">
        <f t="shared" si="168"/>
        <v>42767.688518518517</v>
      </c>
      <c r="T2658" s="11">
        <f t="shared" si="169"/>
        <v>42806.791666666672</v>
      </c>
    </row>
    <row r="2659" spans="1:20" ht="43.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s="5">
        <f t="shared" si="166"/>
        <v>0.18737933333333334</v>
      </c>
      <c r="H2659" t="s">
        <v>8224</v>
      </c>
      <c r="I2659" t="s">
        <v>8246</v>
      </c>
      <c r="J2659">
        <v>1470187800</v>
      </c>
      <c r="K2659">
        <v>1467325053</v>
      </c>
      <c r="L2659" t="b">
        <v>0</v>
      </c>
      <c r="M2659">
        <v>59</v>
      </c>
      <c r="N2659" s="6">
        <f t="shared" si="167"/>
        <v>95.277627118644077</v>
      </c>
      <c r="O2659" t="b">
        <v>0</v>
      </c>
      <c r="P2659" t="s">
        <v>8301</v>
      </c>
      <c r="Q2659" t="s">
        <v>8319</v>
      </c>
      <c r="R2659" t="s">
        <v>8355</v>
      </c>
      <c r="S2659" s="11">
        <f t="shared" si="168"/>
        <v>42551.928854166668</v>
      </c>
      <c r="T2659" s="11">
        <f t="shared" si="169"/>
        <v>42585.0625</v>
      </c>
    </row>
    <row r="2660" spans="1:20" ht="43.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s="5">
        <f t="shared" si="166"/>
        <v>9.2857142857142856E-4</v>
      </c>
      <c r="H2660" t="s">
        <v>8224</v>
      </c>
      <c r="I2660" t="s">
        <v>8246</v>
      </c>
      <c r="J2660">
        <v>1469913194</v>
      </c>
      <c r="K2660">
        <v>1467321194</v>
      </c>
      <c r="L2660" t="b">
        <v>0</v>
      </c>
      <c r="M2660">
        <v>4</v>
      </c>
      <c r="N2660" s="6">
        <f t="shared" si="167"/>
        <v>22.75</v>
      </c>
      <c r="O2660" t="b">
        <v>0</v>
      </c>
      <c r="P2660" t="s">
        <v>8301</v>
      </c>
      <c r="Q2660" t="s">
        <v>8319</v>
      </c>
      <c r="R2660" t="s">
        <v>8355</v>
      </c>
      <c r="S2660" s="11">
        <f t="shared" si="168"/>
        <v>42551.884189814817</v>
      </c>
      <c r="T2660" s="11">
        <f t="shared" si="169"/>
        <v>42581.884189814817</v>
      </c>
    </row>
    <row r="2661" spans="1:20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s="5">
        <f t="shared" si="166"/>
        <v>2.720408163265306E-2</v>
      </c>
      <c r="H2661" t="s">
        <v>8224</v>
      </c>
      <c r="I2661" t="s">
        <v>8246</v>
      </c>
      <c r="J2661">
        <v>1429321210</v>
      </c>
      <c r="K2661">
        <v>1426729210</v>
      </c>
      <c r="L2661" t="b">
        <v>0</v>
      </c>
      <c r="M2661">
        <v>10</v>
      </c>
      <c r="N2661" s="6">
        <f t="shared" si="167"/>
        <v>133.30000000000001</v>
      </c>
      <c r="O2661" t="b">
        <v>0</v>
      </c>
      <c r="P2661" t="s">
        <v>8301</v>
      </c>
      <c r="Q2661" t="s">
        <v>8319</v>
      </c>
      <c r="R2661" t="s">
        <v>8355</v>
      </c>
      <c r="S2661" s="11">
        <f t="shared" si="168"/>
        <v>42082.069560185191</v>
      </c>
      <c r="T2661" s="11">
        <f t="shared" si="169"/>
        <v>42112.069560185191</v>
      </c>
    </row>
    <row r="2662" spans="1:20" ht="43.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s="5">
        <f t="shared" si="166"/>
        <v>9.5E-4</v>
      </c>
      <c r="H2662" t="s">
        <v>8224</v>
      </c>
      <c r="I2662" t="s">
        <v>8246</v>
      </c>
      <c r="J2662">
        <v>1448388418</v>
      </c>
      <c r="K2662">
        <v>1443200818</v>
      </c>
      <c r="L2662" t="b">
        <v>0</v>
      </c>
      <c r="M2662">
        <v>5</v>
      </c>
      <c r="N2662" s="6">
        <f t="shared" si="167"/>
        <v>3.8</v>
      </c>
      <c r="O2662" t="b">
        <v>0</v>
      </c>
      <c r="P2662" t="s">
        <v>8301</v>
      </c>
      <c r="Q2662" t="s">
        <v>8319</v>
      </c>
      <c r="R2662" t="s">
        <v>8355</v>
      </c>
      <c r="S2662" s="11">
        <f t="shared" si="168"/>
        <v>42272.713171296295</v>
      </c>
      <c r="T2662" s="11">
        <f t="shared" si="169"/>
        <v>42332.754837962959</v>
      </c>
    </row>
    <row r="2663" spans="1:20" ht="43.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s="5">
        <f t="shared" si="166"/>
        <v>1.0289999999999999</v>
      </c>
      <c r="H2663" t="s">
        <v>8224</v>
      </c>
      <c r="I2663" t="s">
        <v>8246</v>
      </c>
      <c r="J2663">
        <v>1382742010</v>
      </c>
      <c r="K2663">
        <v>1380150010</v>
      </c>
      <c r="L2663" t="b">
        <v>0</v>
      </c>
      <c r="M2663">
        <v>60</v>
      </c>
      <c r="N2663" s="6">
        <f t="shared" si="167"/>
        <v>85.75</v>
      </c>
      <c r="O2663" t="b">
        <v>1</v>
      </c>
      <c r="P2663" t="s">
        <v>8302</v>
      </c>
      <c r="Q2663" t="s">
        <v>8319</v>
      </c>
      <c r="R2663" t="s">
        <v>8356</v>
      </c>
      <c r="S2663" s="11">
        <f t="shared" si="168"/>
        <v>41542.958449074074</v>
      </c>
      <c r="T2663" s="11">
        <f t="shared" si="169"/>
        <v>41572.958449074074</v>
      </c>
    </row>
    <row r="2664" spans="1:20" ht="43.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s="5">
        <f t="shared" si="166"/>
        <v>1.0680000000000001</v>
      </c>
      <c r="H2664" t="s">
        <v>8224</v>
      </c>
      <c r="I2664" t="s">
        <v>8246</v>
      </c>
      <c r="J2664">
        <v>1440179713</v>
      </c>
      <c r="K2664">
        <v>1437587713</v>
      </c>
      <c r="L2664" t="b">
        <v>0</v>
      </c>
      <c r="M2664">
        <v>80</v>
      </c>
      <c r="N2664" s="6">
        <f t="shared" si="167"/>
        <v>267</v>
      </c>
      <c r="O2664" t="b">
        <v>1</v>
      </c>
      <c r="P2664" t="s">
        <v>8302</v>
      </c>
      <c r="Q2664" t="s">
        <v>8319</v>
      </c>
      <c r="R2664" t="s">
        <v>8356</v>
      </c>
      <c r="S2664" s="11">
        <f t="shared" si="168"/>
        <v>42207.746678240743</v>
      </c>
      <c r="T2664" s="11">
        <f t="shared" si="169"/>
        <v>42237.746678240743</v>
      </c>
    </row>
    <row r="2665" spans="1:20" ht="43.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s="5">
        <f t="shared" si="166"/>
        <v>1.0459624999999999</v>
      </c>
      <c r="H2665" t="s">
        <v>8229</v>
      </c>
      <c r="I2665" t="s">
        <v>8251</v>
      </c>
      <c r="J2665">
        <v>1441378800</v>
      </c>
      <c r="K2665">
        <v>1438873007</v>
      </c>
      <c r="L2665" t="b">
        <v>0</v>
      </c>
      <c r="M2665">
        <v>56</v>
      </c>
      <c r="N2665" s="6">
        <f t="shared" si="167"/>
        <v>373.55803571428572</v>
      </c>
      <c r="O2665" t="b">
        <v>1</v>
      </c>
      <c r="P2665" t="s">
        <v>8302</v>
      </c>
      <c r="Q2665" t="s">
        <v>8319</v>
      </c>
      <c r="R2665" t="s">
        <v>8356</v>
      </c>
      <c r="S2665" s="11">
        <f t="shared" si="168"/>
        <v>42222.622766203705</v>
      </c>
      <c r="T2665" s="11">
        <f t="shared" si="169"/>
        <v>42251.625</v>
      </c>
    </row>
    <row r="2666" spans="1:20" ht="43.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s="5">
        <f t="shared" si="166"/>
        <v>1.0342857142857143</v>
      </c>
      <c r="H2666" t="s">
        <v>8224</v>
      </c>
      <c r="I2666" t="s">
        <v>8246</v>
      </c>
      <c r="J2666">
        <v>1449644340</v>
      </c>
      <c r="K2666">
        <v>1446683797</v>
      </c>
      <c r="L2666" t="b">
        <v>0</v>
      </c>
      <c r="M2666">
        <v>104</v>
      </c>
      <c r="N2666" s="6">
        <f t="shared" si="167"/>
        <v>174.03846153846155</v>
      </c>
      <c r="O2666" t="b">
        <v>1</v>
      </c>
      <c r="P2666" t="s">
        <v>8302</v>
      </c>
      <c r="Q2666" t="s">
        <v>8319</v>
      </c>
      <c r="R2666" t="s">
        <v>8356</v>
      </c>
      <c r="S2666" s="11">
        <f t="shared" si="168"/>
        <v>42313.02542824074</v>
      </c>
      <c r="T2666" s="11">
        <f t="shared" si="169"/>
        <v>42347.290972222225</v>
      </c>
    </row>
    <row r="2667" spans="1:20" ht="43.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s="5">
        <f t="shared" si="166"/>
        <v>1.2314285714285715</v>
      </c>
      <c r="H2667" t="s">
        <v>8224</v>
      </c>
      <c r="I2667" t="s">
        <v>8246</v>
      </c>
      <c r="J2667">
        <v>1430774974</v>
      </c>
      <c r="K2667">
        <v>1426886974</v>
      </c>
      <c r="L2667" t="b">
        <v>0</v>
      </c>
      <c r="M2667">
        <v>46</v>
      </c>
      <c r="N2667" s="6">
        <f t="shared" si="167"/>
        <v>93.695652173913047</v>
      </c>
      <c r="O2667" t="b">
        <v>1</v>
      </c>
      <c r="P2667" t="s">
        <v>8302</v>
      </c>
      <c r="Q2667" t="s">
        <v>8319</v>
      </c>
      <c r="R2667" t="s">
        <v>8356</v>
      </c>
      <c r="S2667" s="11">
        <f t="shared" si="168"/>
        <v>42083.895532407405</v>
      </c>
      <c r="T2667" s="11">
        <f t="shared" si="169"/>
        <v>42128.895532407405</v>
      </c>
    </row>
    <row r="2668" spans="1:20" ht="43.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s="5">
        <f t="shared" si="166"/>
        <v>1.592951</v>
      </c>
      <c r="H2668" t="s">
        <v>8224</v>
      </c>
      <c r="I2668" t="s">
        <v>8246</v>
      </c>
      <c r="J2668">
        <v>1443214800</v>
      </c>
      <c r="K2668">
        <v>1440008439</v>
      </c>
      <c r="L2668" t="b">
        <v>0</v>
      </c>
      <c r="M2668">
        <v>206</v>
      </c>
      <c r="N2668" s="6">
        <f t="shared" si="167"/>
        <v>77.327718446601949</v>
      </c>
      <c r="O2668" t="b">
        <v>1</v>
      </c>
      <c r="P2668" t="s">
        <v>8302</v>
      </c>
      <c r="Q2668" t="s">
        <v>8319</v>
      </c>
      <c r="R2668" t="s">
        <v>8356</v>
      </c>
      <c r="S2668" s="11">
        <f t="shared" si="168"/>
        <v>42235.764340277776</v>
      </c>
      <c r="T2668" s="11">
        <f t="shared" si="169"/>
        <v>42272.875</v>
      </c>
    </row>
    <row r="2669" spans="1:20" ht="43.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s="5">
        <f t="shared" si="166"/>
        <v>1.1066666666666667</v>
      </c>
      <c r="H2669" t="s">
        <v>8224</v>
      </c>
      <c r="I2669" t="s">
        <v>8246</v>
      </c>
      <c r="J2669">
        <v>1455142416</v>
      </c>
      <c r="K2669">
        <v>1452550416</v>
      </c>
      <c r="L2669" t="b">
        <v>0</v>
      </c>
      <c r="M2669">
        <v>18</v>
      </c>
      <c r="N2669" s="6">
        <f t="shared" si="167"/>
        <v>92.222222222222229</v>
      </c>
      <c r="O2669" t="b">
        <v>1</v>
      </c>
      <c r="P2669" t="s">
        <v>8302</v>
      </c>
      <c r="Q2669" t="s">
        <v>8319</v>
      </c>
      <c r="R2669" t="s">
        <v>8356</v>
      </c>
      <c r="S2669" s="11">
        <f t="shared" si="168"/>
        <v>42380.926111111112</v>
      </c>
      <c r="T2669" s="11">
        <f t="shared" si="169"/>
        <v>42410.926111111112</v>
      </c>
    </row>
    <row r="2670" spans="1:20" ht="29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s="5">
        <f t="shared" si="166"/>
        <v>1.7070000000000001</v>
      </c>
      <c r="H2670" t="s">
        <v>8229</v>
      </c>
      <c r="I2670" t="s">
        <v>8251</v>
      </c>
      <c r="J2670">
        <v>1447079520</v>
      </c>
      <c r="K2670">
        <v>1443449265</v>
      </c>
      <c r="L2670" t="b">
        <v>0</v>
      </c>
      <c r="M2670">
        <v>28</v>
      </c>
      <c r="N2670" s="6">
        <f t="shared" si="167"/>
        <v>60.964285714285715</v>
      </c>
      <c r="O2670" t="b">
        <v>1</v>
      </c>
      <c r="P2670" t="s">
        <v>8302</v>
      </c>
      <c r="Q2670" t="s">
        <v>8319</v>
      </c>
      <c r="R2670" t="s">
        <v>8356</v>
      </c>
      <c r="S2670" s="11">
        <f t="shared" si="168"/>
        <v>42275.588715277772</v>
      </c>
      <c r="T2670" s="11">
        <f t="shared" si="169"/>
        <v>42317.60555555555</v>
      </c>
    </row>
    <row r="2671" spans="1:20" ht="43.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s="5">
        <f t="shared" si="166"/>
        <v>1.25125</v>
      </c>
      <c r="H2671" t="s">
        <v>8224</v>
      </c>
      <c r="I2671" t="s">
        <v>8246</v>
      </c>
      <c r="J2671">
        <v>1452387096</v>
      </c>
      <c r="K2671">
        <v>1447203096</v>
      </c>
      <c r="L2671" t="b">
        <v>0</v>
      </c>
      <c r="M2671">
        <v>11</v>
      </c>
      <c r="N2671" s="6">
        <f t="shared" si="167"/>
        <v>91</v>
      </c>
      <c r="O2671" t="b">
        <v>1</v>
      </c>
      <c r="P2671" t="s">
        <v>8302</v>
      </c>
      <c r="Q2671" t="s">
        <v>8319</v>
      </c>
      <c r="R2671" t="s">
        <v>8356</v>
      </c>
      <c r="S2671" s="11">
        <f t="shared" si="168"/>
        <v>42319.035833333335</v>
      </c>
      <c r="T2671" s="11">
        <f t="shared" si="169"/>
        <v>42379.035833333335</v>
      </c>
    </row>
    <row r="2672" spans="1:20" ht="43.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s="5">
        <f t="shared" si="166"/>
        <v>6.4158609339642042E-2</v>
      </c>
      <c r="H2672" t="s">
        <v>8226</v>
      </c>
      <c r="I2672" t="s">
        <v>8248</v>
      </c>
      <c r="J2672">
        <v>1406593780</v>
      </c>
      <c r="K2672">
        <v>1404174580</v>
      </c>
      <c r="L2672" t="b">
        <v>1</v>
      </c>
      <c r="M2672">
        <v>60</v>
      </c>
      <c r="N2672" s="6">
        <f t="shared" si="167"/>
        <v>41.583333333333336</v>
      </c>
      <c r="O2672" t="b">
        <v>0</v>
      </c>
      <c r="P2672" t="s">
        <v>8302</v>
      </c>
      <c r="Q2672" t="s">
        <v>8319</v>
      </c>
      <c r="R2672" t="s">
        <v>8356</v>
      </c>
      <c r="S2672" s="11">
        <f t="shared" si="168"/>
        <v>41821.020601851851</v>
      </c>
      <c r="T2672" s="11">
        <f t="shared" si="169"/>
        <v>41849.020601851851</v>
      </c>
    </row>
    <row r="2673" spans="1:20" ht="43.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s="5">
        <f t="shared" si="166"/>
        <v>0.11344</v>
      </c>
      <c r="H2673" t="s">
        <v>8224</v>
      </c>
      <c r="I2673" t="s">
        <v>8246</v>
      </c>
      <c r="J2673">
        <v>1419017880</v>
      </c>
      <c r="K2673">
        <v>1416419916</v>
      </c>
      <c r="L2673" t="b">
        <v>1</v>
      </c>
      <c r="M2673">
        <v>84</v>
      </c>
      <c r="N2673" s="6">
        <f t="shared" si="167"/>
        <v>33.761904761904759</v>
      </c>
      <c r="O2673" t="b">
        <v>0</v>
      </c>
      <c r="P2673" t="s">
        <v>8302</v>
      </c>
      <c r="Q2673" t="s">
        <v>8319</v>
      </c>
      <c r="R2673" t="s">
        <v>8356</v>
      </c>
      <c r="S2673" s="11">
        <f t="shared" si="168"/>
        <v>41962.749027777783</v>
      </c>
      <c r="T2673" s="11">
        <f t="shared" si="169"/>
        <v>41992.818055555559</v>
      </c>
    </row>
    <row r="2674" spans="1:20" ht="43.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s="5">
        <f t="shared" si="166"/>
        <v>0.33189999999999997</v>
      </c>
      <c r="H2674" t="s">
        <v>8224</v>
      </c>
      <c r="I2674" t="s">
        <v>8246</v>
      </c>
      <c r="J2674">
        <v>1451282400</v>
      </c>
      <c r="K2674">
        <v>1449436390</v>
      </c>
      <c r="L2674" t="b">
        <v>1</v>
      </c>
      <c r="M2674">
        <v>47</v>
      </c>
      <c r="N2674" s="6">
        <f t="shared" si="167"/>
        <v>70.61702127659575</v>
      </c>
      <c r="O2674" t="b">
        <v>0</v>
      </c>
      <c r="P2674" t="s">
        <v>8302</v>
      </c>
      <c r="Q2674" t="s">
        <v>8319</v>
      </c>
      <c r="R2674" t="s">
        <v>8356</v>
      </c>
      <c r="S2674" s="11">
        <f t="shared" si="168"/>
        <v>42344.884143518517</v>
      </c>
      <c r="T2674" s="11">
        <f t="shared" si="169"/>
        <v>42366.25</v>
      </c>
    </row>
    <row r="2675" spans="1:20" ht="43.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s="5">
        <f t="shared" si="166"/>
        <v>0.27579999999999999</v>
      </c>
      <c r="H2675" t="s">
        <v>8224</v>
      </c>
      <c r="I2675" t="s">
        <v>8246</v>
      </c>
      <c r="J2675">
        <v>1414622700</v>
      </c>
      <c r="K2675">
        <v>1412081999</v>
      </c>
      <c r="L2675" t="b">
        <v>1</v>
      </c>
      <c r="M2675">
        <v>66</v>
      </c>
      <c r="N2675" s="6">
        <f t="shared" si="167"/>
        <v>167.15151515151516</v>
      </c>
      <c r="O2675" t="b">
        <v>0</v>
      </c>
      <c r="P2675" t="s">
        <v>8302</v>
      </c>
      <c r="Q2675" t="s">
        <v>8319</v>
      </c>
      <c r="R2675" t="s">
        <v>8356</v>
      </c>
      <c r="S2675" s="11">
        <f t="shared" si="168"/>
        <v>41912.541655092595</v>
      </c>
      <c r="T2675" s="11">
        <f t="shared" si="169"/>
        <v>41941.947916666664</v>
      </c>
    </row>
    <row r="2676" spans="1:20" ht="58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s="5">
        <f t="shared" si="166"/>
        <v>0.62839999999999996</v>
      </c>
      <c r="H2676" t="s">
        <v>8224</v>
      </c>
      <c r="I2676" t="s">
        <v>8246</v>
      </c>
      <c r="J2676">
        <v>1467694740</v>
      </c>
      <c r="K2676">
        <v>1465398670</v>
      </c>
      <c r="L2676" t="b">
        <v>1</v>
      </c>
      <c r="M2676">
        <v>171</v>
      </c>
      <c r="N2676" s="6">
        <f t="shared" si="167"/>
        <v>128.61988304093566</v>
      </c>
      <c r="O2676" t="b">
        <v>0</v>
      </c>
      <c r="P2676" t="s">
        <v>8302</v>
      </c>
      <c r="Q2676" t="s">
        <v>8319</v>
      </c>
      <c r="R2676" t="s">
        <v>8356</v>
      </c>
      <c r="S2676" s="11">
        <f t="shared" si="168"/>
        <v>42529.632754629631</v>
      </c>
      <c r="T2676" s="11">
        <f t="shared" si="169"/>
        <v>42556.207638888889</v>
      </c>
    </row>
    <row r="2677" spans="1:20" ht="43.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s="5">
        <f t="shared" si="166"/>
        <v>7.5880000000000003E-2</v>
      </c>
      <c r="H2677" t="s">
        <v>8224</v>
      </c>
      <c r="I2677" t="s">
        <v>8246</v>
      </c>
      <c r="J2677">
        <v>1415655289</v>
      </c>
      <c r="K2677">
        <v>1413059689</v>
      </c>
      <c r="L2677" t="b">
        <v>1</v>
      </c>
      <c r="M2677">
        <v>29</v>
      </c>
      <c r="N2677" s="6">
        <f t="shared" si="167"/>
        <v>65.41379310344827</v>
      </c>
      <c r="O2677" t="b">
        <v>0</v>
      </c>
      <c r="P2677" t="s">
        <v>8302</v>
      </c>
      <c r="Q2677" t="s">
        <v>8319</v>
      </c>
      <c r="R2677" t="s">
        <v>8356</v>
      </c>
      <c r="S2677" s="11">
        <f t="shared" si="168"/>
        <v>41923.857511574075</v>
      </c>
      <c r="T2677" s="11">
        <f t="shared" si="169"/>
        <v>41953.899178240739</v>
      </c>
    </row>
    <row r="2678" spans="1:20" ht="43.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s="5">
        <f t="shared" si="166"/>
        <v>0.50380952380952382</v>
      </c>
      <c r="H2678" t="s">
        <v>8229</v>
      </c>
      <c r="I2678" t="s">
        <v>8251</v>
      </c>
      <c r="J2678">
        <v>1463929174</v>
      </c>
      <c r="K2678">
        <v>1461337174</v>
      </c>
      <c r="L2678" t="b">
        <v>0</v>
      </c>
      <c r="M2678">
        <v>9</v>
      </c>
      <c r="N2678" s="6">
        <f t="shared" si="167"/>
        <v>117.55555555555556</v>
      </c>
      <c r="O2678" t="b">
        <v>0</v>
      </c>
      <c r="P2678" t="s">
        <v>8302</v>
      </c>
      <c r="Q2678" t="s">
        <v>8319</v>
      </c>
      <c r="R2678" t="s">
        <v>8356</v>
      </c>
      <c r="S2678" s="11">
        <f t="shared" si="168"/>
        <v>42482.624699074076</v>
      </c>
      <c r="T2678" s="11">
        <f t="shared" si="169"/>
        <v>42512.624699074076</v>
      </c>
    </row>
    <row r="2679" spans="1:20" ht="43.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s="5">
        <f t="shared" si="166"/>
        <v>0.17512820512820512</v>
      </c>
      <c r="H2679" t="s">
        <v>8224</v>
      </c>
      <c r="I2679" t="s">
        <v>8246</v>
      </c>
      <c r="J2679">
        <v>1404348143</v>
      </c>
      <c r="K2679">
        <v>1401756143</v>
      </c>
      <c r="L2679" t="b">
        <v>0</v>
      </c>
      <c r="M2679">
        <v>27</v>
      </c>
      <c r="N2679" s="6">
        <f t="shared" si="167"/>
        <v>126.48148148148148</v>
      </c>
      <c r="O2679" t="b">
        <v>0</v>
      </c>
      <c r="P2679" t="s">
        <v>8302</v>
      </c>
      <c r="Q2679" t="s">
        <v>8319</v>
      </c>
      <c r="R2679" t="s">
        <v>8356</v>
      </c>
      <c r="S2679" s="11">
        <f t="shared" si="168"/>
        <v>41793.029432870368</v>
      </c>
      <c r="T2679" s="11">
        <f t="shared" si="169"/>
        <v>41823.029432870368</v>
      </c>
    </row>
    <row r="2680" spans="1:20" ht="43.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s="5">
        <f t="shared" si="166"/>
        <v>1.3750000000000001E-4</v>
      </c>
      <c r="H2680" t="s">
        <v>8227</v>
      </c>
      <c r="I2680" t="s">
        <v>8249</v>
      </c>
      <c r="J2680">
        <v>1443121765</v>
      </c>
      <c r="K2680">
        <v>1440529765</v>
      </c>
      <c r="L2680" t="b">
        <v>0</v>
      </c>
      <c r="M2680">
        <v>2</v>
      </c>
      <c r="N2680" s="6">
        <f t="shared" si="167"/>
        <v>550</v>
      </c>
      <c r="O2680" t="b">
        <v>0</v>
      </c>
      <c r="P2680" t="s">
        <v>8302</v>
      </c>
      <c r="Q2680" t="s">
        <v>8319</v>
      </c>
      <c r="R2680" t="s">
        <v>8356</v>
      </c>
      <c r="S2680" s="11">
        <f t="shared" si="168"/>
        <v>42241.798206018517</v>
      </c>
      <c r="T2680" s="11">
        <f t="shared" si="169"/>
        <v>42271.798206018517</v>
      </c>
    </row>
    <row r="2681" spans="1:20" ht="43.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s="5">
        <f t="shared" si="166"/>
        <v>3.3E-3</v>
      </c>
      <c r="H2681" t="s">
        <v>8224</v>
      </c>
      <c r="I2681" t="s">
        <v>8246</v>
      </c>
      <c r="J2681">
        <v>1425081694</v>
      </c>
      <c r="K2681">
        <v>1422489694</v>
      </c>
      <c r="L2681" t="b">
        <v>0</v>
      </c>
      <c r="M2681">
        <v>3</v>
      </c>
      <c r="N2681" s="6">
        <f t="shared" si="167"/>
        <v>44</v>
      </c>
      <c r="O2681" t="b">
        <v>0</v>
      </c>
      <c r="P2681" t="s">
        <v>8302</v>
      </c>
      <c r="Q2681" t="s">
        <v>8319</v>
      </c>
      <c r="R2681" t="s">
        <v>8356</v>
      </c>
      <c r="S2681" s="11">
        <f t="shared" si="168"/>
        <v>42033.001087962963</v>
      </c>
      <c r="T2681" s="11">
        <f t="shared" si="169"/>
        <v>42063.001087962963</v>
      </c>
    </row>
    <row r="2682" spans="1:20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s="5">
        <f t="shared" si="166"/>
        <v>8.6250000000000007E-3</v>
      </c>
      <c r="H2682" t="s">
        <v>8227</v>
      </c>
      <c r="I2682" t="s">
        <v>8249</v>
      </c>
      <c r="J2682">
        <v>1459915491</v>
      </c>
      <c r="K2682">
        <v>1457327091</v>
      </c>
      <c r="L2682" t="b">
        <v>0</v>
      </c>
      <c r="M2682">
        <v>4</v>
      </c>
      <c r="N2682" s="6">
        <f t="shared" si="167"/>
        <v>69</v>
      </c>
      <c r="O2682" t="b">
        <v>0</v>
      </c>
      <c r="P2682" t="s">
        <v>8302</v>
      </c>
      <c r="Q2682" t="s">
        <v>8319</v>
      </c>
      <c r="R2682" t="s">
        <v>8356</v>
      </c>
      <c r="S2682" s="11">
        <f t="shared" si="168"/>
        <v>42436.211701388893</v>
      </c>
      <c r="T2682" s="11">
        <f t="shared" si="169"/>
        <v>42466.170034722221</v>
      </c>
    </row>
    <row r="2683" spans="1:20" ht="43.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s="5">
        <f t="shared" si="166"/>
        <v>6.875E-3</v>
      </c>
      <c r="H2683" t="s">
        <v>8224</v>
      </c>
      <c r="I2683" t="s">
        <v>8246</v>
      </c>
      <c r="J2683">
        <v>1405027750</v>
      </c>
      <c r="K2683">
        <v>1402867750</v>
      </c>
      <c r="L2683" t="b">
        <v>0</v>
      </c>
      <c r="M2683">
        <v>2</v>
      </c>
      <c r="N2683" s="6">
        <f t="shared" si="167"/>
        <v>27.5</v>
      </c>
      <c r="O2683" t="b">
        <v>0</v>
      </c>
      <c r="P2683" t="s">
        <v>8284</v>
      </c>
      <c r="Q2683" t="s">
        <v>8336</v>
      </c>
      <c r="R2683" t="s">
        <v>8337</v>
      </c>
      <c r="S2683" s="11">
        <f t="shared" si="168"/>
        <v>41805.895254629628</v>
      </c>
      <c r="T2683" s="11">
        <f t="shared" si="169"/>
        <v>41830.895254629628</v>
      </c>
    </row>
    <row r="2684" spans="1:20" ht="43.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s="5">
        <f t="shared" si="166"/>
        <v>0.28299999999999997</v>
      </c>
      <c r="H2684" t="s">
        <v>8224</v>
      </c>
      <c r="I2684" t="s">
        <v>8246</v>
      </c>
      <c r="J2684">
        <v>1416635940</v>
      </c>
      <c r="K2684">
        <v>1413838540</v>
      </c>
      <c r="L2684" t="b">
        <v>0</v>
      </c>
      <c r="M2684">
        <v>20</v>
      </c>
      <c r="N2684" s="6">
        <f t="shared" si="167"/>
        <v>84.9</v>
      </c>
      <c r="O2684" t="b">
        <v>0</v>
      </c>
      <c r="P2684" t="s">
        <v>8284</v>
      </c>
      <c r="Q2684" t="s">
        <v>8336</v>
      </c>
      <c r="R2684" t="s">
        <v>8337</v>
      </c>
      <c r="S2684" s="11">
        <f t="shared" si="168"/>
        <v>41932.871990740743</v>
      </c>
      <c r="T2684" s="11">
        <f t="shared" si="169"/>
        <v>41965.249305555553</v>
      </c>
    </row>
    <row r="2685" spans="1:20" ht="43.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s="5">
        <f t="shared" si="166"/>
        <v>2.3999999999999998E-3</v>
      </c>
      <c r="H2685" t="s">
        <v>8224</v>
      </c>
      <c r="I2685" t="s">
        <v>8246</v>
      </c>
      <c r="J2685">
        <v>1425233240</v>
      </c>
      <c r="K2685">
        <v>1422641240</v>
      </c>
      <c r="L2685" t="b">
        <v>0</v>
      </c>
      <c r="M2685">
        <v>3</v>
      </c>
      <c r="N2685" s="6">
        <f t="shared" si="167"/>
        <v>12</v>
      </c>
      <c r="O2685" t="b">
        <v>0</v>
      </c>
      <c r="P2685" t="s">
        <v>8284</v>
      </c>
      <c r="Q2685" t="s">
        <v>8336</v>
      </c>
      <c r="R2685" t="s">
        <v>8337</v>
      </c>
      <c r="S2685" s="11">
        <f t="shared" si="168"/>
        <v>42034.75509259259</v>
      </c>
      <c r="T2685" s="11">
        <f t="shared" si="169"/>
        <v>42064.75509259259</v>
      </c>
    </row>
    <row r="2686" spans="1:20" ht="43.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s="5">
        <f t="shared" si="166"/>
        <v>1.1428571428571429E-2</v>
      </c>
      <c r="H2686" t="s">
        <v>8224</v>
      </c>
      <c r="I2686" t="s">
        <v>8246</v>
      </c>
      <c r="J2686">
        <v>1407621425</v>
      </c>
      <c r="K2686">
        <v>1404165425</v>
      </c>
      <c r="L2686" t="b">
        <v>0</v>
      </c>
      <c r="M2686">
        <v>4</v>
      </c>
      <c r="N2686" s="6">
        <f t="shared" si="167"/>
        <v>200</v>
      </c>
      <c r="O2686" t="b">
        <v>0</v>
      </c>
      <c r="P2686" t="s">
        <v>8284</v>
      </c>
      <c r="Q2686" t="s">
        <v>8336</v>
      </c>
      <c r="R2686" t="s">
        <v>8337</v>
      </c>
      <c r="S2686" s="11">
        <f t="shared" si="168"/>
        <v>41820.914641203701</v>
      </c>
      <c r="T2686" s="11">
        <f t="shared" si="169"/>
        <v>41860.914641203701</v>
      </c>
    </row>
    <row r="2687" spans="1:20" ht="43.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s="5">
        <f t="shared" si="166"/>
        <v>2.0000000000000001E-4</v>
      </c>
      <c r="H2687" t="s">
        <v>8224</v>
      </c>
      <c r="I2687" t="s">
        <v>8246</v>
      </c>
      <c r="J2687">
        <v>1430149330</v>
      </c>
      <c r="K2687">
        <v>1424968930</v>
      </c>
      <c r="L2687" t="b">
        <v>0</v>
      </c>
      <c r="M2687">
        <v>1</v>
      </c>
      <c r="N2687" s="6">
        <f t="shared" si="167"/>
        <v>10</v>
      </c>
      <c r="O2687" t="b">
        <v>0</v>
      </c>
      <c r="P2687" t="s">
        <v>8284</v>
      </c>
      <c r="Q2687" t="s">
        <v>8336</v>
      </c>
      <c r="R2687" t="s">
        <v>8337</v>
      </c>
      <c r="S2687" s="11">
        <f t="shared" si="168"/>
        <v>42061.69594907407</v>
      </c>
      <c r="T2687" s="11">
        <f t="shared" si="169"/>
        <v>42121.654282407413</v>
      </c>
    </row>
    <row r="2688" spans="1:20" ht="43.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s="5">
        <f t="shared" si="166"/>
        <v>0</v>
      </c>
      <c r="H2688" t="s">
        <v>8224</v>
      </c>
      <c r="I2688" t="s">
        <v>8246</v>
      </c>
      <c r="J2688">
        <v>1412119423</v>
      </c>
      <c r="K2688">
        <v>1410391423</v>
      </c>
      <c r="L2688" t="b">
        <v>0</v>
      </c>
      <c r="M2688">
        <v>0</v>
      </c>
      <c r="N2688" s="6">
        <f t="shared" si="167"/>
        <v>0</v>
      </c>
      <c r="O2688" t="b">
        <v>0</v>
      </c>
      <c r="P2688" t="s">
        <v>8284</v>
      </c>
      <c r="Q2688" t="s">
        <v>8336</v>
      </c>
      <c r="R2688" t="s">
        <v>8337</v>
      </c>
      <c r="S2688" s="11">
        <f t="shared" si="168"/>
        <v>41892.974803240737</v>
      </c>
      <c r="T2688" s="11">
        <f t="shared" si="169"/>
        <v>41912.974803240737</v>
      </c>
    </row>
    <row r="2689" spans="1:20" ht="43.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s="5">
        <f t="shared" si="166"/>
        <v>0</v>
      </c>
      <c r="H2689" t="s">
        <v>8224</v>
      </c>
      <c r="I2689" t="s">
        <v>8246</v>
      </c>
      <c r="J2689">
        <v>1435591318</v>
      </c>
      <c r="K2689">
        <v>1432999318</v>
      </c>
      <c r="L2689" t="b">
        <v>0</v>
      </c>
      <c r="M2689">
        <v>0</v>
      </c>
      <c r="N2689" s="6">
        <f t="shared" si="167"/>
        <v>0</v>
      </c>
      <c r="O2689" t="b">
        <v>0</v>
      </c>
      <c r="P2689" t="s">
        <v>8284</v>
      </c>
      <c r="Q2689" t="s">
        <v>8336</v>
      </c>
      <c r="R2689" t="s">
        <v>8337</v>
      </c>
      <c r="S2689" s="11">
        <f t="shared" si="168"/>
        <v>42154.64025462963</v>
      </c>
      <c r="T2689" s="11">
        <f t="shared" si="169"/>
        <v>42184.64025462963</v>
      </c>
    </row>
    <row r="2690" spans="1:20" ht="29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s="5">
        <f t="shared" ref="G2690:G2753" si="170">E2690/D2690</f>
        <v>1.48E-3</v>
      </c>
      <c r="H2690" t="s">
        <v>8224</v>
      </c>
      <c r="I2690" t="s">
        <v>8246</v>
      </c>
      <c r="J2690">
        <v>1424746800</v>
      </c>
      <c r="K2690">
        <v>1422067870</v>
      </c>
      <c r="L2690" t="b">
        <v>0</v>
      </c>
      <c r="M2690">
        <v>14</v>
      </c>
      <c r="N2690" s="6">
        <f t="shared" si="167"/>
        <v>5.2857142857142856</v>
      </c>
      <c r="O2690" t="b">
        <v>0</v>
      </c>
      <c r="P2690" t="s">
        <v>8284</v>
      </c>
      <c r="Q2690" t="s">
        <v>8336</v>
      </c>
      <c r="R2690" t="s">
        <v>8337</v>
      </c>
      <c r="S2690" s="11">
        <f t="shared" si="168"/>
        <v>42028.118865740747</v>
      </c>
      <c r="T2690" s="11">
        <f t="shared" si="169"/>
        <v>42059.125</v>
      </c>
    </row>
    <row r="2691" spans="1:20" ht="43.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s="5">
        <f t="shared" si="170"/>
        <v>2.8571428571428571E-5</v>
      </c>
      <c r="H2691" t="s">
        <v>8224</v>
      </c>
      <c r="I2691" t="s">
        <v>8246</v>
      </c>
      <c r="J2691">
        <v>1469919890</v>
      </c>
      <c r="K2691">
        <v>1467327890</v>
      </c>
      <c r="L2691" t="b">
        <v>0</v>
      </c>
      <c r="M2691">
        <v>1</v>
      </c>
      <c r="N2691" s="6">
        <f t="shared" ref="N2691:N2754" si="171">IFERROR(E2691/M2691,0)</f>
        <v>1</v>
      </c>
      <c r="O2691" t="b">
        <v>0</v>
      </c>
      <c r="P2691" t="s">
        <v>8284</v>
      </c>
      <c r="Q2691" t="s">
        <v>8336</v>
      </c>
      <c r="R2691" t="s">
        <v>8337</v>
      </c>
      <c r="S2691" s="11">
        <f t="shared" ref="S2691:S2754" si="172">((($K2691/60)/60)/24)+DATE(1970,1,1)</f>
        <v>42551.961689814809</v>
      </c>
      <c r="T2691" s="11">
        <f t="shared" ref="T2691:T2754" si="173">((($J2691/60)/60)/24)+DATE(1970,1,1)</f>
        <v>42581.961689814809</v>
      </c>
    </row>
    <row r="2692" spans="1:20" ht="43.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s="5">
        <f t="shared" si="170"/>
        <v>0.107325</v>
      </c>
      <c r="H2692" t="s">
        <v>8224</v>
      </c>
      <c r="I2692" t="s">
        <v>8246</v>
      </c>
      <c r="J2692">
        <v>1433298676</v>
      </c>
      <c r="K2692">
        <v>1429410676</v>
      </c>
      <c r="L2692" t="b">
        <v>0</v>
      </c>
      <c r="M2692">
        <v>118</v>
      </c>
      <c r="N2692" s="6">
        <f t="shared" si="171"/>
        <v>72.762711864406782</v>
      </c>
      <c r="O2692" t="b">
        <v>0</v>
      </c>
      <c r="P2692" t="s">
        <v>8284</v>
      </c>
      <c r="Q2692" t="s">
        <v>8336</v>
      </c>
      <c r="R2692" t="s">
        <v>8337</v>
      </c>
      <c r="S2692" s="11">
        <f t="shared" si="172"/>
        <v>42113.105046296296</v>
      </c>
      <c r="T2692" s="11">
        <f t="shared" si="173"/>
        <v>42158.105046296296</v>
      </c>
    </row>
    <row r="2693" spans="1:20" ht="29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s="5">
        <f t="shared" si="170"/>
        <v>5.3846153846153844E-4</v>
      </c>
      <c r="H2693" t="s">
        <v>8229</v>
      </c>
      <c r="I2693" t="s">
        <v>8251</v>
      </c>
      <c r="J2693">
        <v>1431278557</v>
      </c>
      <c r="K2693">
        <v>1427390557</v>
      </c>
      <c r="L2693" t="b">
        <v>0</v>
      </c>
      <c r="M2693">
        <v>2</v>
      </c>
      <c r="N2693" s="6">
        <f t="shared" si="171"/>
        <v>17.5</v>
      </c>
      <c r="O2693" t="b">
        <v>0</v>
      </c>
      <c r="P2693" t="s">
        <v>8284</v>
      </c>
      <c r="Q2693" t="s">
        <v>8336</v>
      </c>
      <c r="R2693" t="s">
        <v>8337</v>
      </c>
      <c r="S2693" s="11">
        <f t="shared" si="172"/>
        <v>42089.724039351851</v>
      </c>
      <c r="T2693" s="11">
        <f t="shared" si="173"/>
        <v>42134.724039351851</v>
      </c>
    </row>
    <row r="2694" spans="1:20" ht="43.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s="5">
        <f t="shared" si="170"/>
        <v>7.1428571428571426E-3</v>
      </c>
      <c r="H2694" t="s">
        <v>8224</v>
      </c>
      <c r="I2694" t="s">
        <v>8246</v>
      </c>
      <c r="J2694">
        <v>1427266860</v>
      </c>
      <c r="K2694">
        <v>1424678460</v>
      </c>
      <c r="L2694" t="b">
        <v>0</v>
      </c>
      <c r="M2694">
        <v>1</v>
      </c>
      <c r="N2694" s="6">
        <f t="shared" si="171"/>
        <v>25</v>
      </c>
      <c r="O2694" t="b">
        <v>0</v>
      </c>
      <c r="P2694" t="s">
        <v>8284</v>
      </c>
      <c r="Q2694" t="s">
        <v>8336</v>
      </c>
      <c r="R2694" t="s">
        <v>8337</v>
      </c>
      <c r="S2694" s="11">
        <f t="shared" si="172"/>
        <v>42058.334027777775</v>
      </c>
      <c r="T2694" s="11">
        <f t="shared" si="173"/>
        <v>42088.292361111111</v>
      </c>
    </row>
    <row r="2695" spans="1:20" ht="43.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s="5">
        <f t="shared" si="170"/>
        <v>8.0000000000000002E-3</v>
      </c>
      <c r="H2695" t="s">
        <v>8224</v>
      </c>
      <c r="I2695" t="s">
        <v>8246</v>
      </c>
      <c r="J2695">
        <v>1407899966</v>
      </c>
      <c r="K2695">
        <v>1405307966</v>
      </c>
      <c r="L2695" t="b">
        <v>0</v>
      </c>
      <c r="M2695">
        <v>3</v>
      </c>
      <c r="N2695" s="6">
        <f t="shared" si="171"/>
        <v>13.333333333333334</v>
      </c>
      <c r="O2695" t="b">
        <v>0</v>
      </c>
      <c r="P2695" t="s">
        <v>8284</v>
      </c>
      <c r="Q2695" t="s">
        <v>8336</v>
      </c>
      <c r="R2695" t="s">
        <v>8337</v>
      </c>
      <c r="S2695" s="11">
        <f t="shared" si="172"/>
        <v>41834.138495370367</v>
      </c>
      <c r="T2695" s="11">
        <f t="shared" si="173"/>
        <v>41864.138495370367</v>
      </c>
    </row>
    <row r="2696" spans="1:20" ht="43.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s="5">
        <f t="shared" si="170"/>
        <v>3.3333333333333335E-5</v>
      </c>
      <c r="H2696" t="s">
        <v>8224</v>
      </c>
      <c r="I2696" t="s">
        <v>8246</v>
      </c>
      <c r="J2696">
        <v>1411701739</v>
      </c>
      <c r="K2696">
        <v>1409109739</v>
      </c>
      <c r="L2696" t="b">
        <v>0</v>
      </c>
      <c r="M2696">
        <v>1</v>
      </c>
      <c r="N2696" s="6">
        <f t="shared" si="171"/>
        <v>1</v>
      </c>
      <c r="O2696" t="b">
        <v>0</v>
      </c>
      <c r="P2696" t="s">
        <v>8284</v>
      </c>
      <c r="Q2696" t="s">
        <v>8336</v>
      </c>
      <c r="R2696" t="s">
        <v>8337</v>
      </c>
      <c r="S2696" s="11">
        <f t="shared" si="172"/>
        <v>41878.140497685185</v>
      </c>
      <c r="T2696" s="11">
        <f t="shared" si="173"/>
        <v>41908.140497685185</v>
      </c>
    </row>
    <row r="2697" spans="1:20" ht="29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s="5">
        <f t="shared" si="170"/>
        <v>4.7333333333333333E-3</v>
      </c>
      <c r="H2697" t="s">
        <v>8224</v>
      </c>
      <c r="I2697" t="s">
        <v>8246</v>
      </c>
      <c r="J2697">
        <v>1428981718</v>
      </c>
      <c r="K2697">
        <v>1423801318</v>
      </c>
      <c r="L2697" t="b">
        <v>0</v>
      </c>
      <c r="M2697">
        <v>3</v>
      </c>
      <c r="N2697" s="6">
        <f t="shared" si="171"/>
        <v>23.666666666666668</v>
      </c>
      <c r="O2697" t="b">
        <v>0</v>
      </c>
      <c r="P2697" t="s">
        <v>8284</v>
      </c>
      <c r="Q2697" t="s">
        <v>8336</v>
      </c>
      <c r="R2697" t="s">
        <v>8337</v>
      </c>
      <c r="S2697" s="11">
        <f t="shared" si="172"/>
        <v>42048.181921296295</v>
      </c>
      <c r="T2697" s="11">
        <f t="shared" si="173"/>
        <v>42108.14025462963</v>
      </c>
    </row>
    <row r="2698" spans="1:20" ht="43.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s="5">
        <f t="shared" si="170"/>
        <v>5.6500000000000002E-2</v>
      </c>
      <c r="H2698" t="s">
        <v>8224</v>
      </c>
      <c r="I2698" t="s">
        <v>8246</v>
      </c>
      <c r="J2698">
        <v>1419538560</v>
      </c>
      <c r="K2698">
        <v>1416600960</v>
      </c>
      <c r="L2698" t="b">
        <v>0</v>
      </c>
      <c r="M2698">
        <v>38</v>
      </c>
      <c r="N2698" s="6">
        <f t="shared" si="171"/>
        <v>89.21052631578948</v>
      </c>
      <c r="O2698" t="b">
        <v>0</v>
      </c>
      <c r="P2698" t="s">
        <v>8284</v>
      </c>
      <c r="Q2698" t="s">
        <v>8336</v>
      </c>
      <c r="R2698" t="s">
        <v>8337</v>
      </c>
      <c r="S2698" s="11">
        <f t="shared" si="172"/>
        <v>41964.844444444447</v>
      </c>
      <c r="T2698" s="11">
        <f t="shared" si="173"/>
        <v>41998.844444444447</v>
      </c>
    </row>
    <row r="2699" spans="1:20" ht="43.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s="5">
        <f t="shared" si="170"/>
        <v>0.26352173913043481</v>
      </c>
      <c r="H2699" t="s">
        <v>8224</v>
      </c>
      <c r="I2699" t="s">
        <v>8246</v>
      </c>
      <c r="J2699">
        <v>1438552800</v>
      </c>
      <c r="K2699">
        <v>1435876423</v>
      </c>
      <c r="L2699" t="b">
        <v>0</v>
      </c>
      <c r="M2699">
        <v>52</v>
      </c>
      <c r="N2699" s="6">
        <f t="shared" si="171"/>
        <v>116.55769230769231</v>
      </c>
      <c r="O2699" t="b">
        <v>0</v>
      </c>
      <c r="P2699" t="s">
        <v>8284</v>
      </c>
      <c r="Q2699" t="s">
        <v>8336</v>
      </c>
      <c r="R2699" t="s">
        <v>8337</v>
      </c>
      <c r="S2699" s="11">
        <f t="shared" si="172"/>
        <v>42187.940081018518</v>
      </c>
      <c r="T2699" s="11">
        <f t="shared" si="173"/>
        <v>42218.916666666672</v>
      </c>
    </row>
    <row r="2700" spans="1:20" ht="43.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s="5">
        <f t="shared" si="170"/>
        <v>3.2512500000000002E-3</v>
      </c>
      <c r="H2700" t="s">
        <v>8224</v>
      </c>
      <c r="I2700" t="s">
        <v>8246</v>
      </c>
      <c r="J2700">
        <v>1403904808</v>
      </c>
      <c r="K2700">
        <v>1401312808</v>
      </c>
      <c r="L2700" t="b">
        <v>0</v>
      </c>
      <c r="M2700">
        <v>2</v>
      </c>
      <c r="N2700" s="6">
        <f t="shared" si="171"/>
        <v>13.005000000000001</v>
      </c>
      <c r="O2700" t="b">
        <v>0</v>
      </c>
      <c r="P2700" t="s">
        <v>8284</v>
      </c>
      <c r="Q2700" t="s">
        <v>8336</v>
      </c>
      <c r="R2700" t="s">
        <v>8337</v>
      </c>
      <c r="S2700" s="11">
        <f t="shared" si="172"/>
        <v>41787.898240740738</v>
      </c>
      <c r="T2700" s="11">
        <f t="shared" si="173"/>
        <v>41817.898240740738</v>
      </c>
    </row>
    <row r="2701" spans="1:20" ht="43.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s="5">
        <f t="shared" si="170"/>
        <v>0</v>
      </c>
      <c r="H2701" t="s">
        <v>8229</v>
      </c>
      <c r="I2701" t="s">
        <v>8251</v>
      </c>
      <c r="J2701">
        <v>1407533463</v>
      </c>
      <c r="K2701">
        <v>1404941463</v>
      </c>
      <c r="L2701" t="b">
        <v>0</v>
      </c>
      <c r="M2701">
        <v>0</v>
      </c>
      <c r="N2701" s="6">
        <f t="shared" si="171"/>
        <v>0</v>
      </c>
      <c r="O2701" t="b">
        <v>0</v>
      </c>
      <c r="P2701" t="s">
        <v>8284</v>
      </c>
      <c r="Q2701" t="s">
        <v>8336</v>
      </c>
      <c r="R2701" t="s">
        <v>8337</v>
      </c>
      <c r="S2701" s="11">
        <f t="shared" si="172"/>
        <v>41829.896562499998</v>
      </c>
      <c r="T2701" s="11">
        <f t="shared" si="173"/>
        <v>41859.896562499998</v>
      </c>
    </row>
    <row r="2702" spans="1:20" ht="43.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s="5">
        <f t="shared" si="170"/>
        <v>7.0007000700070005E-3</v>
      </c>
      <c r="H2702" t="s">
        <v>8224</v>
      </c>
      <c r="I2702" t="s">
        <v>8246</v>
      </c>
      <c r="J2702">
        <v>1411073972</v>
      </c>
      <c r="K2702">
        <v>1408481972</v>
      </c>
      <c r="L2702" t="b">
        <v>0</v>
      </c>
      <c r="M2702">
        <v>4</v>
      </c>
      <c r="N2702" s="6">
        <f t="shared" si="171"/>
        <v>17.5</v>
      </c>
      <c r="O2702" t="b">
        <v>0</v>
      </c>
      <c r="P2702" t="s">
        <v>8284</v>
      </c>
      <c r="Q2702" t="s">
        <v>8336</v>
      </c>
      <c r="R2702" t="s">
        <v>8337</v>
      </c>
      <c r="S2702" s="11">
        <f t="shared" si="172"/>
        <v>41870.87467592593</v>
      </c>
      <c r="T2702" s="11">
        <f t="shared" si="173"/>
        <v>41900.87467592593</v>
      </c>
    </row>
    <row r="2703" spans="1:20" ht="43.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s="5">
        <f t="shared" si="170"/>
        <v>0.46176470588235297</v>
      </c>
      <c r="H2703" t="s">
        <v>8241</v>
      </c>
      <c r="I2703" t="s">
        <v>8249</v>
      </c>
      <c r="J2703">
        <v>1491586534</v>
      </c>
      <c r="K2703">
        <v>1488911734</v>
      </c>
      <c r="L2703" t="b">
        <v>0</v>
      </c>
      <c r="M2703">
        <v>46</v>
      </c>
      <c r="N2703" s="6">
        <f t="shared" si="171"/>
        <v>34.130434782608695</v>
      </c>
      <c r="O2703" t="b">
        <v>0</v>
      </c>
      <c r="P2703" t="s">
        <v>8303</v>
      </c>
      <c r="Q2703" t="s">
        <v>8317</v>
      </c>
      <c r="R2703" t="s">
        <v>8357</v>
      </c>
      <c r="S2703" s="11">
        <f t="shared" si="172"/>
        <v>42801.774699074071</v>
      </c>
      <c r="T2703" s="11">
        <f t="shared" si="173"/>
        <v>42832.733032407406</v>
      </c>
    </row>
    <row r="2704" spans="1:20" ht="43.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s="5">
        <f t="shared" si="170"/>
        <v>0.34410000000000002</v>
      </c>
      <c r="H2704" t="s">
        <v>8224</v>
      </c>
      <c r="I2704" t="s">
        <v>8246</v>
      </c>
      <c r="J2704">
        <v>1491416077</v>
      </c>
      <c r="K2704">
        <v>1488827677</v>
      </c>
      <c r="L2704" t="b">
        <v>1</v>
      </c>
      <c r="M2704">
        <v>26</v>
      </c>
      <c r="N2704" s="6">
        <f t="shared" si="171"/>
        <v>132.34615384615384</v>
      </c>
      <c r="O2704" t="b">
        <v>0</v>
      </c>
      <c r="P2704" t="s">
        <v>8303</v>
      </c>
      <c r="Q2704" t="s">
        <v>8317</v>
      </c>
      <c r="R2704" t="s">
        <v>8357</v>
      </c>
      <c r="S2704" s="11">
        <f t="shared" si="172"/>
        <v>42800.801817129628</v>
      </c>
      <c r="T2704" s="11">
        <f t="shared" si="173"/>
        <v>42830.760150462964</v>
      </c>
    </row>
    <row r="2705" spans="1:20" ht="29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s="5">
        <f t="shared" si="170"/>
        <v>1.0375000000000001</v>
      </c>
      <c r="H2705" t="s">
        <v>8238</v>
      </c>
      <c r="I2705" t="s">
        <v>8256</v>
      </c>
      <c r="J2705">
        <v>1490196830</v>
      </c>
      <c r="K2705">
        <v>1485016430</v>
      </c>
      <c r="L2705" t="b">
        <v>0</v>
      </c>
      <c r="M2705">
        <v>45</v>
      </c>
      <c r="N2705" s="6">
        <f t="shared" si="171"/>
        <v>922.22222222222217</v>
      </c>
      <c r="O2705" t="b">
        <v>0</v>
      </c>
      <c r="P2705" t="s">
        <v>8303</v>
      </c>
      <c r="Q2705" t="s">
        <v>8317</v>
      </c>
      <c r="R2705" t="s">
        <v>8357</v>
      </c>
      <c r="S2705" s="11">
        <f t="shared" si="172"/>
        <v>42756.690162037034</v>
      </c>
      <c r="T2705" s="11">
        <f t="shared" si="173"/>
        <v>42816.648495370369</v>
      </c>
    </row>
    <row r="2706" spans="1:20" ht="43.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s="5">
        <f t="shared" si="170"/>
        <v>6.0263157894736845E-2</v>
      </c>
      <c r="H2706" t="s">
        <v>8224</v>
      </c>
      <c r="I2706" t="s">
        <v>8246</v>
      </c>
      <c r="J2706">
        <v>1491421314</v>
      </c>
      <c r="K2706">
        <v>1487709714</v>
      </c>
      <c r="L2706" t="b">
        <v>0</v>
      </c>
      <c r="M2706">
        <v>7</v>
      </c>
      <c r="N2706" s="6">
        <f t="shared" si="171"/>
        <v>163.57142857142858</v>
      </c>
      <c r="O2706" t="b">
        <v>0</v>
      </c>
      <c r="P2706" t="s">
        <v>8303</v>
      </c>
      <c r="Q2706" t="s">
        <v>8317</v>
      </c>
      <c r="R2706" t="s">
        <v>8357</v>
      </c>
      <c r="S2706" s="11">
        <f t="shared" si="172"/>
        <v>42787.862430555557</v>
      </c>
      <c r="T2706" s="11">
        <f t="shared" si="173"/>
        <v>42830.820763888885</v>
      </c>
    </row>
    <row r="2707" spans="1:20" ht="29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s="5">
        <f t="shared" si="170"/>
        <v>0.10539393939393939</v>
      </c>
      <c r="H2707" t="s">
        <v>8224</v>
      </c>
      <c r="I2707" t="s">
        <v>8246</v>
      </c>
      <c r="J2707">
        <v>1490389158</v>
      </c>
      <c r="K2707">
        <v>1486504758</v>
      </c>
      <c r="L2707" t="b">
        <v>0</v>
      </c>
      <c r="M2707">
        <v>8</v>
      </c>
      <c r="N2707" s="6">
        <f t="shared" si="171"/>
        <v>217.375</v>
      </c>
      <c r="O2707" t="b">
        <v>0</v>
      </c>
      <c r="P2707" t="s">
        <v>8303</v>
      </c>
      <c r="Q2707" t="s">
        <v>8317</v>
      </c>
      <c r="R2707" t="s">
        <v>8357</v>
      </c>
      <c r="S2707" s="11">
        <f t="shared" si="172"/>
        <v>42773.916180555556</v>
      </c>
      <c r="T2707" s="11">
        <f t="shared" si="173"/>
        <v>42818.874513888892</v>
      </c>
    </row>
    <row r="2708" spans="1:20" ht="43.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s="5">
        <f t="shared" si="170"/>
        <v>1.1229714285714285</v>
      </c>
      <c r="H2708" t="s">
        <v>8224</v>
      </c>
      <c r="I2708" t="s">
        <v>8246</v>
      </c>
      <c r="J2708">
        <v>1413442740</v>
      </c>
      <c r="K2708">
        <v>1410937483</v>
      </c>
      <c r="L2708" t="b">
        <v>1</v>
      </c>
      <c r="M2708">
        <v>263</v>
      </c>
      <c r="N2708" s="6">
        <f t="shared" si="171"/>
        <v>149.44486692015209</v>
      </c>
      <c r="O2708" t="b">
        <v>1</v>
      </c>
      <c r="P2708" t="s">
        <v>8303</v>
      </c>
      <c r="Q2708" t="s">
        <v>8317</v>
      </c>
      <c r="R2708" t="s">
        <v>8357</v>
      </c>
      <c r="S2708" s="11">
        <f t="shared" si="172"/>
        <v>41899.294942129629</v>
      </c>
      <c r="T2708" s="11">
        <f t="shared" si="173"/>
        <v>41928.290972222225</v>
      </c>
    </row>
    <row r="2709" spans="1:20" ht="43.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s="5">
        <f t="shared" si="170"/>
        <v>3.50844625</v>
      </c>
      <c r="H2709" t="s">
        <v>8224</v>
      </c>
      <c r="I2709" t="s">
        <v>8246</v>
      </c>
      <c r="J2709">
        <v>1369637940</v>
      </c>
      <c r="K2709">
        <v>1367088443</v>
      </c>
      <c r="L2709" t="b">
        <v>1</v>
      </c>
      <c r="M2709">
        <v>394</v>
      </c>
      <c r="N2709" s="6">
        <f t="shared" si="171"/>
        <v>71.237487309644663</v>
      </c>
      <c r="O2709" t="b">
        <v>1</v>
      </c>
      <c r="P2709" t="s">
        <v>8303</v>
      </c>
      <c r="Q2709" t="s">
        <v>8317</v>
      </c>
      <c r="R2709" t="s">
        <v>8357</v>
      </c>
      <c r="S2709" s="11">
        <f t="shared" si="172"/>
        <v>41391.782905092594</v>
      </c>
      <c r="T2709" s="11">
        <f t="shared" si="173"/>
        <v>41421.290972222225</v>
      </c>
    </row>
    <row r="2710" spans="1:20" ht="43.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s="5">
        <f t="shared" si="170"/>
        <v>2.3321535</v>
      </c>
      <c r="H2710" t="s">
        <v>8225</v>
      </c>
      <c r="I2710" t="s">
        <v>8247</v>
      </c>
      <c r="J2710">
        <v>1469119526</v>
      </c>
      <c r="K2710">
        <v>1463935526</v>
      </c>
      <c r="L2710" t="b">
        <v>1</v>
      </c>
      <c r="M2710">
        <v>1049</v>
      </c>
      <c r="N2710" s="6">
        <f t="shared" si="171"/>
        <v>44.464318398474738</v>
      </c>
      <c r="O2710" t="b">
        <v>1</v>
      </c>
      <c r="P2710" t="s">
        <v>8303</v>
      </c>
      <c r="Q2710" t="s">
        <v>8317</v>
      </c>
      <c r="R2710" t="s">
        <v>8357</v>
      </c>
      <c r="S2710" s="11">
        <f t="shared" si="172"/>
        <v>42512.698217592595</v>
      </c>
      <c r="T2710" s="11">
        <f t="shared" si="173"/>
        <v>42572.698217592595</v>
      </c>
    </row>
    <row r="2711" spans="1:20" ht="43.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s="5">
        <f t="shared" si="170"/>
        <v>1.01606</v>
      </c>
      <c r="H2711" t="s">
        <v>8224</v>
      </c>
      <c r="I2711" t="s">
        <v>8246</v>
      </c>
      <c r="J2711">
        <v>1475553540</v>
      </c>
      <c r="K2711">
        <v>1472528141</v>
      </c>
      <c r="L2711" t="b">
        <v>1</v>
      </c>
      <c r="M2711">
        <v>308</v>
      </c>
      <c r="N2711" s="6">
        <f t="shared" si="171"/>
        <v>164.94480519480518</v>
      </c>
      <c r="O2711" t="b">
        <v>1</v>
      </c>
      <c r="P2711" t="s">
        <v>8303</v>
      </c>
      <c r="Q2711" t="s">
        <v>8317</v>
      </c>
      <c r="R2711" t="s">
        <v>8357</v>
      </c>
      <c r="S2711" s="11">
        <f t="shared" si="172"/>
        <v>42612.149780092594</v>
      </c>
      <c r="T2711" s="11">
        <f t="shared" si="173"/>
        <v>42647.165972222225</v>
      </c>
    </row>
    <row r="2712" spans="1:20" ht="29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s="5">
        <f t="shared" si="170"/>
        <v>1.5390035000000002</v>
      </c>
      <c r="H2712" t="s">
        <v>8224</v>
      </c>
      <c r="I2712" t="s">
        <v>8246</v>
      </c>
      <c r="J2712">
        <v>1407549600</v>
      </c>
      <c r="K2712">
        <v>1404797428</v>
      </c>
      <c r="L2712" t="b">
        <v>1</v>
      </c>
      <c r="M2712">
        <v>1088</v>
      </c>
      <c r="N2712" s="6">
        <f t="shared" si="171"/>
        <v>84.871516544117654</v>
      </c>
      <c r="O2712" t="b">
        <v>1</v>
      </c>
      <c r="P2712" t="s">
        <v>8303</v>
      </c>
      <c r="Q2712" t="s">
        <v>8317</v>
      </c>
      <c r="R2712" t="s">
        <v>8357</v>
      </c>
      <c r="S2712" s="11">
        <f t="shared" si="172"/>
        <v>41828.229490740741</v>
      </c>
      <c r="T2712" s="11">
        <f t="shared" si="173"/>
        <v>41860.083333333336</v>
      </c>
    </row>
    <row r="2713" spans="1:20" ht="43.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s="5">
        <f t="shared" si="170"/>
        <v>1.007161125319693</v>
      </c>
      <c r="H2713" t="s">
        <v>8225</v>
      </c>
      <c r="I2713" t="s">
        <v>8247</v>
      </c>
      <c r="J2713">
        <v>1403301660</v>
      </c>
      <c r="K2713">
        <v>1400694790</v>
      </c>
      <c r="L2713" t="b">
        <v>1</v>
      </c>
      <c r="M2713">
        <v>73</v>
      </c>
      <c r="N2713" s="6">
        <f t="shared" si="171"/>
        <v>53.945205479452056</v>
      </c>
      <c r="O2713" t="b">
        <v>1</v>
      </c>
      <c r="P2713" t="s">
        <v>8303</v>
      </c>
      <c r="Q2713" t="s">
        <v>8317</v>
      </c>
      <c r="R2713" t="s">
        <v>8357</v>
      </c>
      <c r="S2713" s="11">
        <f t="shared" si="172"/>
        <v>41780.745254629634</v>
      </c>
      <c r="T2713" s="11">
        <f t="shared" si="173"/>
        <v>41810.917361111111</v>
      </c>
    </row>
    <row r="2714" spans="1:20" ht="43.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s="5">
        <f t="shared" si="170"/>
        <v>1.3138181818181818</v>
      </c>
      <c r="H2714" t="s">
        <v>8224</v>
      </c>
      <c r="I2714" t="s">
        <v>8246</v>
      </c>
      <c r="J2714">
        <v>1373738400</v>
      </c>
      <c r="K2714">
        <v>1370568560</v>
      </c>
      <c r="L2714" t="b">
        <v>1</v>
      </c>
      <c r="M2714">
        <v>143</v>
      </c>
      <c r="N2714" s="6">
        <f t="shared" si="171"/>
        <v>50.531468531468533</v>
      </c>
      <c r="O2714" t="b">
        <v>1</v>
      </c>
      <c r="P2714" t="s">
        <v>8303</v>
      </c>
      <c r="Q2714" t="s">
        <v>8317</v>
      </c>
      <c r="R2714" t="s">
        <v>8357</v>
      </c>
      <c r="S2714" s="11">
        <f t="shared" si="172"/>
        <v>41432.062037037038</v>
      </c>
      <c r="T2714" s="11">
        <f t="shared" si="173"/>
        <v>41468.75</v>
      </c>
    </row>
    <row r="2715" spans="1:20" ht="43.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s="5">
        <f t="shared" si="170"/>
        <v>1.0224133333333334</v>
      </c>
      <c r="H2715" t="s">
        <v>8224</v>
      </c>
      <c r="I2715" t="s">
        <v>8246</v>
      </c>
      <c r="J2715">
        <v>1450971684</v>
      </c>
      <c r="K2715">
        <v>1447515684</v>
      </c>
      <c r="L2715" t="b">
        <v>1</v>
      </c>
      <c r="M2715">
        <v>1420</v>
      </c>
      <c r="N2715" s="6">
        <f t="shared" si="171"/>
        <v>108.00140845070422</v>
      </c>
      <c r="O2715" t="b">
        <v>1</v>
      </c>
      <c r="P2715" t="s">
        <v>8303</v>
      </c>
      <c r="Q2715" t="s">
        <v>8317</v>
      </c>
      <c r="R2715" t="s">
        <v>8357</v>
      </c>
      <c r="S2715" s="11">
        <f t="shared" si="172"/>
        <v>42322.653749999998</v>
      </c>
      <c r="T2715" s="11">
        <f t="shared" si="173"/>
        <v>42362.653749999998</v>
      </c>
    </row>
    <row r="2716" spans="1:20" ht="29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s="5">
        <f t="shared" si="170"/>
        <v>1.1635599999999999</v>
      </c>
      <c r="H2716" t="s">
        <v>8224</v>
      </c>
      <c r="I2716" t="s">
        <v>8246</v>
      </c>
      <c r="J2716">
        <v>1476486000</v>
      </c>
      <c r="K2716">
        <v>1474040596</v>
      </c>
      <c r="L2716" t="b">
        <v>1</v>
      </c>
      <c r="M2716">
        <v>305</v>
      </c>
      <c r="N2716" s="6">
        <f t="shared" si="171"/>
        <v>95.373770491803285</v>
      </c>
      <c r="O2716" t="b">
        <v>1</v>
      </c>
      <c r="P2716" t="s">
        <v>8303</v>
      </c>
      <c r="Q2716" t="s">
        <v>8317</v>
      </c>
      <c r="R2716" t="s">
        <v>8357</v>
      </c>
      <c r="S2716" s="11">
        <f t="shared" si="172"/>
        <v>42629.655046296291</v>
      </c>
      <c r="T2716" s="11">
        <f t="shared" si="173"/>
        <v>42657.958333333328</v>
      </c>
    </row>
    <row r="2717" spans="1:20" ht="43.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s="5">
        <f t="shared" si="170"/>
        <v>2.6462241666666664</v>
      </c>
      <c r="H2717" t="s">
        <v>8224</v>
      </c>
      <c r="I2717" t="s">
        <v>8246</v>
      </c>
      <c r="J2717">
        <v>1456047228</v>
      </c>
      <c r="K2717">
        <v>1453109628</v>
      </c>
      <c r="L2717" t="b">
        <v>1</v>
      </c>
      <c r="M2717">
        <v>551</v>
      </c>
      <c r="N2717" s="6">
        <f t="shared" si="171"/>
        <v>57.631016333938291</v>
      </c>
      <c r="O2717" t="b">
        <v>1</v>
      </c>
      <c r="P2717" t="s">
        <v>8303</v>
      </c>
      <c r="Q2717" t="s">
        <v>8317</v>
      </c>
      <c r="R2717" t="s">
        <v>8357</v>
      </c>
      <c r="S2717" s="11">
        <f t="shared" si="172"/>
        <v>42387.398472222223</v>
      </c>
      <c r="T2717" s="11">
        <f t="shared" si="173"/>
        <v>42421.398472222223</v>
      </c>
    </row>
    <row r="2718" spans="1:20" ht="58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s="5">
        <f t="shared" si="170"/>
        <v>1.1998010000000001</v>
      </c>
      <c r="H2718" t="s">
        <v>8236</v>
      </c>
      <c r="I2718" t="s">
        <v>8249</v>
      </c>
      <c r="J2718">
        <v>1444291193</v>
      </c>
      <c r="K2718">
        <v>1441699193</v>
      </c>
      <c r="L2718" t="b">
        <v>1</v>
      </c>
      <c r="M2718">
        <v>187</v>
      </c>
      <c r="N2718" s="6">
        <f t="shared" si="171"/>
        <v>64.160481283422456</v>
      </c>
      <c r="O2718" t="b">
        <v>1</v>
      </c>
      <c r="P2718" t="s">
        <v>8303</v>
      </c>
      <c r="Q2718" t="s">
        <v>8317</v>
      </c>
      <c r="R2718" t="s">
        <v>8357</v>
      </c>
      <c r="S2718" s="11">
        <f t="shared" si="172"/>
        <v>42255.333252314813</v>
      </c>
      <c r="T2718" s="11">
        <f t="shared" si="173"/>
        <v>42285.333252314813</v>
      </c>
    </row>
    <row r="2719" spans="1:20" ht="43.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s="5">
        <f t="shared" si="170"/>
        <v>1.2010400000000001</v>
      </c>
      <c r="H2719" t="s">
        <v>8224</v>
      </c>
      <c r="I2719" t="s">
        <v>8246</v>
      </c>
      <c r="J2719">
        <v>1417906649</v>
      </c>
      <c r="K2719">
        <v>1414015049</v>
      </c>
      <c r="L2719" t="b">
        <v>1</v>
      </c>
      <c r="M2719">
        <v>325</v>
      </c>
      <c r="N2719" s="6">
        <f t="shared" si="171"/>
        <v>92.387692307692305</v>
      </c>
      <c r="O2719" t="b">
        <v>1</v>
      </c>
      <c r="P2719" t="s">
        <v>8303</v>
      </c>
      <c r="Q2719" t="s">
        <v>8317</v>
      </c>
      <c r="R2719" t="s">
        <v>8357</v>
      </c>
      <c r="S2719" s="11">
        <f t="shared" si="172"/>
        <v>41934.914918981485</v>
      </c>
      <c r="T2719" s="11">
        <f t="shared" si="173"/>
        <v>41979.956585648149</v>
      </c>
    </row>
    <row r="2720" spans="1:20" ht="43.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s="5">
        <f t="shared" si="170"/>
        <v>1.0358333333333334</v>
      </c>
      <c r="H2720" t="s">
        <v>8224</v>
      </c>
      <c r="I2720" t="s">
        <v>8246</v>
      </c>
      <c r="J2720">
        <v>1462316400</v>
      </c>
      <c r="K2720">
        <v>1459865945</v>
      </c>
      <c r="L2720" t="b">
        <v>1</v>
      </c>
      <c r="M2720">
        <v>148</v>
      </c>
      <c r="N2720" s="6">
        <f t="shared" si="171"/>
        <v>125.97972972972973</v>
      </c>
      <c r="O2720" t="b">
        <v>1</v>
      </c>
      <c r="P2720" t="s">
        <v>8303</v>
      </c>
      <c r="Q2720" t="s">
        <v>8317</v>
      </c>
      <c r="R2720" t="s">
        <v>8357</v>
      </c>
      <c r="S2720" s="11">
        <f t="shared" si="172"/>
        <v>42465.596585648149</v>
      </c>
      <c r="T2720" s="11">
        <f t="shared" si="173"/>
        <v>42493.958333333328</v>
      </c>
    </row>
    <row r="2721" spans="1:20" ht="43.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s="5">
        <f t="shared" si="170"/>
        <v>1.0883333333333334</v>
      </c>
      <c r="H2721" t="s">
        <v>8224</v>
      </c>
      <c r="I2721" t="s">
        <v>8246</v>
      </c>
      <c r="J2721">
        <v>1460936694</v>
      </c>
      <c r="K2721">
        <v>1455756294</v>
      </c>
      <c r="L2721" t="b">
        <v>0</v>
      </c>
      <c r="M2721">
        <v>69</v>
      </c>
      <c r="N2721" s="6">
        <f t="shared" si="171"/>
        <v>94.637681159420296</v>
      </c>
      <c r="O2721" t="b">
        <v>1</v>
      </c>
      <c r="P2721" t="s">
        <v>8303</v>
      </c>
      <c r="Q2721" t="s">
        <v>8317</v>
      </c>
      <c r="R2721" t="s">
        <v>8357</v>
      </c>
      <c r="S2721" s="11">
        <f t="shared" si="172"/>
        <v>42418.031180555554</v>
      </c>
      <c r="T2721" s="11">
        <f t="shared" si="173"/>
        <v>42477.989513888882</v>
      </c>
    </row>
    <row r="2722" spans="1:20" ht="43.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s="5">
        <f t="shared" si="170"/>
        <v>1.1812400000000001</v>
      </c>
      <c r="H2722" t="s">
        <v>8224</v>
      </c>
      <c r="I2722" t="s">
        <v>8246</v>
      </c>
      <c r="J2722">
        <v>1478866253</v>
      </c>
      <c r="K2722">
        <v>1476270653</v>
      </c>
      <c r="L2722" t="b">
        <v>0</v>
      </c>
      <c r="M2722">
        <v>173</v>
      </c>
      <c r="N2722" s="6">
        <f t="shared" si="171"/>
        <v>170.69942196531792</v>
      </c>
      <c r="O2722" t="b">
        <v>1</v>
      </c>
      <c r="P2722" t="s">
        <v>8303</v>
      </c>
      <c r="Q2722" t="s">
        <v>8317</v>
      </c>
      <c r="R2722" t="s">
        <v>8357</v>
      </c>
      <c r="S2722" s="11">
        <f t="shared" si="172"/>
        <v>42655.465891203698</v>
      </c>
      <c r="T2722" s="11">
        <f t="shared" si="173"/>
        <v>42685.507557870369</v>
      </c>
    </row>
    <row r="2723" spans="1:20" ht="43.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s="5">
        <f t="shared" si="170"/>
        <v>14.62</v>
      </c>
      <c r="H2723" t="s">
        <v>8225</v>
      </c>
      <c r="I2723" t="s">
        <v>8247</v>
      </c>
      <c r="J2723">
        <v>1378494000</v>
      </c>
      <c r="K2723">
        <v>1375880598</v>
      </c>
      <c r="L2723" t="b">
        <v>0</v>
      </c>
      <c r="M2723">
        <v>269</v>
      </c>
      <c r="N2723" s="6">
        <f t="shared" si="171"/>
        <v>40.762081784386616</v>
      </c>
      <c r="O2723" t="b">
        <v>1</v>
      </c>
      <c r="P2723" t="s">
        <v>8295</v>
      </c>
      <c r="Q2723" t="s">
        <v>8319</v>
      </c>
      <c r="R2723" t="s">
        <v>8349</v>
      </c>
      <c r="S2723" s="11">
        <f t="shared" si="172"/>
        <v>41493.543958333335</v>
      </c>
      <c r="T2723" s="11">
        <f t="shared" si="173"/>
        <v>41523.791666666664</v>
      </c>
    </row>
    <row r="2724" spans="1:20" ht="43.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s="5">
        <f t="shared" si="170"/>
        <v>2.5253999999999999</v>
      </c>
      <c r="H2724" t="s">
        <v>8224</v>
      </c>
      <c r="I2724" t="s">
        <v>8246</v>
      </c>
      <c r="J2724">
        <v>1485722053</v>
      </c>
      <c r="K2724">
        <v>1480538053</v>
      </c>
      <c r="L2724" t="b">
        <v>0</v>
      </c>
      <c r="M2724">
        <v>185</v>
      </c>
      <c r="N2724" s="6">
        <f t="shared" si="171"/>
        <v>68.254054054054052</v>
      </c>
      <c r="O2724" t="b">
        <v>1</v>
      </c>
      <c r="P2724" t="s">
        <v>8295</v>
      </c>
      <c r="Q2724" t="s">
        <v>8319</v>
      </c>
      <c r="R2724" t="s">
        <v>8349</v>
      </c>
      <c r="S2724" s="11">
        <f t="shared" si="172"/>
        <v>42704.857094907406</v>
      </c>
      <c r="T2724" s="11">
        <f t="shared" si="173"/>
        <v>42764.857094907406</v>
      </c>
    </row>
    <row r="2725" spans="1:20" ht="43.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s="5">
        <f t="shared" si="170"/>
        <v>1.4005000000000001</v>
      </c>
      <c r="H2725" t="s">
        <v>8224</v>
      </c>
      <c r="I2725" t="s">
        <v>8246</v>
      </c>
      <c r="J2725">
        <v>1420060088</v>
      </c>
      <c r="K2725">
        <v>1414872488</v>
      </c>
      <c r="L2725" t="b">
        <v>0</v>
      </c>
      <c r="M2725">
        <v>176</v>
      </c>
      <c r="N2725" s="6">
        <f t="shared" si="171"/>
        <v>95.48863636363636</v>
      </c>
      <c r="O2725" t="b">
        <v>1</v>
      </c>
      <c r="P2725" t="s">
        <v>8295</v>
      </c>
      <c r="Q2725" t="s">
        <v>8319</v>
      </c>
      <c r="R2725" t="s">
        <v>8349</v>
      </c>
      <c r="S2725" s="11">
        <f t="shared" si="172"/>
        <v>41944.83898148148</v>
      </c>
      <c r="T2725" s="11">
        <f t="shared" si="173"/>
        <v>42004.880648148144</v>
      </c>
    </row>
    <row r="2726" spans="1:20" ht="43.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s="5">
        <f t="shared" si="170"/>
        <v>2.9687520259319289</v>
      </c>
      <c r="H2726" t="s">
        <v>8225</v>
      </c>
      <c r="I2726" t="s">
        <v>8247</v>
      </c>
      <c r="J2726">
        <v>1439625059</v>
      </c>
      <c r="K2726">
        <v>1436860259</v>
      </c>
      <c r="L2726" t="b">
        <v>0</v>
      </c>
      <c r="M2726">
        <v>1019</v>
      </c>
      <c r="N2726" s="6">
        <f t="shared" si="171"/>
        <v>7.1902649656526005</v>
      </c>
      <c r="O2726" t="b">
        <v>1</v>
      </c>
      <c r="P2726" t="s">
        <v>8295</v>
      </c>
      <c r="Q2726" t="s">
        <v>8319</v>
      </c>
      <c r="R2726" t="s">
        <v>8349</v>
      </c>
      <c r="S2726" s="11">
        <f t="shared" si="172"/>
        <v>42199.32707175926</v>
      </c>
      <c r="T2726" s="11">
        <f t="shared" si="173"/>
        <v>42231.32707175926</v>
      </c>
    </row>
    <row r="2727" spans="1:20" ht="29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s="5">
        <f t="shared" si="170"/>
        <v>1.445425</v>
      </c>
      <c r="H2727" t="s">
        <v>8229</v>
      </c>
      <c r="I2727" t="s">
        <v>8251</v>
      </c>
      <c r="J2727">
        <v>1488390735</v>
      </c>
      <c r="K2727">
        <v>1484070735</v>
      </c>
      <c r="L2727" t="b">
        <v>0</v>
      </c>
      <c r="M2727">
        <v>113</v>
      </c>
      <c r="N2727" s="6">
        <f t="shared" si="171"/>
        <v>511.65486725663715</v>
      </c>
      <c r="O2727" t="b">
        <v>1</v>
      </c>
      <c r="P2727" t="s">
        <v>8295</v>
      </c>
      <c r="Q2727" t="s">
        <v>8319</v>
      </c>
      <c r="R2727" t="s">
        <v>8349</v>
      </c>
      <c r="S2727" s="11">
        <f t="shared" si="172"/>
        <v>42745.744618055556</v>
      </c>
      <c r="T2727" s="11">
        <f t="shared" si="173"/>
        <v>42795.744618055556</v>
      </c>
    </row>
    <row r="2728" spans="1:20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s="5">
        <f t="shared" si="170"/>
        <v>1.05745</v>
      </c>
      <c r="H2728" t="s">
        <v>8224</v>
      </c>
      <c r="I2728" t="s">
        <v>8246</v>
      </c>
      <c r="J2728">
        <v>1461333311</v>
      </c>
      <c r="K2728">
        <v>1458741311</v>
      </c>
      <c r="L2728" t="b">
        <v>0</v>
      </c>
      <c r="M2728">
        <v>404</v>
      </c>
      <c r="N2728" s="6">
        <f t="shared" si="171"/>
        <v>261.74504950495049</v>
      </c>
      <c r="O2728" t="b">
        <v>1</v>
      </c>
      <c r="P2728" t="s">
        <v>8295</v>
      </c>
      <c r="Q2728" t="s">
        <v>8319</v>
      </c>
      <c r="R2728" t="s">
        <v>8349</v>
      </c>
      <c r="S2728" s="11">
        <f t="shared" si="172"/>
        <v>42452.579988425925</v>
      </c>
      <c r="T2728" s="11">
        <f t="shared" si="173"/>
        <v>42482.579988425925</v>
      </c>
    </row>
    <row r="2729" spans="1:20" ht="43.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s="5">
        <f t="shared" si="170"/>
        <v>4.9321000000000002</v>
      </c>
      <c r="H2729" t="s">
        <v>8224</v>
      </c>
      <c r="I2729" t="s">
        <v>8246</v>
      </c>
      <c r="J2729">
        <v>1438964063</v>
      </c>
      <c r="K2729">
        <v>1436804063</v>
      </c>
      <c r="L2729" t="b">
        <v>0</v>
      </c>
      <c r="M2729">
        <v>707</v>
      </c>
      <c r="N2729" s="6">
        <f t="shared" si="171"/>
        <v>69.760961810466767</v>
      </c>
      <c r="O2729" t="b">
        <v>1</v>
      </c>
      <c r="P2729" t="s">
        <v>8295</v>
      </c>
      <c r="Q2729" t="s">
        <v>8319</v>
      </c>
      <c r="R2729" t="s">
        <v>8349</v>
      </c>
      <c r="S2729" s="11">
        <f t="shared" si="172"/>
        <v>42198.676655092597</v>
      </c>
      <c r="T2729" s="11">
        <f t="shared" si="173"/>
        <v>42223.676655092597</v>
      </c>
    </row>
    <row r="2730" spans="1:20" ht="29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s="5">
        <f t="shared" si="170"/>
        <v>2.0182666666666669</v>
      </c>
      <c r="H2730" t="s">
        <v>8224</v>
      </c>
      <c r="I2730" t="s">
        <v>8246</v>
      </c>
      <c r="J2730">
        <v>1451485434</v>
      </c>
      <c r="K2730">
        <v>1448461434</v>
      </c>
      <c r="L2730" t="b">
        <v>0</v>
      </c>
      <c r="M2730">
        <v>392</v>
      </c>
      <c r="N2730" s="6">
        <f t="shared" si="171"/>
        <v>77.229591836734699</v>
      </c>
      <c r="O2730" t="b">
        <v>1</v>
      </c>
      <c r="P2730" t="s">
        <v>8295</v>
      </c>
      <c r="Q2730" t="s">
        <v>8319</v>
      </c>
      <c r="R2730" t="s">
        <v>8349</v>
      </c>
      <c r="S2730" s="11">
        <f t="shared" si="172"/>
        <v>42333.59993055556</v>
      </c>
      <c r="T2730" s="11">
        <f t="shared" si="173"/>
        <v>42368.59993055556</v>
      </c>
    </row>
    <row r="2731" spans="1:20" ht="29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s="5">
        <f t="shared" si="170"/>
        <v>1.0444</v>
      </c>
      <c r="H2731" t="s">
        <v>8224</v>
      </c>
      <c r="I2731" t="s">
        <v>8246</v>
      </c>
      <c r="J2731">
        <v>1430459197</v>
      </c>
      <c r="K2731">
        <v>1427867197</v>
      </c>
      <c r="L2731" t="b">
        <v>0</v>
      </c>
      <c r="M2731">
        <v>23</v>
      </c>
      <c r="N2731" s="6">
        <f t="shared" si="171"/>
        <v>340.56521739130437</v>
      </c>
      <c r="O2731" t="b">
        <v>1</v>
      </c>
      <c r="P2731" t="s">
        <v>8295</v>
      </c>
      <c r="Q2731" t="s">
        <v>8319</v>
      </c>
      <c r="R2731" t="s">
        <v>8349</v>
      </c>
      <c r="S2731" s="11">
        <f t="shared" si="172"/>
        <v>42095.240706018521</v>
      </c>
      <c r="T2731" s="11">
        <f t="shared" si="173"/>
        <v>42125.240706018521</v>
      </c>
    </row>
    <row r="2732" spans="1:20" ht="29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s="5">
        <f t="shared" si="170"/>
        <v>1.7029262962962963</v>
      </c>
      <c r="H2732" t="s">
        <v>8224</v>
      </c>
      <c r="I2732" t="s">
        <v>8246</v>
      </c>
      <c r="J2732">
        <v>1366635575</v>
      </c>
      <c r="K2732">
        <v>1363611575</v>
      </c>
      <c r="L2732" t="b">
        <v>0</v>
      </c>
      <c r="M2732">
        <v>682</v>
      </c>
      <c r="N2732" s="6">
        <f t="shared" si="171"/>
        <v>67.417903225806455</v>
      </c>
      <c r="O2732" t="b">
        <v>1</v>
      </c>
      <c r="P2732" t="s">
        <v>8295</v>
      </c>
      <c r="Q2732" t="s">
        <v>8319</v>
      </c>
      <c r="R2732" t="s">
        <v>8349</v>
      </c>
      <c r="S2732" s="11">
        <f t="shared" si="172"/>
        <v>41351.541377314818</v>
      </c>
      <c r="T2732" s="11">
        <f t="shared" si="173"/>
        <v>41386.541377314818</v>
      </c>
    </row>
    <row r="2733" spans="1:20" ht="43.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s="5">
        <f t="shared" si="170"/>
        <v>1.0430333333333333</v>
      </c>
      <c r="H2733" t="s">
        <v>8224</v>
      </c>
      <c r="I2733" t="s">
        <v>8246</v>
      </c>
      <c r="J2733">
        <v>1413604800</v>
      </c>
      <c r="K2733">
        <v>1408624622</v>
      </c>
      <c r="L2733" t="b">
        <v>0</v>
      </c>
      <c r="M2733">
        <v>37</v>
      </c>
      <c r="N2733" s="6">
        <f t="shared" si="171"/>
        <v>845.70270270270271</v>
      </c>
      <c r="O2733" t="b">
        <v>1</v>
      </c>
      <c r="P2733" t="s">
        <v>8295</v>
      </c>
      <c r="Q2733" t="s">
        <v>8319</v>
      </c>
      <c r="R2733" t="s">
        <v>8349</v>
      </c>
      <c r="S2733" s="11">
        <f t="shared" si="172"/>
        <v>41872.525717592594</v>
      </c>
      <c r="T2733" s="11">
        <f t="shared" si="173"/>
        <v>41930.166666666664</v>
      </c>
    </row>
    <row r="2734" spans="1:20" ht="43.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s="5">
        <f t="shared" si="170"/>
        <v>1.1825000000000001</v>
      </c>
      <c r="H2734" t="s">
        <v>8224</v>
      </c>
      <c r="I2734" t="s">
        <v>8246</v>
      </c>
      <c r="J2734">
        <v>1369699200</v>
      </c>
      <c r="K2734">
        <v>1366917828</v>
      </c>
      <c r="L2734" t="b">
        <v>0</v>
      </c>
      <c r="M2734">
        <v>146</v>
      </c>
      <c r="N2734" s="6">
        <f t="shared" si="171"/>
        <v>97.191780821917803</v>
      </c>
      <c r="O2734" t="b">
        <v>1</v>
      </c>
      <c r="P2734" t="s">
        <v>8295</v>
      </c>
      <c r="Q2734" t="s">
        <v>8319</v>
      </c>
      <c r="R2734" t="s">
        <v>8349</v>
      </c>
      <c r="S2734" s="11">
        <f t="shared" si="172"/>
        <v>41389.808194444442</v>
      </c>
      <c r="T2734" s="11">
        <f t="shared" si="173"/>
        <v>41422</v>
      </c>
    </row>
    <row r="2735" spans="1:20" ht="43.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s="5">
        <f t="shared" si="170"/>
        <v>1.07538</v>
      </c>
      <c r="H2735" t="s">
        <v>8224</v>
      </c>
      <c r="I2735" t="s">
        <v>8246</v>
      </c>
      <c r="J2735">
        <v>1428643974</v>
      </c>
      <c r="K2735">
        <v>1423463574</v>
      </c>
      <c r="L2735" t="b">
        <v>0</v>
      </c>
      <c r="M2735">
        <v>119</v>
      </c>
      <c r="N2735" s="6">
        <f t="shared" si="171"/>
        <v>451.84033613445376</v>
      </c>
      <c r="O2735" t="b">
        <v>1</v>
      </c>
      <c r="P2735" t="s">
        <v>8295</v>
      </c>
      <c r="Q2735" t="s">
        <v>8319</v>
      </c>
      <c r="R2735" t="s">
        <v>8349</v>
      </c>
      <c r="S2735" s="11">
        <f t="shared" si="172"/>
        <v>42044.272847222222</v>
      </c>
      <c r="T2735" s="11">
        <f t="shared" si="173"/>
        <v>42104.231180555551</v>
      </c>
    </row>
    <row r="2736" spans="1:20" ht="43.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s="5">
        <f t="shared" si="170"/>
        <v>22603</v>
      </c>
      <c r="H2736" t="s">
        <v>8224</v>
      </c>
      <c r="I2736" t="s">
        <v>8246</v>
      </c>
      <c r="J2736">
        <v>1476395940</v>
      </c>
      <c r="K2736">
        <v>1473782592</v>
      </c>
      <c r="L2736" t="b">
        <v>0</v>
      </c>
      <c r="M2736">
        <v>163</v>
      </c>
      <c r="N2736" s="6">
        <f t="shared" si="171"/>
        <v>138.66871165644173</v>
      </c>
      <c r="O2736" t="b">
        <v>1</v>
      </c>
      <c r="P2736" t="s">
        <v>8295</v>
      </c>
      <c r="Q2736" t="s">
        <v>8319</v>
      </c>
      <c r="R2736" t="s">
        <v>8349</v>
      </c>
      <c r="S2736" s="11">
        <f t="shared" si="172"/>
        <v>42626.668888888889</v>
      </c>
      <c r="T2736" s="11">
        <f t="shared" si="173"/>
        <v>42656.915972222225</v>
      </c>
    </row>
    <row r="2737" spans="1:20" ht="43.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s="5">
        <f t="shared" si="170"/>
        <v>9.7813466666666677</v>
      </c>
      <c r="H2737" t="s">
        <v>8225</v>
      </c>
      <c r="I2737" t="s">
        <v>8247</v>
      </c>
      <c r="J2737">
        <v>1363204800</v>
      </c>
      <c r="K2737">
        <v>1360551250</v>
      </c>
      <c r="L2737" t="b">
        <v>0</v>
      </c>
      <c r="M2737">
        <v>339</v>
      </c>
      <c r="N2737" s="6">
        <f t="shared" si="171"/>
        <v>21.640147492625371</v>
      </c>
      <c r="O2737" t="b">
        <v>1</v>
      </c>
      <c r="P2737" t="s">
        <v>8295</v>
      </c>
      <c r="Q2737" t="s">
        <v>8319</v>
      </c>
      <c r="R2737" t="s">
        <v>8349</v>
      </c>
      <c r="S2737" s="11">
        <f t="shared" si="172"/>
        <v>41316.120949074073</v>
      </c>
      <c r="T2737" s="11">
        <f t="shared" si="173"/>
        <v>41346.833333333336</v>
      </c>
    </row>
    <row r="2738" spans="1:20" ht="58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s="5">
        <f t="shared" si="170"/>
        <v>1.2290000000000001</v>
      </c>
      <c r="H2738" t="s">
        <v>8229</v>
      </c>
      <c r="I2738" t="s">
        <v>8251</v>
      </c>
      <c r="J2738">
        <v>1398268773</v>
      </c>
      <c r="K2738">
        <v>1395676773</v>
      </c>
      <c r="L2738" t="b">
        <v>0</v>
      </c>
      <c r="M2738">
        <v>58</v>
      </c>
      <c r="N2738" s="6">
        <f t="shared" si="171"/>
        <v>169.51724137931035</v>
      </c>
      <c r="O2738" t="b">
        <v>1</v>
      </c>
      <c r="P2738" t="s">
        <v>8295</v>
      </c>
      <c r="Q2738" t="s">
        <v>8319</v>
      </c>
      <c r="R2738" t="s">
        <v>8349</v>
      </c>
      <c r="S2738" s="11">
        <f t="shared" si="172"/>
        <v>41722.666354166664</v>
      </c>
      <c r="T2738" s="11">
        <f t="shared" si="173"/>
        <v>41752.666354166664</v>
      </c>
    </row>
    <row r="2739" spans="1:20" ht="43.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s="5">
        <f t="shared" si="170"/>
        <v>2.4606080000000001</v>
      </c>
      <c r="H2739" t="s">
        <v>8224</v>
      </c>
      <c r="I2739" t="s">
        <v>8246</v>
      </c>
      <c r="J2739">
        <v>1389812400</v>
      </c>
      <c r="K2739">
        <v>1386108087</v>
      </c>
      <c r="L2739" t="b">
        <v>0</v>
      </c>
      <c r="M2739">
        <v>456</v>
      </c>
      <c r="N2739" s="6">
        <f t="shared" si="171"/>
        <v>161.88210526315791</v>
      </c>
      <c r="O2739" t="b">
        <v>1</v>
      </c>
      <c r="P2739" t="s">
        <v>8295</v>
      </c>
      <c r="Q2739" t="s">
        <v>8319</v>
      </c>
      <c r="R2739" t="s">
        <v>8349</v>
      </c>
      <c r="S2739" s="11">
        <f t="shared" si="172"/>
        <v>41611.917673611111</v>
      </c>
      <c r="T2739" s="11">
        <f t="shared" si="173"/>
        <v>41654.791666666664</v>
      </c>
    </row>
    <row r="2740" spans="1:20" ht="43.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s="5">
        <f t="shared" si="170"/>
        <v>1.4794</v>
      </c>
      <c r="H2740" t="s">
        <v>8224</v>
      </c>
      <c r="I2740" t="s">
        <v>8246</v>
      </c>
      <c r="J2740">
        <v>1478402804</v>
      </c>
      <c r="K2740">
        <v>1473218804</v>
      </c>
      <c r="L2740" t="b">
        <v>0</v>
      </c>
      <c r="M2740">
        <v>15</v>
      </c>
      <c r="N2740" s="6">
        <f t="shared" si="171"/>
        <v>493.13333333333333</v>
      </c>
      <c r="O2740" t="b">
        <v>1</v>
      </c>
      <c r="P2740" t="s">
        <v>8295</v>
      </c>
      <c r="Q2740" t="s">
        <v>8319</v>
      </c>
      <c r="R2740" t="s">
        <v>8349</v>
      </c>
      <c r="S2740" s="11">
        <f t="shared" si="172"/>
        <v>42620.143564814818</v>
      </c>
      <c r="T2740" s="11">
        <f t="shared" si="173"/>
        <v>42680.143564814818</v>
      </c>
    </row>
    <row r="2741" spans="1:20" ht="43.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s="5">
        <f t="shared" si="170"/>
        <v>3.8409090909090908</v>
      </c>
      <c r="H2741" t="s">
        <v>8225</v>
      </c>
      <c r="I2741" t="s">
        <v>8247</v>
      </c>
      <c r="J2741">
        <v>1399324717</v>
      </c>
      <c r="K2741">
        <v>1395436717</v>
      </c>
      <c r="L2741" t="b">
        <v>0</v>
      </c>
      <c r="M2741">
        <v>191</v>
      </c>
      <c r="N2741" s="6">
        <f t="shared" si="171"/>
        <v>22.120418848167539</v>
      </c>
      <c r="O2741" t="b">
        <v>1</v>
      </c>
      <c r="P2741" t="s">
        <v>8295</v>
      </c>
      <c r="Q2741" t="s">
        <v>8319</v>
      </c>
      <c r="R2741" t="s">
        <v>8349</v>
      </c>
      <c r="S2741" s="11">
        <f t="shared" si="172"/>
        <v>41719.887928240743</v>
      </c>
      <c r="T2741" s="11">
        <f t="shared" si="173"/>
        <v>41764.887928240743</v>
      </c>
    </row>
    <row r="2742" spans="1:20" ht="29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s="5">
        <f t="shared" si="170"/>
        <v>1.0333333333333334</v>
      </c>
      <c r="H2742" t="s">
        <v>8224</v>
      </c>
      <c r="I2742" t="s">
        <v>8246</v>
      </c>
      <c r="J2742">
        <v>1426117552</v>
      </c>
      <c r="K2742">
        <v>1423529152</v>
      </c>
      <c r="L2742" t="b">
        <v>0</v>
      </c>
      <c r="M2742">
        <v>17</v>
      </c>
      <c r="N2742" s="6">
        <f t="shared" si="171"/>
        <v>18.235294117647058</v>
      </c>
      <c r="O2742" t="b">
        <v>1</v>
      </c>
      <c r="P2742" t="s">
        <v>8295</v>
      </c>
      <c r="Q2742" t="s">
        <v>8319</v>
      </c>
      <c r="R2742" t="s">
        <v>8349</v>
      </c>
      <c r="S2742" s="11">
        <f t="shared" si="172"/>
        <v>42045.031851851847</v>
      </c>
      <c r="T2742" s="11">
        <f t="shared" si="173"/>
        <v>42074.99018518519</v>
      </c>
    </row>
    <row r="2743" spans="1:20" ht="29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s="5">
        <f t="shared" si="170"/>
        <v>4.3750000000000004E-3</v>
      </c>
      <c r="H2743" t="s">
        <v>8224</v>
      </c>
      <c r="I2743" t="s">
        <v>8246</v>
      </c>
      <c r="J2743">
        <v>1413770820</v>
      </c>
      <c r="K2743">
        <v>1412005602</v>
      </c>
      <c r="L2743" t="b">
        <v>0</v>
      </c>
      <c r="M2743">
        <v>4</v>
      </c>
      <c r="N2743" s="6">
        <f t="shared" si="171"/>
        <v>8.75</v>
      </c>
      <c r="O2743" t="b">
        <v>0</v>
      </c>
      <c r="P2743" t="s">
        <v>8304</v>
      </c>
      <c r="Q2743" t="s">
        <v>8322</v>
      </c>
      <c r="R2743" t="s">
        <v>8358</v>
      </c>
      <c r="S2743" s="11">
        <f t="shared" si="172"/>
        <v>41911.657430555555</v>
      </c>
      <c r="T2743" s="11">
        <f t="shared" si="173"/>
        <v>41932.088194444441</v>
      </c>
    </row>
    <row r="2744" spans="1:20" ht="43.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s="5">
        <f t="shared" si="170"/>
        <v>0.29239999999999999</v>
      </c>
      <c r="H2744" t="s">
        <v>8224</v>
      </c>
      <c r="I2744" t="s">
        <v>8246</v>
      </c>
      <c r="J2744">
        <v>1337102187</v>
      </c>
      <c r="K2744">
        <v>1335892587</v>
      </c>
      <c r="L2744" t="b">
        <v>0</v>
      </c>
      <c r="M2744">
        <v>18</v>
      </c>
      <c r="N2744" s="6">
        <f t="shared" si="171"/>
        <v>40.611111111111114</v>
      </c>
      <c r="O2744" t="b">
        <v>0</v>
      </c>
      <c r="P2744" t="s">
        <v>8304</v>
      </c>
      <c r="Q2744" t="s">
        <v>8322</v>
      </c>
      <c r="R2744" t="s">
        <v>8358</v>
      </c>
      <c r="S2744" s="11">
        <f t="shared" si="172"/>
        <v>41030.719756944447</v>
      </c>
      <c r="T2744" s="11">
        <f t="shared" si="173"/>
        <v>41044.719756944447</v>
      </c>
    </row>
    <row r="2745" spans="1:20" ht="58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s="5">
        <f t="shared" si="170"/>
        <v>0</v>
      </c>
      <c r="H2745" t="s">
        <v>8224</v>
      </c>
      <c r="I2745" t="s">
        <v>8246</v>
      </c>
      <c r="J2745">
        <v>1476863607</v>
      </c>
      <c r="K2745">
        <v>1474271607</v>
      </c>
      <c r="L2745" t="b">
        <v>0</v>
      </c>
      <c r="M2745">
        <v>0</v>
      </c>
      <c r="N2745" s="6">
        <f t="shared" si="171"/>
        <v>0</v>
      </c>
      <c r="O2745" t="b">
        <v>0</v>
      </c>
      <c r="P2745" t="s">
        <v>8304</v>
      </c>
      <c r="Q2745" t="s">
        <v>8322</v>
      </c>
      <c r="R2745" t="s">
        <v>8358</v>
      </c>
      <c r="S2745" s="11">
        <f t="shared" si="172"/>
        <v>42632.328784722224</v>
      </c>
      <c r="T2745" s="11">
        <f t="shared" si="173"/>
        <v>42662.328784722224</v>
      </c>
    </row>
    <row r="2746" spans="1:20" ht="43.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s="5">
        <f t="shared" si="170"/>
        <v>5.2187499999999998E-2</v>
      </c>
      <c r="H2746" t="s">
        <v>8224</v>
      </c>
      <c r="I2746" t="s">
        <v>8246</v>
      </c>
      <c r="J2746">
        <v>1330478998</v>
      </c>
      <c r="K2746">
        <v>1327886998</v>
      </c>
      <c r="L2746" t="b">
        <v>0</v>
      </c>
      <c r="M2746">
        <v>22</v>
      </c>
      <c r="N2746" s="6">
        <f t="shared" si="171"/>
        <v>37.954545454545453</v>
      </c>
      <c r="O2746" t="b">
        <v>0</v>
      </c>
      <c r="P2746" t="s">
        <v>8304</v>
      </c>
      <c r="Q2746" t="s">
        <v>8322</v>
      </c>
      <c r="R2746" t="s">
        <v>8358</v>
      </c>
      <c r="S2746" s="11">
        <f t="shared" si="172"/>
        <v>40938.062476851854</v>
      </c>
      <c r="T2746" s="11">
        <f t="shared" si="173"/>
        <v>40968.062476851854</v>
      </c>
    </row>
    <row r="2747" spans="1:20" ht="43.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s="5">
        <f t="shared" si="170"/>
        <v>0.21887499999999999</v>
      </c>
      <c r="H2747" t="s">
        <v>8224</v>
      </c>
      <c r="I2747" t="s">
        <v>8246</v>
      </c>
      <c r="J2747">
        <v>1342309368</v>
      </c>
      <c r="K2747">
        <v>1337125368</v>
      </c>
      <c r="L2747" t="b">
        <v>0</v>
      </c>
      <c r="M2747">
        <v>49</v>
      </c>
      <c r="N2747" s="6">
        <f t="shared" si="171"/>
        <v>35.734693877551024</v>
      </c>
      <c r="O2747" t="b">
        <v>0</v>
      </c>
      <c r="P2747" t="s">
        <v>8304</v>
      </c>
      <c r="Q2747" t="s">
        <v>8322</v>
      </c>
      <c r="R2747" t="s">
        <v>8358</v>
      </c>
      <c r="S2747" s="11">
        <f t="shared" si="172"/>
        <v>41044.988055555557</v>
      </c>
      <c r="T2747" s="11">
        <f t="shared" si="173"/>
        <v>41104.988055555557</v>
      </c>
    </row>
    <row r="2748" spans="1:20" ht="43.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s="5">
        <f t="shared" si="170"/>
        <v>0.26700000000000002</v>
      </c>
      <c r="H2748" t="s">
        <v>8224</v>
      </c>
      <c r="I2748" t="s">
        <v>8246</v>
      </c>
      <c r="J2748">
        <v>1409337911</v>
      </c>
      <c r="K2748">
        <v>1406745911</v>
      </c>
      <c r="L2748" t="b">
        <v>0</v>
      </c>
      <c r="M2748">
        <v>19</v>
      </c>
      <c r="N2748" s="6">
        <f t="shared" si="171"/>
        <v>42.157894736842103</v>
      </c>
      <c r="O2748" t="b">
        <v>0</v>
      </c>
      <c r="P2748" t="s">
        <v>8304</v>
      </c>
      <c r="Q2748" t="s">
        <v>8322</v>
      </c>
      <c r="R2748" t="s">
        <v>8358</v>
      </c>
      <c r="S2748" s="11">
        <f t="shared" si="172"/>
        <v>41850.781377314815</v>
      </c>
      <c r="T2748" s="11">
        <f t="shared" si="173"/>
        <v>41880.781377314815</v>
      </c>
    </row>
    <row r="2749" spans="1:20" ht="43.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s="5">
        <f t="shared" si="170"/>
        <v>0.28000000000000003</v>
      </c>
      <c r="H2749" t="s">
        <v>8224</v>
      </c>
      <c r="I2749" t="s">
        <v>8246</v>
      </c>
      <c r="J2749">
        <v>1339816200</v>
      </c>
      <c r="K2749">
        <v>1337095997</v>
      </c>
      <c r="L2749" t="b">
        <v>0</v>
      </c>
      <c r="M2749">
        <v>4</v>
      </c>
      <c r="N2749" s="6">
        <f t="shared" si="171"/>
        <v>35</v>
      </c>
      <c r="O2749" t="b">
        <v>0</v>
      </c>
      <c r="P2749" t="s">
        <v>8304</v>
      </c>
      <c r="Q2749" t="s">
        <v>8322</v>
      </c>
      <c r="R2749" t="s">
        <v>8358</v>
      </c>
      <c r="S2749" s="11">
        <f t="shared" si="172"/>
        <v>41044.64811342593</v>
      </c>
      <c r="T2749" s="11">
        <f t="shared" si="173"/>
        <v>41076.131944444445</v>
      </c>
    </row>
    <row r="2750" spans="1:20" ht="29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s="5">
        <f t="shared" si="170"/>
        <v>1.06E-2</v>
      </c>
      <c r="H2750" t="s">
        <v>8224</v>
      </c>
      <c r="I2750" t="s">
        <v>8246</v>
      </c>
      <c r="J2750">
        <v>1472835802</v>
      </c>
      <c r="K2750">
        <v>1470243802</v>
      </c>
      <c r="L2750" t="b">
        <v>0</v>
      </c>
      <c r="M2750">
        <v>4</v>
      </c>
      <c r="N2750" s="6">
        <f t="shared" si="171"/>
        <v>13.25</v>
      </c>
      <c r="O2750" t="b">
        <v>0</v>
      </c>
      <c r="P2750" t="s">
        <v>8304</v>
      </c>
      <c r="Q2750" t="s">
        <v>8322</v>
      </c>
      <c r="R2750" t="s">
        <v>8358</v>
      </c>
      <c r="S2750" s="11">
        <f t="shared" si="172"/>
        <v>42585.7106712963</v>
      </c>
      <c r="T2750" s="11">
        <f t="shared" si="173"/>
        <v>42615.7106712963</v>
      </c>
    </row>
    <row r="2751" spans="1:20" ht="29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s="5">
        <f t="shared" si="170"/>
        <v>1.0999999999999999E-2</v>
      </c>
      <c r="H2751" t="s">
        <v>8224</v>
      </c>
      <c r="I2751" t="s">
        <v>8246</v>
      </c>
      <c r="J2751">
        <v>1428171037</v>
      </c>
      <c r="K2751">
        <v>1425582637</v>
      </c>
      <c r="L2751" t="b">
        <v>0</v>
      </c>
      <c r="M2751">
        <v>2</v>
      </c>
      <c r="N2751" s="6">
        <f t="shared" si="171"/>
        <v>55</v>
      </c>
      <c r="O2751" t="b">
        <v>0</v>
      </c>
      <c r="P2751" t="s">
        <v>8304</v>
      </c>
      <c r="Q2751" t="s">
        <v>8322</v>
      </c>
      <c r="R2751" t="s">
        <v>8358</v>
      </c>
      <c r="S2751" s="11">
        <f t="shared" si="172"/>
        <v>42068.799039351856</v>
      </c>
      <c r="T2751" s="11">
        <f t="shared" si="173"/>
        <v>42098.757372685184</v>
      </c>
    </row>
    <row r="2752" spans="1:20" ht="43.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s="5">
        <f t="shared" si="170"/>
        <v>0</v>
      </c>
      <c r="H2752" t="s">
        <v>8224</v>
      </c>
      <c r="I2752" t="s">
        <v>8246</v>
      </c>
      <c r="J2752">
        <v>1341086400</v>
      </c>
      <c r="K2752">
        <v>1340055345</v>
      </c>
      <c r="L2752" t="b">
        <v>0</v>
      </c>
      <c r="M2752">
        <v>0</v>
      </c>
      <c r="N2752" s="6">
        <f t="shared" si="171"/>
        <v>0</v>
      </c>
      <c r="O2752" t="b">
        <v>0</v>
      </c>
      <c r="P2752" t="s">
        <v>8304</v>
      </c>
      <c r="Q2752" t="s">
        <v>8322</v>
      </c>
      <c r="R2752" t="s">
        <v>8358</v>
      </c>
      <c r="S2752" s="11">
        <f t="shared" si="172"/>
        <v>41078.899826388886</v>
      </c>
      <c r="T2752" s="11">
        <f t="shared" si="173"/>
        <v>41090.833333333336</v>
      </c>
    </row>
    <row r="2753" spans="1:20" ht="43.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s="5">
        <f t="shared" si="170"/>
        <v>0</v>
      </c>
      <c r="H2753" t="s">
        <v>8224</v>
      </c>
      <c r="I2753" t="s">
        <v>8246</v>
      </c>
      <c r="J2753">
        <v>1403039842</v>
      </c>
      <c r="K2753">
        <v>1397855842</v>
      </c>
      <c r="L2753" t="b">
        <v>0</v>
      </c>
      <c r="M2753">
        <v>0</v>
      </c>
      <c r="N2753" s="6">
        <f t="shared" si="171"/>
        <v>0</v>
      </c>
      <c r="O2753" t="b">
        <v>0</v>
      </c>
      <c r="P2753" t="s">
        <v>8304</v>
      </c>
      <c r="Q2753" t="s">
        <v>8322</v>
      </c>
      <c r="R2753" t="s">
        <v>8358</v>
      </c>
      <c r="S2753" s="11">
        <f t="shared" si="172"/>
        <v>41747.887060185189</v>
      </c>
      <c r="T2753" s="11">
        <f t="shared" si="173"/>
        <v>41807.887060185189</v>
      </c>
    </row>
    <row r="2754" spans="1:20" ht="43.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s="5">
        <f t="shared" ref="G2754:G2817" si="174">E2754/D2754</f>
        <v>0.11458333333333333</v>
      </c>
      <c r="H2754" t="s">
        <v>8224</v>
      </c>
      <c r="I2754" t="s">
        <v>8246</v>
      </c>
      <c r="J2754">
        <v>1324232504</v>
      </c>
      <c r="K2754">
        <v>1320776504</v>
      </c>
      <c r="L2754" t="b">
        <v>0</v>
      </c>
      <c r="M2754">
        <v>14</v>
      </c>
      <c r="N2754" s="6">
        <f t="shared" si="171"/>
        <v>39.285714285714285</v>
      </c>
      <c r="O2754" t="b">
        <v>0</v>
      </c>
      <c r="P2754" t="s">
        <v>8304</v>
      </c>
      <c r="Q2754" t="s">
        <v>8322</v>
      </c>
      <c r="R2754" t="s">
        <v>8358</v>
      </c>
      <c r="S2754" s="11">
        <f t="shared" si="172"/>
        <v>40855.765092592592</v>
      </c>
      <c r="T2754" s="11">
        <f t="shared" si="173"/>
        <v>40895.765092592592</v>
      </c>
    </row>
    <row r="2755" spans="1:20" ht="43.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s="5">
        <f t="shared" si="174"/>
        <v>0.19</v>
      </c>
      <c r="H2755" t="s">
        <v>8224</v>
      </c>
      <c r="I2755" t="s">
        <v>8246</v>
      </c>
      <c r="J2755">
        <v>1346017023</v>
      </c>
      <c r="K2755">
        <v>1343425023</v>
      </c>
      <c r="L2755" t="b">
        <v>0</v>
      </c>
      <c r="M2755">
        <v>8</v>
      </c>
      <c r="N2755" s="6">
        <f t="shared" ref="N2755:N2818" si="175">IFERROR(E2755/M2755,0)</f>
        <v>47.5</v>
      </c>
      <c r="O2755" t="b">
        <v>0</v>
      </c>
      <c r="P2755" t="s">
        <v>8304</v>
      </c>
      <c r="Q2755" t="s">
        <v>8322</v>
      </c>
      <c r="R2755" t="s">
        <v>8358</v>
      </c>
      <c r="S2755" s="11">
        <f t="shared" ref="S2755:S2818" si="176">((($K2755/60)/60)/24)+DATE(1970,1,1)</f>
        <v>41117.900729166664</v>
      </c>
      <c r="T2755" s="11">
        <f t="shared" ref="T2755:T2818" si="177">((($J2755/60)/60)/24)+DATE(1970,1,1)</f>
        <v>41147.900729166664</v>
      </c>
    </row>
    <row r="2756" spans="1:20" ht="43.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s="5">
        <f t="shared" si="174"/>
        <v>0</v>
      </c>
      <c r="H2756" t="s">
        <v>8224</v>
      </c>
      <c r="I2756" t="s">
        <v>8246</v>
      </c>
      <c r="J2756">
        <v>1410448551</v>
      </c>
      <c r="K2756">
        <v>1407856551</v>
      </c>
      <c r="L2756" t="b">
        <v>0</v>
      </c>
      <c r="M2756">
        <v>0</v>
      </c>
      <c r="N2756" s="6">
        <f t="shared" si="175"/>
        <v>0</v>
      </c>
      <c r="O2756" t="b">
        <v>0</v>
      </c>
      <c r="P2756" t="s">
        <v>8304</v>
      </c>
      <c r="Q2756" t="s">
        <v>8322</v>
      </c>
      <c r="R2756" t="s">
        <v>8358</v>
      </c>
      <c r="S2756" s="11">
        <f t="shared" si="176"/>
        <v>41863.636006944449</v>
      </c>
      <c r="T2756" s="11">
        <f t="shared" si="177"/>
        <v>41893.636006944449</v>
      </c>
    </row>
    <row r="2757" spans="1:20" ht="29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s="5">
        <f t="shared" si="174"/>
        <v>0.52</v>
      </c>
      <c r="H2757" t="s">
        <v>8241</v>
      </c>
      <c r="I2757" t="s">
        <v>8249</v>
      </c>
      <c r="J2757">
        <v>1428519527</v>
      </c>
      <c r="K2757">
        <v>1425927527</v>
      </c>
      <c r="L2757" t="b">
        <v>0</v>
      </c>
      <c r="M2757">
        <v>15</v>
      </c>
      <c r="N2757" s="6">
        <f t="shared" si="175"/>
        <v>17.333333333333332</v>
      </c>
      <c r="O2757" t="b">
        <v>0</v>
      </c>
      <c r="P2757" t="s">
        <v>8304</v>
      </c>
      <c r="Q2757" t="s">
        <v>8322</v>
      </c>
      <c r="R2757" t="s">
        <v>8358</v>
      </c>
      <c r="S2757" s="11">
        <f t="shared" si="176"/>
        <v>42072.790821759263</v>
      </c>
      <c r="T2757" s="11">
        <f t="shared" si="177"/>
        <v>42102.790821759263</v>
      </c>
    </row>
    <row r="2758" spans="1:20" ht="43.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s="5">
        <f t="shared" si="174"/>
        <v>0.1048</v>
      </c>
      <c r="H2758" t="s">
        <v>8224</v>
      </c>
      <c r="I2758" t="s">
        <v>8246</v>
      </c>
      <c r="J2758">
        <v>1389476201</v>
      </c>
      <c r="K2758">
        <v>1386884201</v>
      </c>
      <c r="L2758" t="b">
        <v>0</v>
      </c>
      <c r="M2758">
        <v>33</v>
      </c>
      <c r="N2758" s="6">
        <f t="shared" si="175"/>
        <v>31.757575757575758</v>
      </c>
      <c r="O2758" t="b">
        <v>0</v>
      </c>
      <c r="P2758" t="s">
        <v>8304</v>
      </c>
      <c r="Q2758" t="s">
        <v>8322</v>
      </c>
      <c r="R2758" t="s">
        <v>8358</v>
      </c>
      <c r="S2758" s="11">
        <f t="shared" si="176"/>
        <v>41620.90047453704</v>
      </c>
      <c r="T2758" s="11">
        <f t="shared" si="177"/>
        <v>41650.90047453704</v>
      </c>
    </row>
    <row r="2759" spans="1:20" ht="29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s="5">
        <f t="shared" si="174"/>
        <v>6.6666666666666671E-3</v>
      </c>
      <c r="H2759" t="s">
        <v>8224</v>
      </c>
      <c r="I2759" t="s">
        <v>8246</v>
      </c>
      <c r="J2759">
        <v>1470498332</v>
      </c>
      <c r="K2759">
        <v>1469202332</v>
      </c>
      <c r="L2759" t="b">
        <v>0</v>
      </c>
      <c r="M2759">
        <v>2</v>
      </c>
      <c r="N2759" s="6">
        <f t="shared" si="175"/>
        <v>5</v>
      </c>
      <c r="O2759" t="b">
        <v>0</v>
      </c>
      <c r="P2759" t="s">
        <v>8304</v>
      </c>
      <c r="Q2759" t="s">
        <v>8322</v>
      </c>
      <c r="R2759" t="s">
        <v>8358</v>
      </c>
      <c r="S2759" s="11">
        <f t="shared" si="176"/>
        <v>42573.65662037037</v>
      </c>
      <c r="T2759" s="11">
        <f t="shared" si="177"/>
        <v>42588.65662037037</v>
      </c>
    </row>
    <row r="2760" spans="1:20" ht="43.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s="5">
        <f t="shared" si="174"/>
        <v>0.11700000000000001</v>
      </c>
      <c r="H2760" t="s">
        <v>8226</v>
      </c>
      <c r="I2760" t="s">
        <v>8248</v>
      </c>
      <c r="J2760">
        <v>1476095783</v>
      </c>
      <c r="K2760">
        <v>1474886183</v>
      </c>
      <c r="L2760" t="b">
        <v>0</v>
      </c>
      <c r="M2760">
        <v>6</v>
      </c>
      <c r="N2760" s="6">
        <f t="shared" si="175"/>
        <v>39</v>
      </c>
      <c r="O2760" t="b">
        <v>0</v>
      </c>
      <c r="P2760" t="s">
        <v>8304</v>
      </c>
      <c r="Q2760" t="s">
        <v>8322</v>
      </c>
      <c r="R2760" t="s">
        <v>8358</v>
      </c>
      <c r="S2760" s="11">
        <f t="shared" si="176"/>
        <v>42639.441932870366</v>
      </c>
      <c r="T2760" s="11">
        <f t="shared" si="177"/>
        <v>42653.441932870366</v>
      </c>
    </row>
    <row r="2761" spans="1:20" ht="43.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s="5">
        <f t="shared" si="174"/>
        <v>0.105</v>
      </c>
      <c r="H2761" t="s">
        <v>8226</v>
      </c>
      <c r="I2761" t="s">
        <v>8248</v>
      </c>
      <c r="J2761">
        <v>1468658866</v>
      </c>
      <c r="K2761">
        <v>1464943666</v>
      </c>
      <c r="L2761" t="b">
        <v>0</v>
      </c>
      <c r="M2761">
        <v>2</v>
      </c>
      <c r="N2761" s="6">
        <f t="shared" si="175"/>
        <v>52.5</v>
      </c>
      <c r="O2761" t="b">
        <v>0</v>
      </c>
      <c r="P2761" t="s">
        <v>8304</v>
      </c>
      <c r="Q2761" t="s">
        <v>8322</v>
      </c>
      <c r="R2761" t="s">
        <v>8358</v>
      </c>
      <c r="S2761" s="11">
        <f t="shared" si="176"/>
        <v>42524.36650462963</v>
      </c>
      <c r="T2761" s="11">
        <f t="shared" si="177"/>
        <v>42567.36650462963</v>
      </c>
    </row>
    <row r="2762" spans="1:20" ht="43.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s="5">
        <f t="shared" si="174"/>
        <v>0</v>
      </c>
      <c r="H2762" t="s">
        <v>8225</v>
      </c>
      <c r="I2762" t="s">
        <v>8247</v>
      </c>
      <c r="J2762">
        <v>1371726258</v>
      </c>
      <c r="K2762">
        <v>1369134258</v>
      </c>
      <c r="L2762" t="b">
        <v>0</v>
      </c>
      <c r="M2762">
        <v>0</v>
      </c>
      <c r="N2762" s="6">
        <f t="shared" si="175"/>
        <v>0</v>
      </c>
      <c r="O2762" t="b">
        <v>0</v>
      </c>
      <c r="P2762" t="s">
        <v>8304</v>
      </c>
      <c r="Q2762" t="s">
        <v>8322</v>
      </c>
      <c r="R2762" t="s">
        <v>8358</v>
      </c>
      <c r="S2762" s="11">
        <f t="shared" si="176"/>
        <v>41415.461319444446</v>
      </c>
      <c r="T2762" s="11">
        <f t="shared" si="177"/>
        <v>41445.461319444446</v>
      </c>
    </row>
    <row r="2763" spans="1:20" ht="29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s="5">
        <f t="shared" si="174"/>
        <v>7.1999999999999998E-3</v>
      </c>
      <c r="H2763" t="s">
        <v>8224</v>
      </c>
      <c r="I2763" t="s">
        <v>8246</v>
      </c>
      <c r="J2763">
        <v>1357176693</v>
      </c>
      <c r="K2763">
        <v>1354584693</v>
      </c>
      <c r="L2763" t="b">
        <v>0</v>
      </c>
      <c r="M2763">
        <v>4</v>
      </c>
      <c r="N2763" s="6">
        <f t="shared" si="175"/>
        <v>9</v>
      </c>
      <c r="O2763" t="b">
        <v>0</v>
      </c>
      <c r="P2763" t="s">
        <v>8304</v>
      </c>
      <c r="Q2763" t="s">
        <v>8322</v>
      </c>
      <c r="R2763" t="s">
        <v>8358</v>
      </c>
      <c r="S2763" s="11">
        <f t="shared" si="176"/>
        <v>41247.063576388886</v>
      </c>
      <c r="T2763" s="11">
        <f t="shared" si="177"/>
        <v>41277.063576388886</v>
      </c>
    </row>
    <row r="2764" spans="1:20" ht="43.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s="5">
        <f t="shared" si="174"/>
        <v>7.6923076923076927E-3</v>
      </c>
      <c r="H2764" t="s">
        <v>8224</v>
      </c>
      <c r="I2764" t="s">
        <v>8246</v>
      </c>
      <c r="J2764">
        <v>1332114795</v>
      </c>
      <c r="K2764">
        <v>1326934395</v>
      </c>
      <c r="L2764" t="b">
        <v>0</v>
      </c>
      <c r="M2764">
        <v>1</v>
      </c>
      <c r="N2764" s="6">
        <f t="shared" si="175"/>
        <v>25</v>
      </c>
      <c r="O2764" t="b">
        <v>0</v>
      </c>
      <c r="P2764" t="s">
        <v>8304</v>
      </c>
      <c r="Q2764" t="s">
        <v>8322</v>
      </c>
      <c r="R2764" t="s">
        <v>8358</v>
      </c>
      <c r="S2764" s="11">
        <f t="shared" si="176"/>
        <v>40927.036979166667</v>
      </c>
      <c r="T2764" s="11">
        <f t="shared" si="177"/>
        <v>40986.995312500003</v>
      </c>
    </row>
    <row r="2765" spans="1:20" ht="29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s="5">
        <f t="shared" si="174"/>
        <v>2.2842639593908631E-3</v>
      </c>
      <c r="H2765" t="s">
        <v>8224</v>
      </c>
      <c r="I2765" t="s">
        <v>8246</v>
      </c>
      <c r="J2765">
        <v>1369403684</v>
      </c>
      <c r="K2765">
        <v>1365515684</v>
      </c>
      <c r="L2765" t="b">
        <v>0</v>
      </c>
      <c r="M2765">
        <v>3</v>
      </c>
      <c r="N2765" s="6">
        <f t="shared" si="175"/>
        <v>30</v>
      </c>
      <c r="O2765" t="b">
        <v>0</v>
      </c>
      <c r="P2765" t="s">
        <v>8304</v>
      </c>
      <c r="Q2765" t="s">
        <v>8322</v>
      </c>
      <c r="R2765" t="s">
        <v>8358</v>
      </c>
      <c r="S2765" s="11">
        <f t="shared" si="176"/>
        <v>41373.579675925925</v>
      </c>
      <c r="T2765" s="11">
        <f t="shared" si="177"/>
        <v>41418.579675925925</v>
      </c>
    </row>
    <row r="2766" spans="1:20" ht="43.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s="5">
        <f t="shared" si="174"/>
        <v>1.125E-2</v>
      </c>
      <c r="H2766" t="s">
        <v>8224</v>
      </c>
      <c r="I2766" t="s">
        <v>8246</v>
      </c>
      <c r="J2766">
        <v>1338404400</v>
      </c>
      <c r="K2766">
        <v>1335855631</v>
      </c>
      <c r="L2766" t="b">
        <v>0</v>
      </c>
      <c r="M2766">
        <v>4</v>
      </c>
      <c r="N2766" s="6">
        <f t="shared" si="175"/>
        <v>11.25</v>
      </c>
      <c r="O2766" t="b">
        <v>0</v>
      </c>
      <c r="P2766" t="s">
        <v>8304</v>
      </c>
      <c r="Q2766" t="s">
        <v>8322</v>
      </c>
      <c r="R2766" t="s">
        <v>8358</v>
      </c>
      <c r="S2766" s="11">
        <f t="shared" si="176"/>
        <v>41030.292025462964</v>
      </c>
      <c r="T2766" s="11">
        <f t="shared" si="177"/>
        <v>41059.791666666664</v>
      </c>
    </row>
    <row r="2767" spans="1:20" ht="43.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s="5">
        <f t="shared" si="174"/>
        <v>0</v>
      </c>
      <c r="H2767" t="s">
        <v>8224</v>
      </c>
      <c r="I2767" t="s">
        <v>8246</v>
      </c>
      <c r="J2767">
        <v>1351432428</v>
      </c>
      <c r="K2767">
        <v>1350050028</v>
      </c>
      <c r="L2767" t="b">
        <v>0</v>
      </c>
      <c r="M2767">
        <v>0</v>
      </c>
      <c r="N2767" s="6">
        <f t="shared" si="175"/>
        <v>0</v>
      </c>
      <c r="O2767" t="b">
        <v>0</v>
      </c>
      <c r="P2767" t="s">
        <v>8304</v>
      </c>
      <c r="Q2767" t="s">
        <v>8322</v>
      </c>
      <c r="R2767" t="s">
        <v>8358</v>
      </c>
      <c r="S2767" s="11">
        <f t="shared" si="176"/>
        <v>41194.579027777778</v>
      </c>
      <c r="T2767" s="11">
        <f t="shared" si="177"/>
        <v>41210.579027777778</v>
      </c>
    </row>
    <row r="2768" spans="1:20" ht="43.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s="5">
        <f t="shared" si="174"/>
        <v>0.02</v>
      </c>
      <c r="H2768" t="s">
        <v>8224</v>
      </c>
      <c r="I2768" t="s">
        <v>8246</v>
      </c>
      <c r="J2768">
        <v>1313078518</v>
      </c>
      <c r="K2768">
        <v>1310486518</v>
      </c>
      <c r="L2768" t="b">
        <v>0</v>
      </c>
      <c r="M2768">
        <v>4</v>
      </c>
      <c r="N2768" s="6">
        <f t="shared" si="175"/>
        <v>25</v>
      </c>
      <c r="O2768" t="b">
        <v>0</v>
      </c>
      <c r="P2768" t="s">
        <v>8304</v>
      </c>
      <c r="Q2768" t="s">
        <v>8322</v>
      </c>
      <c r="R2768" t="s">
        <v>8358</v>
      </c>
      <c r="S2768" s="11">
        <f t="shared" si="176"/>
        <v>40736.668032407404</v>
      </c>
      <c r="T2768" s="11">
        <f t="shared" si="177"/>
        <v>40766.668032407404</v>
      </c>
    </row>
    <row r="2769" spans="1:20" ht="43.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s="5">
        <f t="shared" si="174"/>
        <v>8.5000000000000006E-3</v>
      </c>
      <c r="H2769" t="s">
        <v>8229</v>
      </c>
      <c r="I2769" t="s">
        <v>8251</v>
      </c>
      <c r="J2769">
        <v>1439766050</v>
      </c>
      <c r="K2769">
        <v>1434582050</v>
      </c>
      <c r="L2769" t="b">
        <v>0</v>
      </c>
      <c r="M2769">
        <v>3</v>
      </c>
      <c r="N2769" s="6">
        <f t="shared" si="175"/>
        <v>11.333333333333334</v>
      </c>
      <c r="O2769" t="b">
        <v>0</v>
      </c>
      <c r="P2769" t="s">
        <v>8304</v>
      </c>
      <c r="Q2769" t="s">
        <v>8322</v>
      </c>
      <c r="R2769" t="s">
        <v>8358</v>
      </c>
      <c r="S2769" s="11">
        <f t="shared" si="176"/>
        <v>42172.958912037036</v>
      </c>
      <c r="T2769" s="11">
        <f t="shared" si="177"/>
        <v>42232.958912037036</v>
      </c>
    </row>
    <row r="2770" spans="1:20" ht="43.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s="5">
        <f t="shared" si="174"/>
        <v>0.14314285714285716</v>
      </c>
      <c r="H2770" t="s">
        <v>8224</v>
      </c>
      <c r="I2770" t="s">
        <v>8246</v>
      </c>
      <c r="J2770">
        <v>1333028723</v>
      </c>
      <c r="K2770">
        <v>1330440323</v>
      </c>
      <c r="L2770" t="b">
        <v>0</v>
      </c>
      <c r="M2770">
        <v>34</v>
      </c>
      <c r="N2770" s="6">
        <f t="shared" si="175"/>
        <v>29.470588235294116</v>
      </c>
      <c r="O2770" t="b">
        <v>0</v>
      </c>
      <c r="P2770" t="s">
        <v>8304</v>
      </c>
      <c r="Q2770" t="s">
        <v>8322</v>
      </c>
      <c r="R2770" t="s">
        <v>8358</v>
      </c>
      <c r="S2770" s="11">
        <f t="shared" si="176"/>
        <v>40967.614849537036</v>
      </c>
      <c r="T2770" s="11">
        <f t="shared" si="177"/>
        <v>40997.573182870372</v>
      </c>
    </row>
    <row r="2771" spans="1:20" ht="43.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s="5">
        <f t="shared" si="174"/>
        <v>2.5000000000000001E-3</v>
      </c>
      <c r="H2771" t="s">
        <v>8225</v>
      </c>
      <c r="I2771" t="s">
        <v>8247</v>
      </c>
      <c r="J2771">
        <v>1401997790</v>
      </c>
      <c r="K2771">
        <v>1397677790</v>
      </c>
      <c r="L2771" t="b">
        <v>0</v>
      </c>
      <c r="M2771">
        <v>2</v>
      </c>
      <c r="N2771" s="6">
        <f t="shared" si="175"/>
        <v>1</v>
      </c>
      <c r="O2771" t="b">
        <v>0</v>
      </c>
      <c r="P2771" t="s">
        <v>8304</v>
      </c>
      <c r="Q2771" t="s">
        <v>8322</v>
      </c>
      <c r="R2771" t="s">
        <v>8358</v>
      </c>
      <c r="S2771" s="11">
        <f t="shared" si="176"/>
        <v>41745.826273148145</v>
      </c>
      <c r="T2771" s="11">
        <f t="shared" si="177"/>
        <v>41795.826273148145</v>
      </c>
    </row>
    <row r="2772" spans="1:20" ht="43.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s="5">
        <f t="shared" si="174"/>
        <v>0.1041125</v>
      </c>
      <c r="H2772" t="s">
        <v>8224</v>
      </c>
      <c r="I2772" t="s">
        <v>8246</v>
      </c>
      <c r="J2772">
        <v>1395158130</v>
      </c>
      <c r="K2772">
        <v>1392569730</v>
      </c>
      <c r="L2772" t="b">
        <v>0</v>
      </c>
      <c r="M2772">
        <v>33</v>
      </c>
      <c r="N2772" s="6">
        <f t="shared" si="175"/>
        <v>63.098484848484851</v>
      </c>
      <c r="O2772" t="b">
        <v>0</v>
      </c>
      <c r="P2772" t="s">
        <v>8304</v>
      </c>
      <c r="Q2772" t="s">
        <v>8322</v>
      </c>
      <c r="R2772" t="s">
        <v>8358</v>
      </c>
      <c r="S2772" s="11">
        <f t="shared" si="176"/>
        <v>41686.705208333333</v>
      </c>
      <c r="T2772" s="11">
        <f t="shared" si="177"/>
        <v>41716.663541666669</v>
      </c>
    </row>
    <row r="2773" spans="1:20" ht="43.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s="5">
        <f t="shared" si="174"/>
        <v>0</v>
      </c>
      <c r="H2773" t="s">
        <v>8224</v>
      </c>
      <c r="I2773" t="s">
        <v>8246</v>
      </c>
      <c r="J2773">
        <v>1359738000</v>
      </c>
      <c r="K2773">
        <v>1355489140</v>
      </c>
      <c r="L2773" t="b">
        <v>0</v>
      </c>
      <c r="M2773">
        <v>0</v>
      </c>
      <c r="N2773" s="6">
        <f t="shared" si="175"/>
        <v>0</v>
      </c>
      <c r="O2773" t="b">
        <v>0</v>
      </c>
      <c r="P2773" t="s">
        <v>8304</v>
      </c>
      <c r="Q2773" t="s">
        <v>8322</v>
      </c>
      <c r="R2773" t="s">
        <v>8358</v>
      </c>
      <c r="S2773" s="11">
        <f t="shared" si="176"/>
        <v>41257.531712962962</v>
      </c>
      <c r="T2773" s="11">
        <f t="shared" si="177"/>
        <v>41306.708333333336</v>
      </c>
    </row>
    <row r="2774" spans="1:20" ht="43.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s="5">
        <f t="shared" si="174"/>
        <v>0</v>
      </c>
      <c r="H2774" t="s">
        <v>8224</v>
      </c>
      <c r="I2774" t="s">
        <v>8246</v>
      </c>
      <c r="J2774">
        <v>1381006294</v>
      </c>
      <c r="K2774">
        <v>1379710294</v>
      </c>
      <c r="L2774" t="b">
        <v>0</v>
      </c>
      <c r="M2774">
        <v>0</v>
      </c>
      <c r="N2774" s="6">
        <f t="shared" si="175"/>
        <v>0</v>
      </c>
      <c r="O2774" t="b">
        <v>0</v>
      </c>
      <c r="P2774" t="s">
        <v>8304</v>
      </c>
      <c r="Q2774" t="s">
        <v>8322</v>
      </c>
      <c r="R2774" t="s">
        <v>8358</v>
      </c>
      <c r="S2774" s="11">
        <f t="shared" si="176"/>
        <v>41537.869143518517</v>
      </c>
      <c r="T2774" s="11">
        <f t="shared" si="177"/>
        <v>41552.869143518517</v>
      </c>
    </row>
    <row r="2775" spans="1:20" ht="43.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s="5">
        <f t="shared" si="174"/>
        <v>1.8867924528301887E-3</v>
      </c>
      <c r="H2775" t="s">
        <v>8229</v>
      </c>
      <c r="I2775" t="s">
        <v>8251</v>
      </c>
      <c r="J2775">
        <v>1461530721</v>
      </c>
      <c r="K2775">
        <v>1460666721</v>
      </c>
      <c r="L2775" t="b">
        <v>0</v>
      </c>
      <c r="M2775">
        <v>1</v>
      </c>
      <c r="N2775" s="6">
        <f t="shared" si="175"/>
        <v>1</v>
      </c>
      <c r="O2775" t="b">
        <v>0</v>
      </c>
      <c r="P2775" t="s">
        <v>8304</v>
      </c>
      <c r="Q2775" t="s">
        <v>8322</v>
      </c>
      <c r="R2775" t="s">
        <v>8358</v>
      </c>
      <c r="S2775" s="11">
        <f t="shared" si="176"/>
        <v>42474.86482638889</v>
      </c>
      <c r="T2775" s="11">
        <f t="shared" si="177"/>
        <v>42484.86482638889</v>
      </c>
    </row>
    <row r="2776" spans="1:20" ht="43.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s="5">
        <f t="shared" si="174"/>
        <v>0.14249999999999999</v>
      </c>
      <c r="H2776" t="s">
        <v>8224</v>
      </c>
      <c r="I2776" t="s">
        <v>8246</v>
      </c>
      <c r="J2776">
        <v>1362711728</v>
      </c>
      <c r="K2776">
        <v>1360119728</v>
      </c>
      <c r="L2776" t="b">
        <v>0</v>
      </c>
      <c r="M2776">
        <v>13</v>
      </c>
      <c r="N2776" s="6">
        <f t="shared" si="175"/>
        <v>43.846153846153847</v>
      </c>
      <c r="O2776" t="b">
        <v>0</v>
      </c>
      <c r="P2776" t="s">
        <v>8304</v>
      </c>
      <c r="Q2776" t="s">
        <v>8322</v>
      </c>
      <c r="R2776" t="s">
        <v>8358</v>
      </c>
      <c r="S2776" s="11">
        <f t="shared" si="176"/>
        <v>41311.126481481479</v>
      </c>
      <c r="T2776" s="11">
        <f t="shared" si="177"/>
        <v>41341.126481481479</v>
      </c>
    </row>
    <row r="2777" spans="1:20" ht="43.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s="5">
        <f t="shared" si="174"/>
        <v>0.03</v>
      </c>
      <c r="H2777" t="s">
        <v>8224</v>
      </c>
      <c r="I2777" t="s">
        <v>8246</v>
      </c>
      <c r="J2777">
        <v>1323994754</v>
      </c>
      <c r="K2777">
        <v>1321402754</v>
      </c>
      <c r="L2777" t="b">
        <v>0</v>
      </c>
      <c r="M2777">
        <v>2</v>
      </c>
      <c r="N2777" s="6">
        <f t="shared" si="175"/>
        <v>75</v>
      </c>
      <c r="O2777" t="b">
        <v>0</v>
      </c>
      <c r="P2777" t="s">
        <v>8304</v>
      </c>
      <c r="Q2777" t="s">
        <v>8322</v>
      </c>
      <c r="R2777" t="s">
        <v>8358</v>
      </c>
      <c r="S2777" s="11">
        <f t="shared" si="176"/>
        <v>40863.013356481482</v>
      </c>
      <c r="T2777" s="11">
        <f t="shared" si="177"/>
        <v>40893.013356481482</v>
      </c>
    </row>
    <row r="2778" spans="1:20" ht="43.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s="5">
        <f t="shared" si="174"/>
        <v>7.8809523809523815E-2</v>
      </c>
      <c r="H2778" t="s">
        <v>8224</v>
      </c>
      <c r="I2778" t="s">
        <v>8246</v>
      </c>
      <c r="J2778">
        <v>1434092876</v>
      </c>
      <c r="K2778">
        <v>1431414476</v>
      </c>
      <c r="L2778" t="b">
        <v>0</v>
      </c>
      <c r="M2778">
        <v>36</v>
      </c>
      <c r="N2778" s="6">
        <f t="shared" si="175"/>
        <v>45.972222222222221</v>
      </c>
      <c r="O2778" t="b">
        <v>0</v>
      </c>
      <c r="P2778" t="s">
        <v>8304</v>
      </c>
      <c r="Q2778" t="s">
        <v>8322</v>
      </c>
      <c r="R2778" t="s">
        <v>8358</v>
      </c>
      <c r="S2778" s="11">
        <f t="shared" si="176"/>
        <v>42136.297175925924</v>
      </c>
      <c r="T2778" s="11">
        <f t="shared" si="177"/>
        <v>42167.297175925924</v>
      </c>
    </row>
    <row r="2779" spans="1:20" ht="43.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s="5">
        <f t="shared" si="174"/>
        <v>3.3333333333333335E-3</v>
      </c>
      <c r="H2779" t="s">
        <v>8224</v>
      </c>
      <c r="I2779" t="s">
        <v>8246</v>
      </c>
      <c r="J2779">
        <v>1437149004</v>
      </c>
      <c r="K2779">
        <v>1434557004</v>
      </c>
      <c r="L2779" t="b">
        <v>0</v>
      </c>
      <c r="M2779">
        <v>1</v>
      </c>
      <c r="N2779" s="6">
        <f t="shared" si="175"/>
        <v>10</v>
      </c>
      <c r="O2779" t="b">
        <v>0</v>
      </c>
      <c r="P2779" t="s">
        <v>8304</v>
      </c>
      <c r="Q2779" t="s">
        <v>8322</v>
      </c>
      <c r="R2779" t="s">
        <v>8358</v>
      </c>
      <c r="S2779" s="11">
        <f t="shared" si="176"/>
        <v>42172.669027777782</v>
      </c>
      <c r="T2779" s="11">
        <f t="shared" si="177"/>
        <v>42202.669027777782</v>
      </c>
    </row>
    <row r="2780" spans="1:20" ht="58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s="5">
        <f t="shared" si="174"/>
        <v>0.25545454545454543</v>
      </c>
      <c r="H2780" t="s">
        <v>8224</v>
      </c>
      <c r="I2780" t="s">
        <v>8246</v>
      </c>
      <c r="J2780">
        <v>1409009306</v>
      </c>
      <c r="K2780">
        <v>1406417306</v>
      </c>
      <c r="L2780" t="b">
        <v>0</v>
      </c>
      <c r="M2780">
        <v>15</v>
      </c>
      <c r="N2780" s="6">
        <f t="shared" si="175"/>
        <v>93.666666666666671</v>
      </c>
      <c r="O2780" t="b">
        <v>0</v>
      </c>
      <c r="P2780" t="s">
        <v>8304</v>
      </c>
      <c r="Q2780" t="s">
        <v>8322</v>
      </c>
      <c r="R2780" t="s">
        <v>8358</v>
      </c>
      <c r="S2780" s="11">
        <f t="shared" si="176"/>
        <v>41846.978078703702</v>
      </c>
      <c r="T2780" s="11">
        <f t="shared" si="177"/>
        <v>41876.978078703702</v>
      </c>
    </row>
    <row r="2781" spans="1:20" ht="43.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s="5">
        <f t="shared" si="174"/>
        <v>2.12E-2</v>
      </c>
      <c r="H2781" t="s">
        <v>8224</v>
      </c>
      <c r="I2781" t="s">
        <v>8246</v>
      </c>
      <c r="J2781">
        <v>1448204621</v>
      </c>
      <c r="K2781">
        <v>1445609021</v>
      </c>
      <c r="L2781" t="b">
        <v>0</v>
      </c>
      <c r="M2781">
        <v>1</v>
      </c>
      <c r="N2781" s="6">
        <f t="shared" si="175"/>
        <v>53</v>
      </c>
      <c r="O2781" t="b">
        <v>0</v>
      </c>
      <c r="P2781" t="s">
        <v>8304</v>
      </c>
      <c r="Q2781" t="s">
        <v>8322</v>
      </c>
      <c r="R2781" t="s">
        <v>8358</v>
      </c>
      <c r="S2781" s="11">
        <f t="shared" si="176"/>
        <v>42300.585891203707</v>
      </c>
      <c r="T2781" s="11">
        <f t="shared" si="177"/>
        <v>42330.627557870372</v>
      </c>
    </row>
    <row r="2782" spans="1:20" ht="29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s="5">
        <f t="shared" si="174"/>
        <v>0</v>
      </c>
      <c r="H2782" t="s">
        <v>8237</v>
      </c>
      <c r="I2782" t="s">
        <v>8249</v>
      </c>
      <c r="J2782">
        <v>1489142688</v>
      </c>
      <c r="K2782">
        <v>1486550688</v>
      </c>
      <c r="L2782" t="b">
        <v>0</v>
      </c>
      <c r="M2782">
        <v>0</v>
      </c>
      <c r="N2782" s="6">
        <f t="shared" si="175"/>
        <v>0</v>
      </c>
      <c r="O2782" t="b">
        <v>0</v>
      </c>
      <c r="P2782" t="s">
        <v>8304</v>
      </c>
      <c r="Q2782" t="s">
        <v>8322</v>
      </c>
      <c r="R2782" t="s">
        <v>8358</v>
      </c>
      <c r="S2782" s="11">
        <f t="shared" si="176"/>
        <v>42774.447777777779</v>
      </c>
      <c r="T2782" s="11">
        <f t="shared" si="177"/>
        <v>42804.447777777779</v>
      </c>
    </row>
    <row r="2783" spans="1:20" ht="29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s="5">
        <f t="shared" si="174"/>
        <v>1.0528</v>
      </c>
      <c r="H2783" t="s">
        <v>8224</v>
      </c>
      <c r="I2783" t="s">
        <v>8246</v>
      </c>
      <c r="J2783">
        <v>1423724400</v>
      </c>
      <c r="K2783">
        <v>1421274954</v>
      </c>
      <c r="L2783" t="b">
        <v>0</v>
      </c>
      <c r="M2783">
        <v>28</v>
      </c>
      <c r="N2783" s="6">
        <f t="shared" si="175"/>
        <v>47</v>
      </c>
      <c r="O2783" t="b">
        <v>1</v>
      </c>
      <c r="P2783" t="s">
        <v>8271</v>
      </c>
      <c r="Q2783" t="s">
        <v>8317</v>
      </c>
      <c r="R2783" t="s">
        <v>8318</v>
      </c>
      <c r="S2783" s="11">
        <f t="shared" si="176"/>
        <v>42018.94159722222</v>
      </c>
      <c r="T2783" s="11">
        <f t="shared" si="177"/>
        <v>42047.291666666672</v>
      </c>
    </row>
    <row r="2784" spans="1:20" ht="29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s="5">
        <f t="shared" si="174"/>
        <v>1.2</v>
      </c>
      <c r="H2784" t="s">
        <v>8224</v>
      </c>
      <c r="I2784" t="s">
        <v>8246</v>
      </c>
      <c r="J2784">
        <v>1424149140</v>
      </c>
      <c r="K2784">
        <v>1421964718</v>
      </c>
      <c r="L2784" t="b">
        <v>0</v>
      </c>
      <c r="M2784">
        <v>18</v>
      </c>
      <c r="N2784" s="6">
        <f t="shared" si="175"/>
        <v>66.666666666666671</v>
      </c>
      <c r="O2784" t="b">
        <v>1</v>
      </c>
      <c r="P2784" t="s">
        <v>8271</v>
      </c>
      <c r="Q2784" t="s">
        <v>8317</v>
      </c>
      <c r="R2784" t="s">
        <v>8318</v>
      </c>
      <c r="S2784" s="11">
        <f t="shared" si="176"/>
        <v>42026.924976851849</v>
      </c>
      <c r="T2784" s="11">
        <f t="shared" si="177"/>
        <v>42052.207638888889</v>
      </c>
    </row>
    <row r="2785" spans="1:20" ht="43.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s="5">
        <f t="shared" si="174"/>
        <v>1.145</v>
      </c>
      <c r="H2785" t="s">
        <v>8225</v>
      </c>
      <c r="I2785" t="s">
        <v>8247</v>
      </c>
      <c r="J2785">
        <v>1429793446</v>
      </c>
      <c r="K2785">
        <v>1428583846</v>
      </c>
      <c r="L2785" t="b">
        <v>0</v>
      </c>
      <c r="M2785">
        <v>61</v>
      </c>
      <c r="N2785" s="6">
        <f t="shared" si="175"/>
        <v>18.770491803278688</v>
      </c>
      <c r="O2785" t="b">
        <v>1</v>
      </c>
      <c r="P2785" t="s">
        <v>8271</v>
      </c>
      <c r="Q2785" t="s">
        <v>8317</v>
      </c>
      <c r="R2785" t="s">
        <v>8318</v>
      </c>
      <c r="S2785" s="11">
        <f t="shared" si="176"/>
        <v>42103.535254629634</v>
      </c>
      <c r="T2785" s="11">
        <f t="shared" si="177"/>
        <v>42117.535254629634</v>
      </c>
    </row>
    <row r="2786" spans="1:20" ht="43.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s="5">
        <f t="shared" si="174"/>
        <v>1.19</v>
      </c>
      <c r="H2786" t="s">
        <v>8224</v>
      </c>
      <c r="I2786" t="s">
        <v>8246</v>
      </c>
      <c r="J2786">
        <v>1414608843</v>
      </c>
      <c r="K2786">
        <v>1412794443</v>
      </c>
      <c r="L2786" t="b">
        <v>0</v>
      </c>
      <c r="M2786">
        <v>108</v>
      </c>
      <c r="N2786" s="6">
        <f t="shared" si="175"/>
        <v>66.111111111111114</v>
      </c>
      <c r="O2786" t="b">
        <v>1</v>
      </c>
      <c r="P2786" t="s">
        <v>8271</v>
      </c>
      <c r="Q2786" t="s">
        <v>8317</v>
      </c>
      <c r="R2786" t="s">
        <v>8318</v>
      </c>
      <c r="S2786" s="11">
        <f t="shared" si="176"/>
        <v>41920.787534722222</v>
      </c>
      <c r="T2786" s="11">
        <f t="shared" si="177"/>
        <v>41941.787534722222</v>
      </c>
    </row>
    <row r="2787" spans="1:20" ht="43.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s="5">
        <f t="shared" si="174"/>
        <v>1.0468</v>
      </c>
      <c r="H2787" t="s">
        <v>8224</v>
      </c>
      <c r="I2787" t="s">
        <v>8246</v>
      </c>
      <c r="J2787">
        <v>1470430800</v>
      </c>
      <c r="K2787">
        <v>1467865967</v>
      </c>
      <c r="L2787" t="b">
        <v>0</v>
      </c>
      <c r="M2787">
        <v>142</v>
      </c>
      <c r="N2787" s="6">
        <f t="shared" si="175"/>
        <v>36.859154929577464</v>
      </c>
      <c r="O2787" t="b">
        <v>1</v>
      </c>
      <c r="P2787" t="s">
        <v>8271</v>
      </c>
      <c r="Q2787" t="s">
        <v>8317</v>
      </c>
      <c r="R2787" t="s">
        <v>8318</v>
      </c>
      <c r="S2787" s="11">
        <f t="shared" si="176"/>
        <v>42558.189432870371</v>
      </c>
      <c r="T2787" s="11">
        <f t="shared" si="177"/>
        <v>42587.875</v>
      </c>
    </row>
    <row r="2788" spans="1:20" ht="29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s="5">
        <f t="shared" si="174"/>
        <v>1.1783999999999999</v>
      </c>
      <c r="H2788" t="s">
        <v>8225</v>
      </c>
      <c r="I2788" t="s">
        <v>8247</v>
      </c>
      <c r="J2788">
        <v>1404913180</v>
      </c>
      <c r="K2788">
        <v>1403703580</v>
      </c>
      <c r="L2788" t="b">
        <v>0</v>
      </c>
      <c r="M2788">
        <v>74</v>
      </c>
      <c r="N2788" s="6">
        <f t="shared" si="175"/>
        <v>39.810810810810814</v>
      </c>
      <c r="O2788" t="b">
        <v>1</v>
      </c>
      <c r="P2788" t="s">
        <v>8271</v>
      </c>
      <c r="Q2788" t="s">
        <v>8317</v>
      </c>
      <c r="R2788" t="s">
        <v>8318</v>
      </c>
      <c r="S2788" s="11">
        <f t="shared" si="176"/>
        <v>41815.569212962961</v>
      </c>
      <c r="T2788" s="11">
        <f t="shared" si="177"/>
        <v>41829.569212962961</v>
      </c>
    </row>
    <row r="2789" spans="1:20" ht="43.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s="5">
        <f t="shared" si="174"/>
        <v>1.1970000000000001</v>
      </c>
      <c r="H2789" t="s">
        <v>8224</v>
      </c>
      <c r="I2789" t="s">
        <v>8246</v>
      </c>
      <c r="J2789">
        <v>1405658752</v>
      </c>
      <c r="K2789">
        <v>1403066752</v>
      </c>
      <c r="L2789" t="b">
        <v>0</v>
      </c>
      <c r="M2789">
        <v>38</v>
      </c>
      <c r="N2789" s="6">
        <f t="shared" si="175"/>
        <v>31.5</v>
      </c>
      <c r="O2789" t="b">
        <v>1</v>
      </c>
      <c r="P2789" t="s">
        <v>8271</v>
      </c>
      <c r="Q2789" t="s">
        <v>8317</v>
      </c>
      <c r="R2789" t="s">
        <v>8318</v>
      </c>
      <c r="S2789" s="11">
        <f t="shared" si="176"/>
        <v>41808.198518518519</v>
      </c>
      <c r="T2789" s="11">
        <f t="shared" si="177"/>
        <v>41838.198518518519</v>
      </c>
    </row>
    <row r="2790" spans="1:20" ht="43.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s="5">
        <f t="shared" si="174"/>
        <v>1.0249999999999999</v>
      </c>
      <c r="H2790" t="s">
        <v>8224</v>
      </c>
      <c r="I2790" t="s">
        <v>8246</v>
      </c>
      <c r="J2790">
        <v>1469811043</v>
      </c>
      <c r="K2790">
        <v>1467219043</v>
      </c>
      <c r="L2790" t="b">
        <v>0</v>
      </c>
      <c r="M2790">
        <v>20</v>
      </c>
      <c r="N2790" s="6">
        <f t="shared" si="175"/>
        <v>102.5</v>
      </c>
      <c r="O2790" t="b">
        <v>1</v>
      </c>
      <c r="P2790" t="s">
        <v>8271</v>
      </c>
      <c r="Q2790" t="s">
        <v>8317</v>
      </c>
      <c r="R2790" t="s">
        <v>8318</v>
      </c>
      <c r="S2790" s="11">
        <f t="shared" si="176"/>
        <v>42550.701886574068</v>
      </c>
      <c r="T2790" s="11">
        <f t="shared" si="177"/>
        <v>42580.701886574068</v>
      </c>
    </row>
    <row r="2791" spans="1:20" ht="29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s="5">
        <f t="shared" si="174"/>
        <v>1.0116666666666667</v>
      </c>
      <c r="H2791" t="s">
        <v>8224</v>
      </c>
      <c r="I2791" t="s">
        <v>8246</v>
      </c>
      <c r="J2791">
        <v>1426132800</v>
      </c>
      <c r="K2791">
        <v>1424477934</v>
      </c>
      <c r="L2791" t="b">
        <v>0</v>
      </c>
      <c r="M2791">
        <v>24</v>
      </c>
      <c r="N2791" s="6">
        <f t="shared" si="175"/>
        <v>126.45833333333333</v>
      </c>
      <c r="O2791" t="b">
        <v>1</v>
      </c>
      <c r="P2791" t="s">
        <v>8271</v>
      </c>
      <c r="Q2791" t="s">
        <v>8317</v>
      </c>
      <c r="R2791" t="s">
        <v>8318</v>
      </c>
      <c r="S2791" s="11">
        <f t="shared" si="176"/>
        <v>42056.013124999998</v>
      </c>
      <c r="T2791" s="11">
        <f t="shared" si="177"/>
        <v>42075.166666666672</v>
      </c>
    </row>
    <row r="2792" spans="1:20" ht="43.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s="5">
        <f t="shared" si="174"/>
        <v>1.0533333333333332</v>
      </c>
      <c r="H2792" t="s">
        <v>8224</v>
      </c>
      <c r="I2792" t="s">
        <v>8246</v>
      </c>
      <c r="J2792">
        <v>1423693903</v>
      </c>
      <c r="K2792">
        <v>1421101903</v>
      </c>
      <c r="L2792" t="b">
        <v>0</v>
      </c>
      <c r="M2792">
        <v>66</v>
      </c>
      <c r="N2792" s="6">
        <f t="shared" si="175"/>
        <v>47.878787878787875</v>
      </c>
      <c r="O2792" t="b">
        <v>1</v>
      </c>
      <c r="P2792" t="s">
        <v>8271</v>
      </c>
      <c r="Q2792" t="s">
        <v>8317</v>
      </c>
      <c r="R2792" t="s">
        <v>8318</v>
      </c>
      <c r="S2792" s="11">
        <f t="shared" si="176"/>
        <v>42016.938692129625</v>
      </c>
      <c r="T2792" s="11">
        <f t="shared" si="177"/>
        <v>42046.938692129625</v>
      </c>
    </row>
    <row r="2793" spans="1:20" ht="43.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s="5">
        <f t="shared" si="174"/>
        <v>1.0249999999999999</v>
      </c>
      <c r="H2793" t="s">
        <v>8224</v>
      </c>
      <c r="I2793" t="s">
        <v>8246</v>
      </c>
      <c r="J2793">
        <v>1473393600</v>
      </c>
      <c r="K2793">
        <v>1470778559</v>
      </c>
      <c r="L2793" t="b">
        <v>0</v>
      </c>
      <c r="M2793">
        <v>28</v>
      </c>
      <c r="N2793" s="6">
        <f t="shared" si="175"/>
        <v>73.214285714285708</v>
      </c>
      <c r="O2793" t="b">
        <v>1</v>
      </c>
      <c r="P2793" t="s">
        <v>8271</v>
      </c>
      <c r="Q2793" t="s">
        <v>8317</v>
      </c>
      <c r="R2793" t="s">
        <v>8318</v>
      </c>
      <c r="S2793" s="11">
        <f t="shared" si="176"/>
        <v>42591.899988425925</v>
      </c>
      <c r="T2793" s="11">
        <f t="shared" si="177"/>
        <v>42622.166666666672</v>
      </c>
    </row>
    <row r="2794" spans="1:20" ht="43.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s="5">
        <f t="shared" si="174"/>
        <v>1.0760000000000001</v>
      </c>
      <c r="H2794" t="s">
        <v>8224</v>
      </c>
      <c r="I2794" t="s">
        <v>8246</v>
      </c>
      <c r="J2794">
        <v>1439357559</v>
      </c>
      <c r="K2794">
        <v>1435469559</v>
      </c>
      <c r="L2794" t="b">
        <v>0</v>
      </c>
      <c r="M2794">
        <v>24</v>
      </c>
      <c r="N2794" s="6">
        <f t="shared" si="175"/>
        <v>89.666666666666671</v>
      </c>
      <c r="O2794" t="b">
        <v>1</v>
      </c>
      <c r="P2794" t="s">
        <v>8271</v>
      </c>
      <c r="Q2794" t="s">
        <v>8317</v>
      </c>
      <c r="R2794" t="s">
        <v>8318</v>
      </c>
      <c r="S2794" s="11">
        <f t="shared" si="176"/>
        <v>42183.231006944443</v>
      </c>
      <c r="T2794" s="11">
        <f t="shared" si="177"/>
        <v>42228.231006944443</v>
      </c>
    </row>
    <row r="2795" spans="1:20" ht="58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s="5">
        <f t="shared" si="174"/>
        <v>1.105675</v>
      </c>
      <c r="H2795" t="s">
        <v>8226</v>
      </c>
      <c r="I2795" t="s">
        <v>8248</v>
      </c>
      <c r="J2795">
        <v>1437473005</v>
      </c>
      <c r="K2795">
        <v>1434881005</v>
      </c>
      <c r="L2795" t="b">
        <v>0</v>
      </c>
      <c r="M2795">
        <v>73</v>
      </c>
      <c r="N2795" s="6">
        <f t="shared" si="175"/>
        <v>151.4623287671233</v>
      </c>
      <c r="O2795" t="b">
        <v>1</v>
      </c>
      <c r="P2795" t="s">
        <v>8271</v>
      </c>
      <c r="Q2795" t="s">
        <v>8317</v>
      </c>
      <c r="R2795" t="s">
        <v>8318</v>
      </c>
      <c r="S2795" s="11">
        <f t="shared" si="176"/>
        <v>42176.419039351851</v>
      </c>
      <c r="T2795" s="11">
        <f t="shared" si="177"/>
        <v>42206.419039351851</v>
      </c>
    </row>
    <row r="2796" spans="1:20" ht="43.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s="5">
        <f t="shared" si="174"/>
        <v>1.5</v>
      </c>
      <c r="H2796" t="s">
        <v>8225</v>
      </c>
      <c r="I2796" t="s">
        <v>8247</v>
      </c>
      <c r="J2796">
        <v>1457031600</v>
      </c>
      <c r="K2796">
        <v>1455640559</v>
      </c>
      <c r="L2796" t="b">
        <v>0</v>
      </c>
      <c r="M2796">
        <v>3</v>
      </c>
      <c r="N2796" s="6">
        <f t="shared" si="175"/>
        <v>25</v>
      </c>
      <c r="O2796" t="b">
        <v>1</v>
      </c>
      <c r="P2796" t="s">
        <v>8271</v>
      </c>
      <c r="Q2796" t="s">
        <v>8317</v>
      </c>
      <c r="R2796" t="s">
        <v>8318</v>
      </c>
      <c r="S2796" s="11">
        <f t="shared" si="176"/>
        <v>42416.691655092596</v>
      </c>
      <c r="T2796" s="11">
        <f t="shared" si="177"/>
        <v>42432.791666666672</v>
      </c>
    </row>
    <row r="2797" spans="1:20" ht="43.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s="5">
        <f t="shared" si="174"/>
        <v>1.0428571428571429</v>
      </c>
      <c r="H2797" t="s">
        <v>8224</v>
      </c>
      <c r="I2797" t="s">
        <v>8246</v>
      </c>
      <c r="J2797">
        <v>1402095600</v>
      </c>
      <c r="K2797">
        <v>1400675841</v>
      </c>
      <c r="L2797" t="b">
        <v>0</v>
      </c>
      <c r="M2797">
        <v>20</v>
      </c>
      <c r="N2797" s="6">
        <f t="shared" si="175"/>
        <v>36.5</v>
      </c>
      <c r="O2797" t="b">
        <v>1</v>
      </c>
      <c r="P2797" t="s">
        <v>8271</v>
      </c>
      <c r="Q2797" t="s">
        <v>8317</v>
      </c>
      <c r="R2797" t="s">
        <v>8318</v>
      </c>
      <c r="S2797" s="11">
        <f t="shared" si="176"/>
        <v>41780.525937500002</v>
      </c>
      <c r="T2797" s="11">
        <f t="shared" si="177"/>
        <v>41796.958333333336</v>
      </c>
    </row>
    <row r="2798" spans="1:20" ht="43.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s="5">
        <f t="shared" si="174"/>
        <v>1.155</v>
      </c>
      <c r="H2798" t="s">
        <v>8225</v>
      </c>
      <c r="I2798" t="s">
        <v>8247</v>
      </c>
      <c r="J2798">
        <v>1404564028</v>
      </c>
      <c r="K2798">
        <v>1401972028</v>
      </c>
      <c r="L2798" t="b">
        <v>0</v>
      </c>
      <c r="M2798">
        <v>21</v>
      </c>
      <c r="N2798" s="6">
        <f t="shared" si="175"/>
        <v>44</v>
      </c>
      <c r="O2798" t="b">
        <v>1</v>
      </c>
      <c r="P2798" t="s">
        <v>8271</v>
      </c>
      <c r="Q2798" t="s">
        <v>8317</v>
      </c>
      <c r="R2798" t="s">
        <v>8318</v>
      </c>
      <c r="S2798" s="11">
        <f t="shared" si="176"/>
        <v>41795.528101851851</v>
      </c>
      <c r="T2798" s="11">
        <f t="shared" si="177"/>
        <v>41825.528101851851</v>
      </c>
    </row>
    <row r="2799" spans="1:20" ht="43.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s="5">
        <f t="shared" si="174"/>
        <v>1.02645125</v>
      </c>
      <c r="H2799" t="s">
        <v>8225</v>
      </c>
      <c r="I2799" t="s">
        <v>8247</v>
      </c>
      <c r="J2799">
        <v>1404858840</v>
      </c>
      <c r="K2799">
        <v>1402266840</v>
      </c>
      <c r="L2799" t="b">
        <v>0</v>
      </c>
      <c r="M2799">
        <v>94</v>
      </c>
      <c r="N2799" s="6">
        <f t="shared" si="175"/>
        <v>87.357553191489373</v>
      </c>
      <c r="O2799" t="b">
        <v>1</v>
      </c>
      <c r="P2799" t="s">
        <v>8271</v>
      </c>
      <c r="Q2799" t="s">
        <v>8317</v>
      </c>
      <c r="R2799" t="s">
        <v>8318</v>
      </c>
      <c r="S2799" s="11">
        <f t="shared" si="176"/>
        <v>41798.94027777778</v>
      </c>
      <c r="T2799" s="11">
        <f t="shared" si="177"/>
        <v>41828.94027777778</v>
      </c>
    </row>
    <row r="2800" spans="1:20" ht="43.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s="5">
        <f t="shared" si="174"/>
        <v>1.014</v>
      </c>
      <c r="H2800" t="s">
        <v>8225</v>
      </c>
      <c r="I2800" t="s">
        <v>8247</v>
      </c>
      <c r="J2800">
        <v>1438358400</v>
      </c>
      <c r="K2800">
        <v>1437063121</v>
      </c>
      <c r="L2800" t="b">
        <v>0</v>
      </c>
      <c r="M2800">
        <v>139</v>
      </c>
      <c r="N2800" s="6">
        <f t="shared" si="175"/>
        <v>36.474820143884891</v>
      </c>
      <c r="O2800" t="b">
        <v>1</v>
      </c>
      <c r="P2800" t="s">
        <v>8271</v>
      </c>
      <c r="Q2800" t="s">
        <v>8317</v>
      </c>
      <c r="R2800" t="s">
        <v>8318</v>
      </c>
      <c r="S2800" s="11">
        <f t="shared" si="176"/>
        <v>42201.675011574072</v>
      </c>
      <c r="T2800" s="11">
        <f t="shared" si="177"/>
        <v>42216.666666666672</v>
      </c>
    </row>
    <row r="2801" spans="1:20" ht="43.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s="5">
        <f t="shared" si="174"/>
        <v>1.1663479999999999</v>
      </c>
      <c r="H2801" t="s">
        <v>8225</v>
      </c>
      <c r="I2801" t="s">
        <v>8247</v>
      </c>
      <c r="J2801">
        <v>1466179200</v>
      </c>
      <c r="K2801">
        <v>1463466070</v>
      </c>
      <c r="L2801" t="b">
        <v>0</v>
      </c>
      <c r="M2801">
        <v>130</v>
      </c>
      <c r="N2801" s="6">
        <f t="shared" si="175"/>
        <v>44.859538461538463</v>
      </c>
      <c r="O2801" t="b">
        <v>1</v>
      </c>
      <c r="P2801" t="s">
        <v>8271</v>
      </c>
      <c r="Q2801" t="s">
        <v>8317</v>
      </c>
      <c r="R2801" t="s">
        <v>8318</v>
      </c>
      <c r="S2801" s="11">
        <f t="shared" si="176"/>
        <v>42507.264699074076</v>
      </c>
      <c r="T2801" s="11">
        <f t="shared" si="177"/>
        <v>42538.666666666672</v>
      </c>
    </row>
    <row r="2802" spans="1:20" ht="43.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s="5">
        <f t="shared" si="174"/>
        <v>1.33</v>
      </c>
      <c r="H2802" t="s">
        <v>8225</v>
      </c>
      <c r="I2802" t="s">
        <v>8247</v>
      </c>
      <c r="J2802">
        <v>1420377366</v>
      </c>
      <c r="K2802">
        <v>1415193366</v>
      </c>
      <c r="L2802" t="b">
        <v>0</v>
      </c>
      <c r="M2802">
        <v>31</v>
      </c>
      <c r="N2802" s="6">
        <f t="shared" si="175"/>
        <v>42.903225806451616</v>
      </c>
      <c r="O2802" t="b">
        <v>1</v>
      </c>
      <c r="P2802" t="s">
        <v>8271</v>
      </c>
      <c r="Q2802" t="s">
        <v>8317</v>
      </c>
      <c r="R2802" t="s">
        <v>8318</v>
      </c>
      <c r="S2802" s="11">
        <f t="shared" si="176"/>
        <v>41948.552847222221</v>
      </c>
      <c r="T2802" s="11">
        <f t="shared" si="177"/>
        <v>42008.552847222221</v>
      </c>
    </row>
    <row r="2803" spans="1:20" ht="43.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s="5">
        <f t="shared" si="174"/>
        <v>1.3320000000000001</v>
      </c>
      <c r="H2803" t="s">
        <v>8226</v>
      </c>
      <c r="I2803" t="s">
        <v>8248</v>
      </c>
      <c r="J2803">
        <v>1412938800</v>
      </c>
      <c r="K2803">
        <v>1411019409</v>
      </c>
      <c r="L2803" t="b">
        <v>0</v>
      </c>
      <c r="M2803">
        <v>13</v>
      </c>
      <c r="N2803" s="6">
        <f t="shared" si="175"/>
        <v>51.230769230769234</v>
      </c>
      <c r="O2803" t="b">
        <v>1</v>
      </c>
      <c r="P2803" t="s">
        <v>8271</v>
      </c>
      <c r="Q2803" t="s">
        <v>8317</v>
      </c>
      <c r="R2803" t="s">
        <v>8318</v>
      </c>
      <c r="S2803" s="11">
        <f t="shared" si="176"/>
        <v>41900.243159722224</v>
      </c>
      <c r="T2803" s="11">
        <f t="shared" si="177"/>
        <v>41922.458333333336</v>
      </c>
    </row>
    <row r="2804" spans="1:20" ht="43.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s="5">
        <f t="shared" si="174"/>
        <v>1.0183333333333333</v>
      </c>
      <c r="H2804" t="s">
        <v>8225</v>
      </c>
      <c r="I2804" t="s">
        <v>8247</v>
      </c>
      <c r="J2804">
        <v>1438875107</v>
      </c>
      <c r="K2804">
        <v>1436283107</v>
      </c>
      <c r="L2804" t="b">
        <v>0</v>
      </c>
      <c r="M2804">
        <v>90</v>
      </c>
      <c r="N2804" s="6">
        <f t="shared" si="175"/>
        <v>33.944444444444443</v>
      </c>
      <c r="O2804" t="b">
        <v>1</v>
      </c>
      <c r="P2804" t="s">
        <v>8271</v>
      </c>
      <c r="Q2804" t="s">
        <v>8317</v>
      </c>
      <c r="R2804" t="s">
        <v>8318</v>
      </c>
      <c r="S2804" s="11">
        <f t="shared" si="176"/>
        <v>42192.64707175926</v>
      </c>
      <c r="T2804" s="11">
        <f t="shared" si="177"/>
        <v>42222.64707175926</v>
      </c>
    </row>
    <row r="2805" spans="1:20" ht="43.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s="5">
        <f t="shared" si="174"/>
        <v>1.2795000000000001</v>
      </c>
      <c r="H2805" t="s">
        <v>8224</v>
      </c>
      <c r="I2805" t="s">
        <v>8246</v>
      </c>
      <c r="J2805">
        <v>1437004800</v>
      </c>
      <c r="K2805">
        <v>1433295276</v>
      </c>
      <c r="L2805" t="b">
        <v>0</v>
      </c>
      <c r="M2805">
        <v>141</v>
      </c>
      <c r="N2805" s="6">
        <f t="shared" si="175"/>
        <v>90.744680851063833</v>
      </c>
      <c r="O2805" t="b">
        <v>1</v>
      </c>
      <c r="P2805" t="s">
        <v>8271</v>
      </c>
      <c r="Q2805" t="s">
        <v>8317</v>
      </c>
      <c r="R2805" t="s">
        <v>8318</v>
      </c>
      <c r="S2805" s="11">
        <f t="shared" si="176"/>
        <v>42158.065694444449</v>
      </c>
      <c r="T2805" s="11">
        <f t="shared" si="177"/>
        <v>42201</v>
      </c>
    </row>
    <row r="2806" spans="1:20" ht="43.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s="5">
        <f t="shared" si="174"/>
        <v>1.1499999999999999</v>
      </c>
      <c r="H2806" t="s">
        <v>8225</v>
      </c>
      <c r="I2806" t="s">
        <v>8247</v>
      </c>
      <c r="J2806">
        <v>1411987990</v>
      </c>
      <c r="K2806">
        <v>1409395990</v>
      </c>
      <c r="L2806" t="b">
        <v>0</v>
      </c>
      <c r="M2806">
        <v>23</v>
      </c>
      <c r="N2806" s="6">
        <f t="shared" si="175"/>
        <v>50</v>
      </c>
      <c r="O2806" t="b">
        <v>1</v>
      </c>
      <c r="P2806" t="s">
        <v>8271</v>
      </c>
      <c r="Q2806" t="s">
        <v>8317</v>
      </c>
      <c r="R2806" t="s">
        <v>8318</v>
      </c>
      <c r="S2806" s="11">
        <f t="shared" si="176"/>
        <v>41881.453587962962</v>
      </c>
      <c r="T2806" s="11">
        <f t="shared" si="177"/>
        <v>41911.453587962962</v>
      </c>
    </row>
    <row r="2807" spans="1:20" ht="58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s="5">
        <f t="shared" si="174"/>
        <v>1.1000000000000001</v>
      </c>
      <c r="H2807" t="s">
        <v>8225</v>
      </c>
      <c r="I2807" t="s">
        <v>8247</v>
      </c>
      <c r="J2807">
        <v>1440245273</v>
      </c>
      <c r="K2807">
        <v>1438085273</v>
      </c>
      <c r="L2807" t="b">
        <v>0</v>
      </c>
      <c r="M2807">
        <v>18</v>
      </c>
      <c r="N2807" s="6">
        <f t="shared" si="175"/>
        <v>24.444444444444443</v>
      </c>
      <c r="O2807" t="b">
        <v>1</v>
      </c>
      <c r="P2807" t="s">
        <v>8271</v>
      </c>
      <c r="Q2807" t="s">
        <v>8317</v>
      </c>
      <c r="R2807" t="s">
        <v>8318</v>
      </c>
      <c r="S2807" s="11">
        <f t="shared" si="176"/>
        <v>42213.505474537036</v>
      </c>
      <c r="T2807" s="11">
        <f t="shared" si="177"/>
        <v>42238.505474537036</v>
      </c>
    </row>
    <row r="2808" spans="1:20" ht="43.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s="5">
        <f t="shared" si="174"/>
        <v>1.121</v>
      </c>
      <c r="H2808" t="s">
        <v>8225</v>
      </c>
      <c r="I2808" t="s">
        <v>8247</v>
      </c>
      <c r="J2808">
        <v>1438772400</v>
      </c>
      <c r="K2808">
        <v>1435645490</v>
      </c>
      <c r="L2808" t="b">
        <v>0</v>
      </c>
      <c r="M2808">
        <v>76</v>
      </c>
      <c r="N2808" s="6">
        <f t="shared" si="175"/>
        <v>44.25</v>
      </c>
      <c r="O2808" t="b">
        <v>1</v>
      </c>
      <c r="P2808" t="s">
        <v>8271</v>
      </c>
      <c r="Q2808" t="s">
        <v>8317</v>
      </c>
      <c r="R2808" t="s">
        <v>8318</v>
      </c>
      <c r="S2808" s="11">
        <f t="shared" si="176"/>
        <v>42185.267245370371</v>
      </c>
      <c r="T2808" s="11">
        <f t="shared" si="177"/>
        <v>42221.458333333328</v>
      </c>
    </row>
    <row r="2809" spans="1:2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s="5">
        <f t="shared" si="174"/>
        <v>1.26</v>
      </c>
      <c r="H2809" t="s">
        <v>8224</v>
      </c>
      <c r="I2809" t="s">
        <v>8246</v>
      </c>
      <c r="J2809">
        <v>1435611438</v>
      </c>
      <c r="K2809">
        <v>1433019438</v>
      </c>
      <c r="L2809" t="b">
        <v>0</v>
      </c>
      <c r="M2809">
        <v>93</v>
      </c>
      <c r="N2809" s="6">
        <f t="shared" si="175"/>
        <v>67.741935483870961</v>
      </c>
      <c r="O2809" t="b">
        <v>1</v>
      </c>
      <c r="P2809" t="s">
        <v>8271</v>
      </c>
      <c r="Q2809" t="s">
        <v>8317</v>
      </c>
      <c r="R2809" t="s">
        <v>8318</v>
      </c>
      <c r="S2809" s="11">
        <f t="shared" si="176"/>
        <v>42154.873124999998</v>
      </c>
      <c r="T2809" s="11">
        <f t="shared" si="177"/>
        <v>42184.873124999998</v>
      </c>
    </row>
    <row r="2810" spans="1:20" ht="43.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s="5">
        <f t="shared" si="174"/>
        <v>1.0024444444444445</v>
      </c>
      <c r="H2810" t="s">
        <v>8224</v>
      </c>
      <c r="I2810" t="s">
        <v>8246</v>
      </c>
      <c r="J2810">
        <v>1440274735</v>
      </c>
      <c r="K2810">
        <v>1437682735</v>
      </c>
      <c r="L2810" t="b">
        <v>0</v>
      </c>
      <c r="M2810">
        <v>69</v>
      </c>
      <c r="N2810" s="6">
        <f t="shared" si="175"/>
        <v>65.376811594202906</v>
      </c>
      <c r="O2810" t="b">
        <v>1</v>
      </c>
      <c r="P2810" t="s">
        <v>8271</v>
      </c>
      <c r="Q2810" t="s">
        <v>8317</v>
      </c>
      <c r="R2810" t="s">
        <v>8318</v>
      </c>
      <c r="S2810" s="11">
        <f t="shared" si="176"/>
        <v>42208.84646990741</v>
      </c>
      <c r="T2810" s="11">
        <f t="shared" si="177"/>
        <v>42238.84646990741</v>
      </c>
    </row>
    <row r="2811" spans="1:20" ht="43.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s="5">
        <f t="shared" si="174"/>
        <v>1.024</v>
      </c>
      <c r="H2811" t="s">
        <v>8224</v>
      </c>
      <c r="I2811" t="s">
        <v>8246</v>
      </c>
      <c r="J2811">
        <v>1459348740</v>
      </c>
      <c r="K2811">
        <v>1458647725</v>
      </c>
      <c r="L2811" t="b">
        <v>0</v>
      </c>
      <c r="M2811">
        <v>21</v>
      </c>
      <c r="N2811" s="6">
        <f t="shared" si="175"/>
        <v>121.9047619047619</v>
      </c>
      <c r="O2811" t="b">
        <v>1</v>
      </c>
      <c r="P2811" t="s">
        <v>8271</v>
      </c>
      <c r="Q2811" t="s">
        <v>8317</v>
      </c>
      <c r="R2811" t="s">
        <v>8318</v>
      </c>
      <c r="S2811" s="11">
        <f t="shared" si="176"/>
        <v>42451.496817129635</v>
      </c>
      <c r="T2811" s="11">
        <f t="shared" si="177"/>
        <v>42459.610416666663</v>
      </c>
    </row>
    <row r="2812" spans="1:20" ht="43.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s="5">
        <f t="shared" si="174"/>
        <v>1.0820000000000001</v>
      </c>
      <c r="H2812" t="s">
        <v>8224</v>
      </c>
      <c r="I2812" t="s">
        <v>8246</v>
      </c>
      <c r="J2812">
        <v>1401595140</v>
      </c>
      <c r="K2812">
        <v>1398828064</v>
      </c>
      <c r="L2812" t="b">
        <v>0</v>
      </c>
      <c r="M2812">
        <v>57</v>
      </c>
      <c r="N2812" s="6">
        <f t="shared" si="175"/>
        <v>47.456140350877192</v>
      </c>
      <c r="O2812" t="b">
        <v>1</v>
      </c>
      <c r="P2812" t="s">
        <v>8271</v>
      </c>
      <c r="Q2812" t="s">
        <v>8317</v>
      </c>
      <c r="R2812" t="s">
        <v>8318</v>
      </c>
      <c r="S2812" s="11">
        <f t="shared" si="176"/>
        <v>41759.13962962963</v>
      </c>
      <c r="T2812" s="11">
        <f t="shared" si="177"/>
        <v>41791.165972222225</v>
      </c>
    </row>
    <row r="2813" spans="1:20" ht="43.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s="5">
        <f t="shared" si="174"/>
        <v>1.0026999999999999</v>
      </c>
      <c r="H2813" t="s">
        <v>8225</v>
      </c>
      <c r="I2813" t="s">
        <v>8247</v>
      </c>
      <c r="J2813">
        <v>1424692503</v>
      </c>
      <c r="K2813">
        <v>1422100503</v>
      </c>
      <c r="L2813" t="b">
        <v>0</v>
      </c>
      <c r="M2813">
        <v>108</v>
      </c>
      <c r="N2813" s="6">
        <f t="shared" si="175"/>
        <v>92.842592592592595</v>
      </c>
      <c r="O2813" t="b">
        <v>1</v>
      </c>
      <c r="P2813" t="s">
        <v>8271</v>
      </c>
      <c r="Q2813" t="s">
        <v>8317</v>
      </c>
      <c r="R2813" t="s">
        <v>8318</v>
      </c>
      <c r="S2813" s="11">
        <f t="shared" si="176"/>
        <v>42028.496562500004</v>
      </c>
      <c r="T2813" s="11">
        <f t="shared" si="177"/>
        <v>42058.496562500004</v>
      </c>
    </row>
    <row r="2814" spans="1:20" ht="43.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s="5">
        <f t="shared" si="174"/>
        <v>1.133</v>
      </c>
      <c r="H2814" t="s">
        <v>8229</v>
      </c>
      <c r="I2814" t="s">
        <v>8251</v>
      </c>
      <c r="J2814">
        <v>1428292800</v>
      </c>
      <c r="K2814">
        <v>1424368298</v>
      </c>
      <c r="L2814" t="b">
        <v>0</v>
      </c>
      <c r="M2814">
        <v>83</v>
      </c>
      <c r="N2814" s="6">
        <f t="shared" si="175"/>
        <v>68.253012048192772</v>
      </c>
      <c r="O2814" t="b">
        <v>1</v>
      </c>
      <c r="P2814" t="s">
        <v>8271</v>
      </c>
      <c r="Q2814" t="s">
        <v>8317</v>
      </c>
      <c r="R2814" t="s">
        <v>8318</v>
      </c>
      <c r="S2814" s="11">
        <f t="shared" si="176"/>
        <v>42054.74418981481</v>
      </c>
      <c r="T2814" s="11">
        <f t="shared" si="177"/>
        <v>42100.166666666672</v>
      </c>
    </row>
    <row r="2815" spans="1:20" ht="43.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s="5">
        <f t="shared" si="174"/>
        <v>1.2757571428571428</v>
      </c>
      <c r="H2815" t="s">
        <v>8224</v>
      </c>
      <c r="I2815" t="s">
        <v>8246</v>
      </c>
      <c r="J2815">
        <v>1481737761</v>
      </c>
      <c r="K2815">
        <v>1479577761</v>
      </c>
      <c r="L2815" t="b">
        <v>0</v>
      </c>
      <c r="M2815">
        <v>96</v>
      </c>
      <c r="N2815" s="6">
        <f t="shared" si="175"/>
        <v>37.209583333333335</v>
      </c>
      <c r="O2815" t="b">
        <v>1</v>
      </c>
      <c r="P2815" t="s">
        <v>8271</v>
      </c>
      <c r="Q2815" t="s">
        <v>8317</v>
      </c>
      <c r="R2815" t="s">
        <v>8318</v>
      </c>
      <c r="S2815" s="11">
        <f t="shared" si="176"/>
        <v>42693.742604166662</v>
      </c>
      <c r="T2815" s="11">
        <f t="shared" si="177"/>
        <v>42718.742604166662</v>
      </c>
    </row>
    <row r="2816" spans="1:20" ht="43.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s="5">
        <f t="shared" si="174"/>
        <v>1.0773333333333333</v>
      </c>
      <c r="H2816" t="s">
        <v>8225</v>
      </c>
      <c r="I2816" t="s">
        <v>8247</v>
      </c>
      <c r="J2816">
        <v>1431164115</v>
      </c>
      <c r="K2816">
        <v>1428572115</v>
      </c>
      <c r="L2816" t="b">
        <v>0</v>
      </c>
      <c r="M2816">
        <v>64</v>
      </c>
      <c r="N2816" s="6">
        <f t="shared" si="175"/>
        <v>25.25</v>
      </c>
      <c r="O2816" t="b">
        <v>1</v>
      </c>
      <c r="P2816" t="s">
        <v>8271</v>
      </c>
      <c r="Q2816" t="s">
        <v>8317</v>
      </c>
      <c r="R2816" t="s">
        <v>8318</v>
      </c>
      <c r="S2816" s="11">
        <f t="shared" si="176"/>
        <v>42103.399479166663</v>
      </c>
      <c r="T2816" s="11">
        <f t="shared" si="177"/>
        <v>42133.399479166663</v>
      </c>
    </row>
    <row r="2817" spans="1:20" ht="43.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s="5">
        <f t="shared" si="174"/>
        <v>2.42</v>
      </c>
      <c r="H2817" t="s">
        <v>8229</v>
      </c>
      <c r="I2817" t="s">
        <v>8251</v>
      </c>
      <c r="J2817">
        <v>1470595109</v>
      </c>
      <c r="K2817">
        <v>1468003109</v>
      </c>
      <c r="L2817" t="b">
        <v>0</v>
      </c>
      <c r="M2817">
        <v>14</v>
      </c>
      <c r="N2817" s="6">
        <f t="shared" si="175"/>
        <v>43.214285714285715</v>
      </c>
      <c r="O2817" t="b">
        <v>1</v>
      </c>
      <c r="P2817" t="s">
        <v>8271</v>
      </c>
      <c r="Q2817" t="s">
        <v>8317</v>
      </c>
      <c r="R2817" t="s">
        <v>8318</v>
      </c>
      <c r="S2817" s="11">
        <f t="shared" si="176"/>
        <v>42559.776724537034</v>
      </c>
      <c r="T2817" s="11">
        <f t="shared" si="177"/>
        <v>42589.776724537034</v>
      </c>
    </row>
    <row r="2818" spans="1:20" ht="43.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s="5">
        <f t="shared" ref="G2818:G2881" si="178">E2818/D2818</f>
        <v>1.4156666666666666</v>
      </c>
      <c r="H2818" t="s">
        <v>8225</v>
      </c>
      <c r="I2818" t="s">
        <v>8247</v>
      </c>
      <c r="J2818">
        <v>1438531200</v>
      </c>
      <c r="K2818">
        <v>1435921992</v>
      </c>
      <c r="L2818" t="b">
        <v>0</v>
      </c>
      <c r="M2818">
        <v>169</v>
      </c>
      <c r="N2818" s="6">
        <f t="shared" si="175"/>
        <v>25.130177514792898</v>
      </c>
      <c r="O2818" t="b">
        <v>1</v>
      </c>
      <c r="P2818" t="s">
        <v>8271</v>
      </c>
      <c r="Q2818" t="s">
        <v>8317</v>
      </c>
      <c r="R2818" t="s">
        <v>8318</v>
      </c>
      <c r="S2818" s="11">
        <f t="shared" si="176"/>
        <v>42188.467499999999</v>
      </c>
      <c r="T2818" s="11">
        <f t="shared" si="177"/>
        <v>42218.666666666672</v>
      </c>
    </row>
    <row r="2819" spans="1:20" ht="43.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s="5">
        <f t="shared" si="178"/>
        <v>1.3</v>
      </c>
      <c r="H2819" t="s">
        <v>8225</v>
      </c>
      <c r="I2819" t="s">
        <v>8247</v>
      </c>
      <c r="J2819">
        <v>1425136462</v>
      </c>
      <c r="K2819">
        <v>1421680462</v>
      </c>
      <c r="L2819" t="b">
        <v>0</v>
      </c>
      <c r="M2819">
        <v>33</v>
      </c>
      <c r="N2819" s="6">
        <f t="shared" ref="N2819:N2882" si="179">IFERROR(E2819/M2819,0)</f>
        <v>23.636363636363637</v>
      </c>
      <c r="O2819" t="b">
        <v>1</v>
      </c>
      <c r="P2819" t="s">
        <v>8271</v>
      </c>
      <c r="Q2819" t="s">
        <v>8317</v>
      </c>
      <c r="R2819" t="s">
        <v>8318</v>
      </c>
      <c r="S2819" s="11">
        <f t="shared" ref="S2819:S2882" si="180">((($K2819/60)/60)/24)+DATE(1970,1,1)</f>
        <v>42023.634976851856</v>
      </c>
      <c r="T2819" s="11">
        <f t="shared" ref="T2819:T2882" si="181">((($J2819/60)/60)/24)+DATE(1970,1,1)</f>
        <v>42063.634976851856</v>
      </c>
    </row>
    <row r="2820" spans="1:20" ht="43.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s="5">
        <f t="shared" si="178"/>
        <v>1.0603</v>
      </c>
      <c r="H2820" t="s">
        <v>8224</v>
      </c>
      <c r="I2820" t="s">
        <v>8246</v>
      </c>
      <c r="J2820">
        <v>1443018086</v>
      </c>
      <c r="K2820">
        <v>1441290086</v>
      </c>
      <c r="L2820" t="b">
        <v>0</v>
      </c>
      <c r="M2820">
        <v>102</v>
      </c>
      <c r="N2820" s="6">
        <f t="shared" si="179"/>
        <v>103.95098039215686</v>
      </c>
      <c r="O2820" t="b">
        <v>1</v>
      </c>
      <c r="P2820" t="s">
        <v>8271</v>
      </c>
      <c r="Q2820" t="s">
        <v>8317</v>
      </c>
      <c r="R2820" t="s">
        <v>8318</v>
      </c>
      <c r="S2820" s="11">
        <f t="shared" si="180"/>
        <v>42250.598217592589</v>
      </c>
      <c r="T2820" s="11">
        <f t="shared" si="181"/>
        <v>42270.598217592589</v>
      </c>
    </row>
    <row r="2821" spans="1:20" ht="43.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s="5">
        <f t="shared" si="178"/>
        <v>1.048</v>
      </c>
      <c r="H2821" t="s">
        <v>8225</v>
      </c>
      <c r="I2821" t="s">
        <v>8247</v>
      </c>
      <c r="J2821">
        <v>1434285409</v>
      </c>
      <c r="K2821">
        <v>1431693409</v>
      </c>
      <c r="L2821" t="b">
        <v>0</v>
      </c>
      <c r="M2821">
        <v>104</v>
      </c>
      <c r="N2821" s="6">
        <f t="shared" si="179"/>
        <v>50.384615384615387</v>
      </c>
      <c r="O2821" t="b">
        <v>1</v>
      </c>
      <c r="P2821" t="s">
        <v>8271</v>
      </c>
      <c r="Q2821" t="s">
        <v>8317</v>
      </c>
      <c r="R2821" t="s">
        <v>8318</v>
      </c>
      <c r="S2821" s="11">
        <f t="shared" si="180"/>
        <v>42139.525567129633</v>
      </c>
      <c r="T2821" s="11">
        <f t="shared" si="181"/>
        <v>42169.525567129633</v>
      </c>
    </row>
    <row r="2822" spans="1:20" ht="43.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s="5">
        <f t="shared" si="178"/>
        <v>1.36</v>
      </c>
      <c r="H2822" t="s">
        <v>8225</v>
      </c>
      <c r="I2822" t="s">
        <v>8247</v>
      </c>
      <c r="J2822">
        <v>1456444800</v>
      </c>
      <c r="K2822">
        <v>1454337589</v>
      </c>
      <c r="L2822" t="b">
        <v>0</v>
      </c>
      <c r="M2822">
        <v>20</v>
      </c>
      <c r="N2822" s="6">
        <f t="shared" si="179"/>
        <v>13.6</v>
      </c>
      <c r="O2822" t="b">
        <v>1</v>
      </c>
      <c r="P2822" t="s">
        <v>8271</v>
      </c>
      <c r="Q2822" t="s">
        <v>8317</v>
      </c>
      <c r="R2822" t="s">
        <v>8318</v>
      </c>
      <c r="S2822" s="11">
        <f t="shared" si="180"/>
        <v>42401.610983796301</v>
      </c>
      <c r="T2822" s="11">
        <f t="shared" si="181"/>
        <v>42426</v>
      </c>
    </row>
    <row r="2823" spans="1:20" ht="43.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s="5">
        <f t="shared" si="178"/>
        <v>1</v>
      </c>
      <c r="H2823" t="s">
        <v>8225</v>
      </c>
      <c r="I2823" t="s">
        <v>8247</v>
      </c>
      <c r="J2823">
        <v>1411510135</v>
      </c>
      <c r="K2823">
        <v>1408918135</v>
      </c>
      <c r="L2823" t="b">
        <v>0</v>
      </c>
      <c r="M2823">
        <v>35</v>
      </c>
      <c r="N2823" s="6">
        <f t="shared" si="179"/>
        <v>28.571428571428573</v>
      </c>
      <c r="O2823" t="b">
        <v>1</v>
      </c>
      <c r="P2823" t="s">
        <v>8271</v>
      </c>
      <c r="Q2823" t="s">
        <v>8317</v>
      </c>
      <c r="R2823" t="s">
        <v>8318</v>
      </c>
      <c r="S2823" s="11">
        <f t="shared" si="180"/>
        <v>41875.922858796301</v>
      </c>
      <c r="T2823" s="11">
        <f t="shared" si="181"/>
        <v>41905.922858796301</v>
      </c>
    </row>
    <row r="2824" spans="1:20" ht="43.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s="5">
        <f t="shared" si="178"/>
        <v>1</v>
      </c>
      <c r="H2824" t="s">
        <v>8224</v>
      </c>
      <c r="I2824" t="s">
        <v>8246</v>
      </c>
      <c r="J2824">
        <v>1427469892</v>
      </c>
      <c r="K2824">
        <v>1424881492</v>
      </c>
      <c r="L2824" t="b">
        <v>0</v>
      </c>
      <c r="M2824">
        <v>94</v>
      </c>
      <c r="N2824" s="6">
        <f t="shared" si="179"/>
        <v>63.829787234042556</v>
      </c>
      <c r="O2824" t="b">
        <v>1</v>
      </c>
      <c r="P2824" t="s">
        <v>8271</v>
      </c>
      <c r="Q2824" t="s">
        <v>8317</v>
      </c>
      <c r="R2824" t="s">
        <v>8318</v>
      </c>
      <c r="S2824" s="11">
        <f t="shared" si="180"/>
        <v>42060.683935185181</v>
      </c>
      <c r="T2824" s="11">
        <f t="shared" si="181"/>
        <v>42090.642268518524</v>
      </c>
    </row>
    <row r="2825" spans="1:20" ht="43.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s="5">
        <f t="shared" si="178"/>
        <v>1.24</v>
      </c>
      <c r="H2825" t="s">
        <v>8225</v>
      </c>
      <c r="I2825" t="s">
        <v>8247</v>
      </c>
      <c r="J2825">
        <v>1427842740</v>
      </c>
      <c r="K2825">
        <v>1425428206</v>
      </c>
      <c r="L2825" t="b">
        <v>0</v>
      </c>
      <c r="M2825">
        <v>14</v>
      </c>
      <c r="N2825" s="6">
        <f t="shared" si="179"/>
        <v>8.8571428571428577</v>
      </c>
      <c r="O2825" t="b">
        <v>1</v>
      </c>
      <c r="P2825" t="s">
        <v>8271</v>
      </c>
      <c r="Q2825" t="s">
        <v>8317</v>
      </c>
      <c r="R2825" t="s">
        <v>8318</v>
      </c>
      <c r="S2825" s="11">
        <f t="shared" si="180"/>
        <v>42067.011643518519</v>
      </c>
      <c r="T2825" s="11">
        <f t="shared" si="181"/>
        <v>42094.957638888889</v>
      </c>
    </row>
    <row r="2826" spans="1:20" ht="29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s="5">
        <f t="shared" si="178"/>
        <v>1.1692307692307693</v>
      </c>
      <c r="H2826" t="s">
        <v>8224</v>
      </c>
      <c r="I2826" t="s">
        <v>8246</v>
      </c>
      <c r="J2826">
        <v>1434159780</v>
      </c>
      <c r="K2826">
        <v>1431412196</v>
      </c>
      <c r="L2826" t="b">
        <v>0</v>
      </c>
      <c r="M2826">
        <v>15</v>
      </c>
      <c r="N2826" s="6">
        <f t="shared" si="179"/>
        <v>50.666666666666664</v>
      </c>
      <c r="O2826" t="b">
        <v>1</v>
      </c>
      <c r="P2826" t="s">
        <v>8271</v>
      </c>
      <c r="Q2826" t="s">
        <v>8317</v>
      </c>
      <c r="R2826" t="s">
        <v>8318</v>
      </c>
      <c r="S2826" s="11">
        <f t="shared" si="180"/>
        <v>42136.270787037036</v>
      </c>
      <c r="T2826" s="11">
        <f t="shared" si="181"/>
        <v>42168.071527777778</v>
      </c>
    </row>
    <row r="2827" spans="1:20" ht="43.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s="5">
        <f t="shared" si="178"/>
        <v>1.0333333333333334</v>
      </c>
      <c r="H2827" t="s">
        <v>8225</v>
      </c>
      <c r="I2827" t="s">
        <v>8247</v>
      </c>
      <c r="J2827">
        <v>1449255686</v>
      </c>
      <c r="K2827">
        <v>1446663686</v>
      </c>
      <c r="L2827" t="b">
        <v>0</v>
      </c>
      <c r="M2827">
        <v>51</v>
      </c>
      <c r="N2827" s="6">
        <f t="shared" si="179"/>
        <v>60.784313725490193</v>
      </c>
      <c r="O2827" t="b">
        <v>1</v>
      </c>
      <c r="P2827" t="s">
        <v>8271</v>
      </c>
      <c r="Q2827" t="s">
        <v>8317</v>
      </c>
      <c r="R2827" t="s">
        <v>8318</v>
      </c>
      <c r="S2827" s="11">
        <f t="shared" si="180"/>
        <v>42312.792662037042</v>
      </c>
      <c r="T2827" s="11">
        <f t="shared" si="181"/>
        <v>42342.792662037042</v>
      </c>
    </row>
    <row r="2828" spans="1:20" ht="43.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s="5">
        <f t="shared" si="178"/>
        <v>1.0774999999999999</v>
      </c>
      <c r="H2828" t="s">
        <v>8224</v>
      </c>
      <c r="I2828" t="s">
        <v>8246</v>
      </c>
      <c r="J2828">
        <v>1436511600</v>
      </c>
      <c r="K2828">
        <v>1434415812</v>
      </c>
      <c r="L2828" t="b">
        <v>0</v>
      </c>
      <c r="M2828">
        <v>19</v>
      </c>
      <c r="N2828" s="6">
        <f t="shared" si="179"/>
        <v>113.42105263157895</v>
      </c>
      <c r="O2828" t="b">
        <v>1</v>
      </c>
      <c r="P2828" t="s">
        <v>8271</v>
      </c>
      <c r="Q2828" t="s">
        <v>8317</v>
      </c>
      <c r="R2828" t="s">
        <v>8318</v>
      </c>
      <c r="S2828" s="11">
        <f t="shared" si="180"/>
        <v>42171.034861111111</v>
      </c>
      <c r="T2828" s="11">
        <f t="shared" si="181"/>
        <v>42195.291666666672</v>
      </c>
    </row>
    <row r="2829" spans="1:20" ht="43.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s="5">
        <f t="shared" si="178"/>
        <v>1.2024999999999999</v>
      </c>
      <c r="H2829" t="s">
        <v>8224</v>
      </c>
      <c r="I2829" t="s">
        <v>8246</v>
      </c>
      <c r="J2829">
        <v>1464971400</v>
      </c>
      <c r="K2829">
        <v>1462379066</v>
      </c>
      <c r="L2829" t="b">
        <v>0</v>
      </c>
      <c r="M2829">
        <v>23</v>
      </c>
      <c r="N2829" s="6">
        <f t="shared" si="179"/>
        <v>104.56521739130434</v>
      </c>
      <c r="O2829" t="b">
        <v>1</v>
      </c>
      <c r="P2829" t="s">
        <v>8271</v>
      </c>
      <c r="Q2829" t="s">
        <v>8317</v>
      </c>
      <c r="R2829" t="s">
        <v>8318</v>
      </c>
      <c r="S2829" s="11">
        <f t="shared" si="180"/>
        <v>42494.683634259258</v>
      </c>
      <c r="T2829" s="11">
        <f t="shared" si="181"/>
        <v>42524.6875</v>
      </c>
    </row>
    <row r="2830" spans="1:20" ht="43.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s="5">
        <f t="shared" si="178"/>
        <v>1.0037894736842106</v>
      </c>
      <c r="H2830" t="s">
        <v>8225</v>
      </c>
      <c r="I2830" t="s">
        <v>8247</v>
      </c>
      <c r="J2830">
        <v>1443826800</v>
      </c>
      <c r="K2830">
        <v>1441606869</v>
      </c>
      <c r="L2830" t="b">
        <v>0</v>
      </c>
      <c r="M2830">
        <v>97</v>
      </c>
      <c r="N2830" s="6">
        <f t="shared" si="179"/>
        <v>98.30927835051547</v>
      </c>
      <c r="O2830" t="b">
        <v>1</v>
      </c>
      <c r="P2830" t="s">
        <v>8271</v>
      </c>
      <c r="Q2830" t="s">
        <v>8317</v>
      </c>
      <c r="R2830" t="s">
        <v>8318</v>
      </c>
      <c r="S2830" s="11">
        <f t="shared" si="180"/>
        <v>42254.264687499999</v>
      </c>
      <c r="T2830" s="11">
        <f t="shared" si="181"/>
        <v>42279.958333333328</v>
      </c>
    </row>
    <row r="2831" spans="1:20" ht="43.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s="5">
        <f t="shared" si="178"/>
        <v>1.0651999999999999</v>
      </c>
      <c r="H2831" t="s">
        <v>8225</v>
      </c>
      <c r="I2831" t="s">
        <v>8247</v>
      </c>
      <c r="J2831">
        <v>1464863118</v>
      </c>
      <c r="K2831">
        <v>1462443918</v>
      </c>
      <c r="L2831" t="b">
        <v>0</v>
      </c>
      <c r="M2831">
        <v>76</v>
      </c>
      <c r="N2831" s="6">
        <f t="shared" si="179"/>
        <v>35.039473684210527</v>
      </c>
      <c r="O2831" t="b">
        <v>1</v>
      </c>
      <c r="P2831" t="s">
        <v>8271</v>
      </c>
      <c r="Q2831" t="s">
        <v>8317</v>
      </c>
      <c r="R2831" t="s">
        <v>8318</v>
      </c>
      <c r="S2831" s="11">
        <f t="shared" si="180"/>
        <v>42495.434236111112</v>
      </c>
      <c r="T2831" s="11">
        <f t="shared" si="181"/>
        <v>42523.434236111112</v>
      </c>
    </row>
    <row r="2832" spans="1:20" ht="29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s="5">
        <f t="shared" si="178"/>
        <v>1</v>
      </c>
      <c r="H2832" t="s">
        <v>8224</v>
      </c>
      <c r="I2832" t="s">
        <v>8246</v>
      </c>
      <c r="J2832">
        <v>1399867140</v>
      </c>
      <c r="K2832">
        <v>1398802148</v>
      </c>
      <c r="L2832" t="b">
        <v>0</v>
      </c>
      <c r="M2832">
        <v>11</v>
      </c>
      <c r="N2832" s="6">
        <f t="shared" si="179"/>
        <v>272.72727272727275</v>
      </c>
      <c r="O2832" t="b">
        <v>1</v>
      </c>
      <c r="P2832" t="s">
        <v>8271</v>
      </c>
      <c r="Q2832" t="s">
        <v>8317</v>
      </c>
      <c r="R2832" t="s">
        <v>8318</v>
      </c>
      <c r="S2832" s="11">
        <f t="shared" si="180"/>
        <v>41758.839675925927</v>
      </c>
      <c r="T2832" s="11">
        <f t="shared" si="181"/>
        <v>41771.165972222225</v>
      </c>
    </row>
    <row r="2833" spans="1:20" ht="29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s="5">
        <f t="shared" si="178"/>
        <v>1.1066666666666667</v>
      </c>
      <c r="H2833" t="s">
        <v>8224</v>
      </c>
      <c r="I2833" t="s">
        <v>8246</v>
      </c>
      <c r="J2833">
        <v>1437076070</v>
      </c>
      <c r="K2833">
        <v>1434484070</v>
      </c>
      <c r="L2833" t="b">
        <v>0</v>
      </c>
      <c r="M2833">
        <v>52</v>
      </c>
      <c r="N2833" s="6">
        <f t="shared" si="179"/>
        <v>63.846153846153847</v>
      </c>
      <c r="O2833" t="b">
        <v>1</v>
      </c>
      <c r="P2833" t="s">
        <v>8271</v>
      </c>
      <c r="Q2833" t="s">
        <v>8317</v>
      </c>
      <c r="R2833" t="s">
        <v>8318</v>
      </c>
      <c r="S2833" s="11">
        <f t="shared" si="180"/>
        <v>42171.824884259258</v>
      </c>
      <c r="T2833" s="11">
        <f t="shared" si="181"/>
        <v>42201.824884259258</v>
      </c>
    </row>
    <row r="2834" spans="1:20" ht="43.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s="5">
        <f t="shared" si="178"/>
        <v>1.1471959999999999</v>
      </c>
      <c r="H2834" t="s">
        <v>8225</v>
      </c>
      <c r="I2834" t="s">
        <v>8247</v>
      </c>
      <c r="J2834">
        <v>1416780000</v>
      </c>
      <c r="K2834">
        <v>1414342894</v>
      </c>
      <c r="L2834" t="b">
        <v>0</v>
      </c>
      <c r="M2834">
        <v>95</v>
      </c>
      <c r="N2834" s="6">
        <f t="shared" si="179"/>
        <v>30.189368421052631</v>
      </c>
      <c r="O2834" t="b">
        <v>1</v>
      </c>
      <c r="P2834" t="s">
        <v>8271</v>
      </c>
      <c r="Q2834" t="s">
        <v>8317</v>
      </c>
      <c r="R2834" t="s">
        <v>8318</v>
      </c>
      <c r="S2834" s="11">
        <f t="shared" si="180"/>
        <v>41938.709421296298</v>
      </c>
      <c r="T2834" s="11">
        <f t="shared" si="181"/>
        <v>41966.916666666672</v>
      </c>
    </row>
    <row r="2835" spans="1:20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s="5">
        <f t="shared" si="178"/>
        <v>1.0825925925925926</v>
      </c>
      <c r="H2835" t="s">
        <v>8224</v>
      </c>
      <c r="I2835" t="s">
        <v>8246</v>
      </c>
      <c r="J2835">
        <v>1444528800</v>
      </c>
      <c r="K2835">
        <v>1442804633</v>
      </c>
      <c r="L2835" t="b">
        <v>0</v>
      </c>
      <c r="M2835">
        <v>35</v>
      </c>
      <c r="N2835" s="6">
        <f t="shared" si="179"/>
        <v>83.51428571428572</v>
      </c>
      <c r="O2835" t="b">
        <v>1</v>
      </c>
      <c r="P2835" t="s">
        <v>8271</v>
      </c>
      <c r="Q2835" t="s">
        <v>8317</v>
      </c>
      <c r="R2835" t="s">
        <v>8318</v>
      </c>
      <c r="S2835" s="11">
        <f t="shared" si="180"/>
        <v>42268.127696759257</v>
      </c>
      <c r="T2835" s="11">
        <f t="shared" si="181"/>
        <v>42288.083333333328</v>
      </c>
    </row>
    <row r="2836" spans="1:20" ht="43.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s="5">
        <f t="shared" si="178"/>
        <v>1.7</v>
      </c>
      <c r="H2836" t="s">
        <v>8225</v>
      </c>
      <c r="I2836" t="s">
        <v>8247</v>
      </c>
      <c r="J2836">
        <v>1422658930</v>
      </c>
      <c r="K2836">
        <v>1421362930</v>
      </c>
      <c r="L2836" t="b">
        <v>0</v>
      </c>
      <c r="M2836">
        <v>21</v>
      </c>
      <c r="N2836" s="6">
        <f t="shared" si="179"/>
        <v>64.761904761904759</v>
      </c>
      <c r="O2836" t="b">
        <v>1</v>
      </c>
      <c r="P2836" t="s">
        <v>8271</v>
      </c>
      <c r="Q2836" t="s">
        <v>8317</v>
      </c>
      <c r="R2836" t="s">
        <v>8318</v>
      </c>
      <c r="S2836" s="11">
        <f t="shared" si="180"/>
        <v>42019.959837962961</v>
      </c>
      <c r="T2836" s="11">
        <f t="shared" si="181"/>
        <v>42034.959837962961</v>
      </c>
    </row>
    <row r="2837" spans="1:20" ht="43.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s="5">
        <f t="shared" si="178"/>
        <v>1.8709899999999999</v>
      </c>
      <c r="H2837" t="s">
        <v>8225</v>
      </c>
      <c r="I2837" t="s">
        <v>8247</v>
      </c>
      <c r="J2837">
        <v>1449273600</v>
      </c>
      <c r="K2837">
        <v>1446742417</v>
      </c>
      <c r="L2837" t="b">
        <v>0</v>
      </c>
      <c r="M2837">
        <v>93</v>
      </c>
      <c r="N2837" s="6">
        <f t="shared" si="179"/>
        <v>20.118172043010752</v>
      </c>
      <c r="O2837" t="b">
        <v>1</v>
      </c>
      <c r="P2837" t="s">
        <v>8271</v>
      </c>
      <c r="Q2837" t="s">
        <v>8317</v>
      </c>
      <c r="R2837" t="s">
        <v>8318</v>
      </c>
      <c r="S2837" s="11">
        <f t="shared" si="180"/>
        <v>42313.703900462962</v>
      </c>
      <c r="T2837" s="11">
        <f t="shared" si="181"/>
        <v>42343</v>
      </c>
    </row>
    <row r="2838" spans="1:20" ht="43.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s="5">
        <f t="shared" si="178"/>
        <v>1.0777777777777777</v>
      </c>
      <c r="H2838" t="s">
        <v>8224</v>
      </c>
      <c r="I2838" t="s">
        <v>8246</v>
      </c>
      <c r="J2838">
        <v>1487393940</v>
      </c>
      <c r="K2838">
        <v>1484115418</v>
      </c>
      <c r="L2838" t="b">
        <v>0</v>
      </c>
      <c r="M2838">
        <v>11</v>
      </c>
      <c r="N2838" s="6">
        <f t="shared" si="179"/>
        <v>44.090909090909093</v>
      </c>
      <c r="O2838" t="b">
        <v>1</v>
      </c>
      <c r="P2838" t="s">
        <v>8271</v>
      </c>
      <c r="Q2838" t="s">
        <v>8317</v>
      </c>
      <c r="R2838" t="s">
        <v>8318</v>
      </c>
      <c r="S2838" s="11">
        <f t="shared" si="180"/>
        <v>42746.261782407411</v>
      </c>
      <c r="T2838" s="11">
        <f t="shared" si="181"/>
        <v>42784.207638888889</v>
      </c>
    </row>
    <row r="2839" spans="1:20" ht="58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s="5">
        <f t="shared" si="178"/>
        <v>1</v>
      </c>
      <c r="H2839" t="s">
        <v>8229</v>
      </c>
      <c r="I2839" t="s">
        <v>8251</v>
      </c>
      <c r="J2839">
        <v>1449701284</v>
      </c>
      <c r="K2839">
        <v>1446241684</v>
      </c>
      <c r="L2839" t="b">
        <v>0</v>
      </c>
      <c r="M2839">
        <v>21</v>
      </c>
      <c r="N2839" s="6">
        <f t="shared" si="179"/>
        <v>40.476190476190474</v>
      </c>
      <c r="O2839" t="b">
        <v>1</v>
      </c>
      <c r="P2839" t="s">
        <v>8271</v>
      </c>
      <c r="Q2839" t="s">
        <v>8317</v>
      </c>
      <c r="R2839" t="s">
        <v>8318</v>
      </c>
      <c r="S2839" s="11">
        <f t="shared" si="180"/>
        <v>42307.908379629633</v>
      </c>
      <c r="T2839" s="11">
        <f t="shared" si="181"/>
        <v>42347.950046296297</v>
      </c>
    </row>
    <row r="2840" spans="1:20" ht="43.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s="5">
        <f t="shared" si="178"/>
        <v>1.2024999999999999</v>
      </c>
      <c r="H2840" t="s">
        <v>8224</v>
      </c>
      <c r="I2840" t="s">
        <v>8246</v>
      </c>
      <c r="J2840">
        <v>1407967200</v>
      </c>
      <c r="K2840">
        <v>1406039696</v>
      </c>
      <c r="L2840" t="b">
        <v>0</v>
      </c>
      <c r="M2840">
        <v>54</v>
      </c>
      <c r="N2840" s="6">
        <f t="shared" si="179"/>
        <v>44.537037037037038</v>
      </c>
      <c r="O2840" t="b">
        <v>1</v>
      </c>
      <c r="P2840" t="s">
        <v>8271</v>
      </c>
      <c r="Q2840" t="s">
        <v>8317</v>
      </c>
      <c r="R2840" t="s">
        <v>8318</v>
      </c>
      <c r="S2840" s="11">
        <f t="shared" si="180"/>
        <v>41842.607592592591</v>
      </c>
      <c r="T2840" s="11">
        <f t="shared" si="181"/>
        <v>41864.916666666664</v>
      </c>
    </row>
    <row r="2841" spans="1:20" ht="43.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s="5">
        <f t="shared" si="178"/>
        <v>1.1142857142857143</v>
      </c>
      <c r="H2841" t="s">
        <v>8224</v>
      </c>
      <c r="I2841" t="s">
        <v>8246</v>
      </c>
      <c r="J2841">
        <v>1408942740</v>
      </c>
      <c r="K2841">
        <v>1406958354</v>
      </c>
      <c r="L2841" t="b">
        <v>0</v>
      </c>
      <c r="M2841">
        <v>31</v>
      </c>
      <c r="N2841" s="6">
        <f t="shared" si="179"/>
        <v>125.80645161290323</v>
      </c>
      <c r="O2841" t="b">
        <v>1</v>
      </c>
      <c r="P2841" t="s">
        <v>8271</v>
      </c>
      <c r="Q2841" t="s">
        <v>8317</v>
      </c>
      <c r="R2841" t="s">
        <v>8318</v>
      </c>
      <c r="S2841" s="11">
        <f t="shared" si="180"/>
        <v>41853.240208333329</v>
      </c>
      <c r="T2841" s="11">
        <f t="shared" si="181"/>
        <v>41876.207638888889</v>
      </c>
    </row>
    <row r="2842" spans="1:20" ht="43.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s="5">
        <f t="shared" si="178"/>
        <v>1.04</v>
      </c>
      <c r="H2842" t="s">
        <v>8225</v>
      </c>
      <c r="I2842" t="s">
        <v>8247</v>
      </c>
      <c r="J2842">
        <v>1426698000</v>
      </c>
      <c r="K2842">
        <v>1424825479</v>
      </c>
      <c r="L2842" t="b">
        <v>0</v>
      </c>
      <c r="M2842">
        <v>132</v>
      </c>
      <c r="N2842" s="6">
        <f t="shared" si="179"/>
        <v>19.696969696969695</v>
      </c>
      <c r="O2842" t="b">
        <v>1</v>
      </c>
      <c r="P2842" t="s">
        <v>8271</v>
      </c>
      <c r="Q2842" t="s">
        <v>8317</v>
      </c>
      <c r="R2842" t="s">
        <v>8318</v>
      </c>
      <c r="S2842" s="11">
        <f t="shared" si="180"/>
        <v>42060.035636574074</v>
      </c>
      <c r="T2842" s="11">
        <f t="shared" si="181"/>
        <v>42081.708333333328</v>
      </c>
    </row>
    <row r="2843" spans="1:20" ht="43.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s="5">
        <f t="shared" si="178"/>
        <v>0.01</v>
      </c>
      <c r="H2843" t="s">
        <v>8225</v>
      </c>
      <c r="I2843" t="s">
        <v>8247</v>
      </c>
      <c r="J2843">
        <v>1450032297</v>
      </c>
      <c r="K2843">
        <v>1444844697</v>
      </c>
      <c r="L2843" t="b">
        <v>0</v>
      </c>
      <c r="M2843">
        <v>1</v>
      </c>
      <c r="N2843" s="6">
        <f t="shared" si="179"/>
        <v>10</v>
      </c>
      <c r="O2843" t="b">
        <v>0</v>
      </c>
      <c r="P2843" t="s">
        <v>8271</v>
      </c>
      <c r="Q2843" t="s">
        <v>8317</v>
      </c>
      <c r="R2843" t="s">
        <v>8318</v>
      </c>
      <c r="S2843" s="11">
        <f t="shared" si="180"/>
        <v>42291.739548611105</v>
      </c>
      <c r="T2843" s="11">
        <f t="shared" si="181"/>
        <v>42351.781215277777</v>
      </c>
    </row>
    <row r="2844" spans="1:20" ht="43.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s="5">
        <f t="shared" si="178"/>
        <v>0</v>
      </c>
      <c r="H2844" t="s">
        <v>8225</v>
      </c>
      <c r="I2844" t="s">
        <v>8247</v>
      </c>
      <c r="J2844">
        <v>1403348400</v>
      </c>
      <c r="K2844">
        <v>1401058295</v>
      </c>
      <c r="L2844" t="b">
        <v>0</v>
      </c>
      <c r="M2844">
        <v>0</v>
      </c>
      <c r="N2844" s="6">
        <f t="shared" si="179"/>
        <v>0</v>
      </c>
      <c r="O2844" t="b">
        <v>0</v>
      </c>
      <c r="P2844" t="s">
        <v>8271</v>
      </c>
      <c r="Q2844" t="s">
        <v>8317</v>
      </c>
      <c r="R2844" t="s">
        <v>8318</v>
      </c>
      <c r="S2844" s="11">
        <f t="shared" si="180"/>
        <v>41784.952488425923</v>
      </c>
      <c r="T2844" s="11">
        <f t="shared" si="181"/>
        <v>41811.458333333336</v>
      </c>
    </row>
    <row r="2845" spans="1:20" ht="43.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s="5">
        <f t="shared" si="178"/>
        <v>0</v>
      </c>
      <c r="H2845" t="s">
        <v>8224</v>
      </c>
      <c r="I2845" t="s">
        <v>8246</v>
      </c>
      <c r="J2845">
        <v>1465790400</v>
      </c>
      <c r="K2845">
        <v>1462210950</v>
      </c>
      <c r="L2845" t="b">
        <v>0</v>
      </c>
      <c r="M2845">
        <v>0</v>
      </c>
      <c r="N2845" s="6">
        <f t="shared" si="179"/>
        <v>0</v>
      </c>
      <c r="O2845" t="b">
        <v>0</v>
      </c>
      <c r="P2845" t="s">
        <v>8271</v>
      </c>
      <c r="Q2845" t="s">
        <v>8317</v>
      </c>
      <c r="R2845" t="s">
        <v>8318</v>
      </c>
      <c r="S2845" s="11">
        <f t="shared" si="180"/>
        <v>42492.737847222219</v>
      </c>
      <c r="T2845" s="11">
        <f t="shared" si="181"/>
        <v>42534.166666666672</v>
      </c>
    </row>
    <row r="2846" spans="1:20" ht="43.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s="5">
        <f t="shared" si="178"/>
        <v>5.4545454545454543E-2</v>
      </c>
      <c r="H2846" t="s">
        <v>8239</v>
      </c>
      <c r="I2846" t="s">
        <v>8249</v>
      </c>
      <c r="J2846">
        <v>1483535180</v>
      </c>
      <c r="K2846">
        <v>1480943180</v>
      </c>
      <c r="L2846" t="b">
        <v>0</v>
      </c>
      <c r="M2846">
        <v>1</v>
      </c>
      <c r="N2846" s="6">
        <f t="shared" si="179"/>
        <v>30</v>
      </c>
      <c r="O2846" t="b">
        <v>0</v>
      </c>
      <c r="P2846" t="s">
        <v>8271</v>
      </c>
      <c r="Q2846" t="s">
        <v>8317</v>
      </c>
      <c r="R2846" t="s">
        <v>8318</v>
      </c>
      <c r="S2846" s="11">
        <f t="shared" si="180"/>
        <v>42709.546064814815</v>
      </c>
      <c r="T2846" s="11">
        <f t="shared" si="181"/>
        <v>42739.546064814815</v>
      </c>
    </row>
    <row r="2847" spans="1:20" ht="43.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s="5">
        <f t="shared" si="178"/>
        <v>0.31546666666666667</v>
      </c>
      <c r="H2847" t="s">
        <v>8224</v>
      </c>
      <c r="I2847" t="s">
        <v>8246</v>
      </c>
      <c r="J2847">
        <v>1433723033</v>
      </c>
      <c r="K2847">
        <v>1428539033</v>
      </c>
      <c r="L2847" t="b">
        <v>0</v>
      </c>
      <c r="M2847">
        <v>39</v>
      </c>
      <c r="N2847" s="6">
        <f t="shared" si="179"/>
        <v>60.666666666666664</v>
      </c>
      <c r="O2847" t="b">
        <v>0</v>
      </c>
      <c r="P2847" t="s">
        <v>8271</v>
      </c>
      <c r="Q2847" t="s">
        <v>8317</v>
      </c>
      <c r="R2847" t="s">
        <v>8318</v>
      </c>
      <c r="S2847" s="11">
        <f t="shared" si="180"/>
        <v>42103.016585648147</v>
      </c>
      <c r="T2847" s="11">
        <f t="shared" si="181"/>
        <v>42163.016585648147</v>
      </c>
    </row>
    <row r="2848" spans="1:20" ht="43.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s="5">
        <f t="shared" si="178"/>
        <v>0</v>
      </c>
      <c r="H2848" t="s">
        <v>8224</v>
      </c>
      <c r="I2848" t="s">
        <v>8246</v>
      </c>
      <c r="J2848">
        <v>1432917394</v>
      </c>
      <c r="K2848">
        <v>1429029394</v>
      </c>
      <c r="L2848" t="b">
        <v>0</v>
      </c>
      <c r="M2848">
        <v>0</v>
      </c>
      <c r="N2848" s="6">
        <f t="shared" si="179"/>
        <v>0</v>
      </c>
      <c r="O2848" t="b">
        <v>0</v>
      </c>
      <c r="P2848" t="s">
        <v>8271</v>
      </c>
      <c r="Q2848" t="s">
        <v>8317</v>
      </c>
      <c r="R2848" t="s">
        <v>8318</v>
      </c>
      <c r="S2848" s="11">
        <f t="shared" si="180"/>
        <v>42108.692060185189</v>
      </c>
      <c r="T2848" s="11">
        <f t="shared" si="181"/>
        <v>42153.692060185189</v>
      </c>
    </row>
    <row r="2849" spans="1:20" ht="43.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s="5">
        <f t="shared" si="178"/>
        <v>0</v>
      </c>
      <c r="H2849" t="s">
        <v>8224</v>
      </c>
      <c r="I2849" t="s">
        <v>8246</v>
      </c>
      <c r="J2849">
        <v>1464031265</v>
      </c>
      <c r="K2849">
        <v>1458847265</v>
      </c>
      <c r="L2849" t="b">
        <v>0</v>
      </c>
      <c r="M2849">
        <v>0</v>
      </c>
      <c r="N2849" s="6">
        <f t="shared" si="179"/>
        <v>0</v>
      </c>
      <c r="O2849" t="b">
        <v>0</v>
      </c>
      <c r="P2849" t="s">
        <v>8271</v>
      </c>
      <c r="Q2849" t="s">
        <v>8317</v>
      </c>
      <c r="R2849" t="s">
        <v>8318</v>
      </c>
      <c r="S2849" s="11">
        <f t="shared" si="180"/>
        <v>42453.806307870371</v>
      </c>
      <c r="T2849" s="11">
        <f t="shared" si="181"/>
        <v>42513.806307870371</v>
      </c>
    </row>
    <row r="2850" spans="1:20" ht="43.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s="5">
        <f t="shared" si="178"/>
        <v>2E-3</v>
      </c>
      <c r="H2850" t="s">
        <v>8224</v>
      </c>
      <c r="I2850" t="s">
        <v>8246</v>
      </c>
      <c r="J2850">
        <v>1432913659</v>
      </c>
      <c r="K2850">
        <v>1430321659</v>
      </c>
      <c r="L2850" t="b">
        <v>0</v>
      </c>
      <c r="M2850">
        <v>3</v>
      </c>
      <c r="N2850" s="6">
        <f t="shared" si="179"/>
        <v>23.333333333333332</v>
      </c>
      <c r="O2850" t="b">
        <v>0</v>
      </c>
      <c r="P2850" t="s">
        <v>8271</v>
      </c>
      <c r="Q2850" t="s">
        <v>8317</v>
      </c>
      <c r="R2850" t="s">
        <v>8318</v>
      </c>
      <c r="S2850" s="11">
        <f t="shared" si="180"/>
        <v>42123.648831018523</v>
      </c>
      <c r="T2850" s="11">
        <f t="shared" si="181"/>
        <v>42153.648831018523</v>
      </c>
    </row>
    <row r="2851" spans="1:20" ht="43.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s="5">
        <f t="shared" si="178"/>
        <v>0.01</v>
      </c>
      <c r="H2851" t="s">
        <v>8225</v>
      </c>
      <c r="I2851" t="s">
        <v>8247</v>
      </c>
      <c r="J2851">
        <v>1461406600</v>
      </c>
      <c r="K2851">
        <v>1458814600</v>
      </c>
      <c r="L2851" t="b">
        <v>0</v>
      </c>
      <c r="M2851">
        <v>1</v>
      </c>
      <c r="N2851" s="6">
        <f t="shared" si="179"/>
        <v>5</v>
      </c>
      <c r="O2851" t="b">
        <v>0</v>
      </c>
      <c r="P2851" t="s">
        <v>8271</v>
      </c>
      <c r="Q2851" t="s">
        <v>8317</v>
      </c>
      <c r="R2851" t="s">
        <v>8318</v>
      </c>
      <c r="S2851" s="11">
        <f t="shared" si="180"/>
        <v>42453.428240740745</v>
      </c>
      <c r="T2851" s="11">
        <f t="shared" si="181"/>
        <v>42483.428240740745</v>
      </c>
    </row>
    <row r="2852" spans="1:20" ht="43.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s="5">
        <f t="shared" si="178"/>
        <v>3.8875E-2</v>
      </c>
      <c r="H2852" t="s">
        <v>8224</v>
      </c>
      <c r="I2852" t="s">
        <v>8246</v>
      </c>
      <c r="J2852">
        <v>1409962211</v>
      </c>
      <c r="K2852">
        <v>1407370211</v>
      </c>
      <c r="L2852" t="b">
        <v>0</v>
      </c>
      <c r="M2852">
        <v>13</v>
      </c>
      <c r="N2852" s="6">
        <f t="shared" si="179"/>
        <v>23.923076923076923</v>
      </c>
      <c r="O2852" t="b">
        <v>0</v>
      </c>
      <c r="P2852" t="s">
        <v>8271</v>
      </c>
      <c r="Q2852" t="s">
        <v>8317</v>
      </c>
      <c r="R2852" t="s">
        <v>8318</v>
      </c>
      <c r="S2852" s="11">
        <f t="shared" si="180"/>
        <v>41858.007071759261</v>
      </c>
      <c r="T2852" s="11">
        <f t="shared" si="181"/>
        <v>41888.007071759261</v>
      </c>
    </row>
    <row r="2853" spans="1:20" ht="43.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s="5">
        <f t="shared" si="178"/>
        <v>0</v>
      </c>
      <c r="H2853" t="s">
        <v>8241</v>
      </c>
      <c r="I2853" t="s">
        <v>8249</v>
      </c>
      <c r="J2853">
        <v>1454109420</v>
      </c>
      <c r="K2853">
        <v>1453334629</v>
      </c>
      <c r="L2853" t="b">
        <v>0</v>
      </c>
      <c r="M2853">
        <v>0</v>
      </c>
      <c r="N2853" s="6">
        <f t="shared" si="179"/>
        <v>0</v>
      </c>
      <c r="O2853" t="b">
        <v>0</v>
      </c>
      <c r="P2853" t="s">
        <v>8271</v>
      </c>
      <c r="Q2853" t="s">
        <v>8317</v>
      </c>
      <c r="R2853" t="s">
        <v>8318</v>
      </c>
      <c r="S2853" s="11">
        <f t="shared" si="180"/>
        <v>42390.002650462964</v>
      </c>
      <c r="T2853" s="11">
        <f t="shared" si="181"/>
        <v>42398.970138888893</v>
      </c>
    </row>
    <row r="2854" spans="1:20" ht="43.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s="5">
        <f t="shared" si="178"/>
        <v>1.9E-2</v>
      </c>
      <c r="H2854" t="s">
        <v>8224</v>
      </c>
      <c r="I2854" t="s">
        <v>8246</v>
      </c>
      <c r="J2854">
        <v>1403312703</v>
      </c>
      <c r="K2854">
        <v>1400720703</v>
      </c>
      <c r="L2854" t="b">
        <v>0</v>
      </c>
      <c r="M2854">
        <v>6</v>
      </c>
      <c r="N2854" s="6">
        <f t="shared" si="179"/>
        <v>15.833333333333334</v>
      </c>
      <c r="O2854" t="b">
        <v>0</v>
      </c>
      <c r="P2854" t="s">
        <v>8271</v>
      </c>
      <c r="Q2854" t="s">
        <v>8317</v>
      </c>
      <c r="R2854" t="s">
        <v>8318</v>
      </c>
      <c r="S2854" s="11">
        <f t="shared" si="180"/>
        <v>41781.045173611114</v>
      </c>
      <c r="T2854" s="11">
        <f t="shared" si="181"/>
        <v>41811.045173611114</v>
      </c>
    </row>
    <row r="2855" spans="1:20" ht="43.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s="5">
        <f t="shared" si="178"/>
        <v>0</v>
      </c>
      <c r="H2855" t="s">
        <v>8229</v>
      </c>
      <c r="I2855" t="s">
        <v>8251</v>
      </c>
      <c r="J2855">
        <v>1410669297</v>
      </c>
      <c r="K2855">
        <v>1405485297</v>
      </c>
      <c r="L2855" t="b">
        <v>0</v>
      </c>
      <c r="M2855">
        <v>0</v>
      </c>
      <c r="N2855" s="6">
        <f t="shared" si="179"/>
        <v>0</v>
      </c>
      <c r="O2855" t="b">
        <v>0</v>
      </c>
      <c r="P2855" t="s">
        <v>8271</v>
      </c>
      <c r="Q2855" t="s">
        <v>8317</v>
      </c>
      <c r="R2855" t="s">
        <v>8318</v>
      </c>
      <c r="S2855" s="11">
        <f t="shared" si="180"/>
        <v>41836.190937499996</v>
      </c>
      <c r="T2855" s="11">
        <f t="shared" si="181"/>
        <v>41896.190937499996</v>
      </c>
    </row>
    <row r="2856" spans="1:20" ht="43.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s="5">
        <f t="shared" si="178"/>
        <v>0.41699999999999998</v>
      </c>
      <c r="H2856" t="s">
        <v>8225</v>
      </c>
      <c r="I2856" t="s">
        <v>8247</v>
      </c>
      <c r="J2856">
        <v>1431018719</v>
      </c>
      <c r="K2856">
        <v>1429290719</v>
      </c>
      <c r="L2856" t="b">
        <v>0</v>
      </c>
      <c r="M2856">
        <v>14</v>
      </c>
      <c r="N2856" s="6">
        <f t="shared" si="179"/>
        <v>29.785714285714285</v>
      </c>
      <c r="O2856" t="b">
        <v>0</v>
      </c>
      <c r="P2856" t="s">
        <v>8271</v>
      </c>
      <c r="Q2856" t="s">
        <v>8317</v>
      </c>
      <c r="R2856" t="s">
        <v>8318</v>
      </c>
      <c r="S2856" s="11">
        <f t="shared" si="180"/>
        <v>42111.71665509259</v>
      </c>
      <c r="T2856" s="11">
        <f t="shared" si="181"/>
        <v>42131.71665509259</v>
      </c>
    </row>
    <row r="2857" spans="1:20" ht="43.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s="5">
        <f t="shared" si="178"/>
        <v>0.5</v>
      </c>
      <c r="H2857" t="s">
        <v>8224</v>
      </c>
      <c r="I2857" t="s">
        <v>8246</v>
      </c>
      <c r="J2857">
        <v>1454110440</v>
      </c>
      <c r="K2857">
        <v>1451607071</v>
      </c>
      <c r="L2857" t="b">
        <v>0</v>
      </c>
      <c r="M2857">
        <v>5</v>
      </c>
      <c r="N2857" s="6">
        <f t="shared" si="179"/>
        <v>60</v>
      </c>
      <c r="O2857" t="b">
        <v>0</v>
      </c>
      <c r="P2857" t="s">
        <v>8271</v>
      </c>
      <c r="Q2857" t="s">
        <v>8317</v>
      </c>
      <c r="R2857" t="s">
        <v>8318</v>
      </c>
      <c r="S2857" s="11">
        <f t="shared" si="180"/>
        <v>42370.007766203707</v>
      </c>
      <c r="T2857" s="11">
        <f t="shared" si="181"/>
        <v>42398.981944444444</v>
      </c>
    </row>
    <row r="2858" spans="1:20" ht="43.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s="5">
        <f t="shared" si="178"/>
        <v>4.8666666666666664E-2</v>
      </c>
      <c r="H2858" t="s">
        <v>8224</v>
      </c>
      <c r="I2858" t="s">
        <v>8246</v>
      </c>
      <c r="J2858">
        <v>1439069640</v>
      </c>
      <c r="K2858">
        <v>1433897647</v>
      </c>
      <c r="L2858" t="b">
        <v>0</v>
      </c>
      <c r="M2858">
        <v>6</v>
      </c>
      <c r="N2858" s="6">
        <f t="shared" si="179"/>
        <v>24.333333333333332</v>
      </c>
      <c r="O2858" t="b">
        <v>0</v>
      </c>
      <c r="P2858" t="s">
        <v>8271</v>
      </c>
      <c r="Q2858" t="s">
        <v>8317</v>
      </c>
      <c r="R2858" t="s">
        <v>8318</v>
      </c>
      <c r="S2858" s="11">
        <f t="shared" si="180"/>
        <v>42165.037581018521</v>
      </c>
      <c r="T2858" s="11">
        <f t="shared" si="181"/>
        <v>42224.898611111115</v>
      </c>
    </row>
    <row r="2859" spans="1:20" ht="58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s="5">
        <f t="shared" si="178"/>
        <v>0.19736842105263158</v>
      </c>
      <c r="H2859" t="s">
        <v>8238</v>
      </c>
      <c r="I2859" t="s">
        <v>8256</v>
      </c>
      <c r="J2859">
        <v>1487613600</v>
      </c>
      <c r="K2859">
        <v>1482444295</v>
      </c>
      <c r="L2859" t="b">
        <v>0</v>
      </c>
      <c r="M2859">
        <v>15</v>
      </c>
      <c r="N2859" s="6">
        <f t="shared" si="179"/>
        <v>500</v>
      </c>
      <c r="O2859" t="b">
        <v>0</v>
      </c>
      <c r="P2859" t="s">
        <v>8271</v>
      </c>
      <c r="Q2859" t="s">
        <v>8317</v>
      </c>
      <c r="R2859" t="s">
        <v>8318</v>
      </c>
      <c r="S2859" s="11">
        <f t="shared" si="180"/>
        <v>42726.920081018514</v>
      </c>
      <c r="T2859" s="11">
        <f t="shared" si="181"/>
        <v>42786.75</v>
      </c>
    </row>
    <row r="2860" spans="1:20" ht="43.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s="5">
        <f t="shared" si="178"/>
        <v>0</v>
      </c>
      <c r="H2860" t="s">
        <v>8233</v>
      </c>
      <c r="I2860" t="s">
        <v>8249</v>
      </c>
      <c r="J2860">
        <v>1417778880</v>
      </c>
      <c r="K2860">
        <v>1415711095</v>
      </c>
      <c r="L2860" t="b">
        <v>0</v>
      </c>
      <c r="M2860">
        <v>0</v>
      </c>
      <c r="N2860" s="6">
        <f t="shared" si="179"/>
        <v>0</v>
      </c>
      <c r="O2860" t="b">
        <v>0</v>
      </c>
      <c r="P2860" t="s">
        <v>8271</v>
      </c>
      <c r="Q2860" t="s">
        <v>8317</v>
      </c>
      <c r="R2860" t="s">
        <v>8318</v>
      </c>
      <c r="S2860" s="11">
        <f t="shared" si="180"/>
        <v>41954.545081018514</v>
      </c>
      <c r="T2860" s="11">
        <f t="shared" si="181"/>
        <v>41978.477777777778</v>
      </c>
    </row>
    <row r="2861" spans="1:20" ht="29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s="5">
        <f t="shared" si="178"/>
        <v>1.7500000000000002E-2</v>
      </c>
      <c r="H2861" t="s">
        <v>8226</v>
      </c>
      <c r="I2861" t="s">
        <v>8248</v>
      </c>
      <c r="J2861">
        <v>1444984904</v>
      </c>
      <c r="K2861">
        <v>1439800904</v>
      </c>
      <c r="L2861" t="b">
        <v>0</v>
      </c>
      <c r="M2861">
        <v>1</v>
      </c>
      <c r="N2861" s="6">
        <f t="shared" si="179"/>
        <v>35</v>
      </c>
      <c r="O2861" t="b">
        <v>0</v>
      </c>
      <c r="P2861" t="s">
        <v>8271</v>
      </c>
      <c r="Q2861" t="s">
        <v>8317</v>
      </c>
      <c r="R2861" t="s">
        <v>8318</v>
      </c>
      <c r="S2861" s="11">
        <f t="shared" si="180"/>
        <v>42233.362314814818</v>
      </c>
      <c r="T2861" s="11">
        <f t="shared" si="181"/>
        <v>42293.362314814818</v>
      </c>
    </row>
    <row r="2862" spans="1:20" ht="43.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s="5">
        <f t="shared" si="178"/>
        <v>6.6500000000000004E-2</v>
      </c>
      <c r="H2862" t="s">
        <v>8224</v>
      </c>
      <c r="I2862" t="s">
        <v>8246</v>
      </c>
      <c r="J2862">
        <v>1466363576</v>
      </c>
      <c r="K2862">
        <v>1461179576</v>
      </c>
      <c r="L2862" t="b">
        <v>0</v>
      </c>
      <c r="M2862">
        <v>9</v>
      </c>
      <c r="N2862" s="6">
        <f t="shared" si="179"/>
        <v>29.555555555555557</v>
      </c>
      <c r="O2862" t="b">
        <v>0</v>
      </c>
      <c r="P2862" t="s">
        <v>8271</v>
      </c>
      <c r="Q2862" t="s">
        <v>8317</v>
      </c>
      <c r="R2862" t="s">
        <v>8318</v>
      </c>
      <c r="S2862" s="11">
        <f t="shared" si="180"/>
        <v>42480.800648148142</v>
      </c>
      <c r="T2862" s="11">
        <f t="shared" si="181"/>
        <v>42540.800648148142</v>
      </c>
    </row>
    <row r="2863" spans="1:20" ht="43.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s="5">
        <f t="shared" si="178"/>
        <v>0.32</v>
      </c>
      <c r="H2863" t="s">
        <v>8226</v>
      </c>
      <c r="I2863" t="s">
        <v>8248</v>
      </c>
      <c r="J2863">
        <v>1443103848</v>
      </c>
      <c r="K2863">
        <v>1441894248</v>
      </c>
      <c r="L2863" t="b">
        <v>0</v>
      </c>
      <c r="M2863">
        <v>3</v>
      </c>
      <c r="N2863" s="6">
        <f t="shared" si="179"/>
        <v>26.666666666666668</v>
      </c>
      <c r="O2863" t="b">
        <v>0</v>
      </c>
      <c r="P2863" t="s">
        <v>8271</v>
      </c>
      <c r="Q2863" t="s">
        <v>8317</v>
      </c>
      <c r="R2863" t="s">
        <v>8318</v>
      </c>
      <c r="S2863" s="11">
        <f t="shared" si="180"/>
        <v>42257.590833333335</v>
      </c>
      <c r="T2863" s="11">
        <f t="shared" si="181"/>
        <v>42271.590833333335</v>
      </c>
    </row>
    <row r="2864" spans="1:20" ht="43.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s="5">
        <f t="shared" si="178"/>
        <v>4.3307086614173228E-3</v>
      </c>
      <c r="H2864" t="s">
        <v>8224</v>
      </c>
      <c r="I2864" t="s">
        <v>8246</v>
      </c>
      <c r="J2864">
        <v>1403636229</v>
      </c>
      <c r="K2864">
        <v>1401044229</v>
      </c>
      <c r="L2864" t="b">
        <v>0</v>
      </c>
      <c r="M2864">
        <v>3</v>
      </c>
      <c r="N2864" s="6">
        <f t="shared" si="179"/>
        <v>18.333333333333332</v>
      </c>
      <c r="O2864" t="b">
        <v>0</v>
      </c>
      <c r="P2864" t="s">
        <v>8271</v>
      </c>
      <c r="Q2864" t="s">
        <v>8317</v>
      </c>
      <c r="R2864" t="s">
        <v>8318</v>
      </c>
      <c r="S2864" s="11">
        <f t="shared" si="180"/>
        <v>41784.789687500001</v>
      </c>
      <c r="T2864" s="11">
        <f t="shared" si="181"/>
        <v>41814.789687500001</v>
      </c>
    </row>
    <row r="2865" spans="1:20" ht="43.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s="5">
        <f t="shared" si="178"/>
        <v>4.0000000000000002E-4</v>
      </c>
      <c r="H2865" t="s">
        <v>8224</v>
      </c>
      <c r="I2865" t="s">
        <v>8246</v>
      </c>
      <c r="J2865">
        <v>1410279123</v>
      </c>
      <c r="K2865">
        <v>1405095123</v>
      </c>
      <c r="L2865" t="b">
        <v>0</v>
      </c>
      <c r="M2865">
        <v>1</v>
      </c>
      <c r="N2865" s="6">
        <f t="shared" si="179"/>
        <v>20</v>
      </c>
      <c r="O2865" t="b">
        <v>0</v>
      </c>
      <c r="P2865" t="s">
        <v>8271</v>
      </c>
      <c r="Q2865" t="s">
        <v>8317</v>
      </c>
      <c r="R2865" t="s">
        <v>8318</v>
      </c>
      <c r="S2865" s="11">
        <f t="shared" si="180"/>
        <v>41831.675034722226</v>
      </c>
      <c r="T2865" s="11">
        <f t="shared" si="181"/>
        <v>41891.675034722226</v>
      </c>
    </row>
    <row r="2866" spans="1: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s="5">
        <f t="shared" si="178"/>
        <v>1.6E-2</v>
      </c>
      <c r="H2866" t="s">
        <v>8225</v>
      </c>
      <c r="I2866" t="s">
        <v>8247</v>
      </c>
      <c r="J2866">
        <v>1437139080</v>
      </c>
      <c r="K2866">
        <v>1434552207</v>
      </c>
      <c r="L2866" t="b">
        <v>0</v>
      </c>
      <c r="M2866">
        <v>3</v>
      </c>
      <c r="N2866" s="6">
        <f t="shared" si="179"/>
        <v>13.333333333333334</v>
      </c>
      <c r="O2866" t="b">
        <v>0</v>
      </c>
      <c r="P2866" t="s">
        <v>8271</v>
      </c>
      <c r="Q2866" t="s">
        <v>8317</v>
      </c>
      <c r="R2866" t="s">
        <v>8318</v>
      </c>
      <c r="S2866" s="11">
        <f t="shared" si="180"/>
        <v>42172.613506944443</v>
      </c>
      <c r="T2866" s="11">
        <f t="shared" si="181"/>
        <v>42202.554166666669</v>
      </c>
    </row>
    <row r="2867" spans="1:20" ht="43.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s="5">
        <f t="shared" si="178"/>
        <v>0</v>
      </c>
      <c r="H2867" t="s">
        <v>8224</v>
      </c>
      <c r="I2867" t="s">
        <v>8246</v>
      </c>
      <c r="J2867">
        <v>1420512259</v>
      </c>
      <c r="K2867">
        <v>1415328259</v>
      </c>
      <c r="L2867" t="b">
        <v>0</v>
      </c>
      <c r="M2867">
        <v>0</v>
      </c>
      <c r="N2867" s="6">
        <f t="shared" si="179"/>
        <v>0</v>
      </c>
      <c r="O2867" t="b">
        <v>0</v>
      </c>
      <c r="P2867" t="s">
        <v>8271</v>
      </c>
      <c r="Q2867" t="s">
        <v>8317</v>
      </c>
      <c r="R2867" t="s">
        <v>8318</v>
      </c>
      <c r="S2867" s="11">
        <f t="shared" si="180"/>
        <v>41950.114108796297</v>
      </c>
      <c r="T2867" s="11">
        <f t="shared" si="181"/>
        <v>42010.114108796297</v>
      </c>
    </row>
    <row r="2868" spans="1:20" ht="43.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s="5">
        <f t="shared" si="178"/>
        <v>8.9999999999999993E-3</v>
      </c>
      <c r="H2868" t="s">
        <v>8224</v>
      </c>
      <c r="I2868" t="s">
        <v>8246</v>
      </c>
      <c r="J2868">
        <v>1476482400</v>
      </c>
      <c r="K2868">
        <v>1473893721</v>
      </c>
      <c r="L2868" t="b">
        <v>0</v>
      </c>
      <c r="M2868">
        <v>2</v>
      </c>
      <c r="N2868" s="6">
        <f t="shared" si="179"/>
        <v>22.5</v>
      </c>
      <c r="O2868" t="b">
        <v>0</v>
      </c>
      <c r="P2868" t="s">
        <v>8271</v>
      </c>
      <c r="Q2868" t="s">
        <v>8317</v>
      </c>
      <c r="R2868" t="s">
        <v>8318</v>
      </c>
      <c r="S2868" s="11">
        <f t="shared" si="180"/>
        <v>42627.955104166671</v>
      </c>
      <c r="T2868" s="11">
        <f t="shared" si="181"/>
        <v>42657.916666666672</v>
      </c>
    </row>
    <row r="2869" spans="1:20" ht="43.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s="5">
        <f t="shared" si="178"/>
        <v>0.2016</v>
      </c>
      <c r="H2869" t="s">
        <v>8224</v>
      </c>
      <c r="I2869" t="s">
        <v>8246</v>
      </c>
      <c r="J2869">
        <v>1467604800</v>
      </c>
      <c r="K2869">
        <v>1465533672</v>
      </c>
      <c r="L2869" t="b">
        <v>0</v>
      </c>
      <c r="M2869">
        <v>10</v>
      </c>
      <c r="N2869" s="6">
        <f t="shared" si="179"/>
        <v>50.4</v>
      </c>
      <c r="O2869" t="b">
        <v>0</v>
      </c>
      <c r="P2869" t="s">
        <v>8271</v>
      </c>
      <c r="Q2869" t="s">
        <v>8317</v>
      </c>
      <c r="R2869" t="s">
        <v>8318</v>
      </c>
      <c r="S2869" s="11">
        <f t="shared" si="180"/>
        <v>42531.195277777777</v>
      </c>
      <c r="T2869" s="11">
        <f t="shared" si="181"/>
        <v>42555.166666666672</v>
      </c>
    </row>
    <row r="2870" spans="1:20" ht="43.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s="5">
        <f t="shared" si="178"/>
        <v>0.42011733333333334</v>
      </c>
      <c r="H2870" t="s">
        <v>8224</v>
      </c>
      <c r="I2870" t="s">
        <v>8246</v>
      </c>
      <c r="J2870">
        <v>1475697054</v>
      </c>
      <c r="K2870">
        <v>1473105054</v>
      </c>
      <c r="L2870" t="b">
        <v>0</v>
      </c>
      <c r="M2870">
        <v>60</v>
      </c>
      <c r="N2870" s="6">
        <f t="shared" si="179"/>
        <v>105.02933333333334</v>
      </c>
      <c r="O2870" t="b">
        <v>0</v>
      </c>
      <c r="P2870" t="s">
        <v>8271</v>
      </c>
      <c r="Q2870" t="s">
        <v>8317</v>
      </c>
      <c r="R2870" t="s">
        <v>8318</v>
      </c>
      <c r="S2870" s="11">
        <f t="shared" si="180"/>
        <v>42618.827013888891</v>
      </c>
      <c r="T2870" s="11">
        <f t="shared" si="181"/>
        <v>42648.827013888891</v>
      </c>
    </row>
    <row r="2871" spans="1:20" ht="43.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s="5">
        <f t="shared" si="178"/>
        <v>8.8500000000000002E-3</v>
      </c>
      <c r="H2871" t="s">
        <v>8224</v>
      </c>
      <c r="I2871" t="s">
        <v>8246</v>
      </c>
      <c r="J2871">
        <v>1468937681</v>
      </c>
      <c r="K2871">
        <v>1466345681</v>
      </c>
      <c r="L2871" t="b">
        <v>0</v>
      </c>
      <c r="M2871">
        <v>5</v>
      </c>
      <c r="N2871" s="6">
        <f t="shared" si="179"/>
        <v>35.4</v>
      </c>
      <c r="O2871" t="b">
        <v>0</v>
      </c>
      <c r="P2871" t="s">
        <v>8271</v>
      </c>
      <c r="Q2871" t="s">
        <v>8317</v>
      </c>
      <c r="R2871" t="s">
        <v>8318</v>
      </c>
      <c r="S2871" s="11">
        <f t="shared" si="180"/>
        <v>42540.593530092592</v>
      </c>
      <c r="T2871" s="11">
        <f t="shared" si="181"/>
        <v>42570.593530092592</v>
      </c>
    </row>
    <row r="2872" spans="1:20" ht="43.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s="5">
        <f t="shared" si="178"/>
        <v>0.15</v>
      </c>
      <c r="H2872" t="s">
        <v>8224</v>
      </c>
      <c r="I2872" t="s">
        <v>8246</v>
      </c>
      <c r="J2872">
        <v>1400301165</v>
      </c>
      <c r="K2872">
        <v>1397709165</v>
      </c>
      <c r="L2872" t="b">
        <v>0</v>
      </c>
      <c r="M2872">
        <v>9</v>
      </c>
      <c r="N2872" s="6">
        <f t="shared" si="179"/>
        <v>83.333333333333329</v>
      </c>
      <c r="O2872" t="b">
        <v>0</v>
      </c>
      <c r="P2872" t="s">
        <v>8271</v>
      </c>
      <c r="Q2872" t="s">
        <v>8317</v>
      </c>
      <c r="R2872" t="s">
        <v>8318</v>
      </c>
      <c r="S2872" s="11">
        <f t="shared" si="180"/>
        <v>41746.189409722225</v>
      </c>
      <c r="T2872" s="11">
        <f t="shared" si="181"/>
        <v>41776.189409722225</v>
      </c>
    </row>
    <row r="2873" spans="1:20" ht="43.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s="5">
        <f t="shared" si="178"/>
        <v>4.6699999999999998E-2</v>
      </c>
      <c r="H2873" t="s">
        <v>8224</v>
      </c>
      <c r="I2873" t="s">
        <v>8246</v>
      </c>
      <c r="J2873">
        <v>1419183813</v>
      </c>
      <c r="K2873">
        <v>1417455813</v>
      </c>
      <c r="L2873" t="b">
        <v>0</v>
      </c>
      <c r="M2873">
        <v>13</v>
      </c>
      <c r="N2873" s="6">
        <f t="shared" si="179"/>
        <v>35.92307692307692</v>
      </c>
      <c r="O2873" t="b">
        <v>0</v>
      </c>
      <c r="P2873" t="s">
        <v>8271</v>
      </c>
      <c r="Q2873" t="s">
        <v>8317</v>
      </c>
      <c r="R2873" t="s">
        <v>8318</v>
      </c>
      <c r="S2873" s="11">
        <f t="shared" si="180"/>
        <v>41974.738576388889</v>
      </c>
      <c r="T2873" s="11">
        <f t="shared" si="181"/>
        <v>41994.738576388889</v>
      </c>
    </row>
    <row r="2874" spans="1:20" ht="29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s="5">
        <f t="shared" si="178"/>
        <v>0</v>
      </c>
      <c r="H2874" t="s">
        <v>8224</v>
      </c>
      <c r="I2874" t="s">
        <v>8246</v>
      </c>
      <c r="J2874">
        <v>1434768438</v>
      </c>
      <c r="K2874">
        <v>1429584438</v>
      </c>
      <c r="L2874" t="b">
        <v>0</v>
      </c>
      <c r="M2874">
        <v>0</v>
      </c>
      <c r="N2874" s="6">
        <f t="shared" si="179"/>
        <v>0</v>
      </c>
      <c r="O2874" t="b">
        <v>0</v>
      </c>
      <c r="P2874" t="s">
        <v>8271</v>
      </c>
      <c r="Q2874" t="s">
        <v>8317</v>
      </c>
      <c r="R2874" t="s">
        <v>8318</v>
      </c>
      <c r="S2874" s="11">
        <f t="shared" si="180"/>
        <v>42115.11618055556</v>
      </c>
      <c r="T2874" s="11">
        <f t="shared" si="181"/>
        <v>42175.11618055556</v>
      </c>
    </row>
    <row r="2875" spans="1:20" ht="43.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s="5">
        <f t="shared" si="178"/>
        <v>0.38119999999999998</v>
      </c>
      <c r="H2875" t="s">
        <v>8224</v>
      </c>
      <c r="I2875" t="s">
        <v>8246</v>
      </c>
      <c r="J2875">
        <v>1422473831</v>
      </c>
      <c r="K2875">
        <v>1419881831</v>
      </c>
      <c r="L2875" t="b">
        <v>0</v>
      </c>
      <c r="M2875">
        <v>8</v>
      </c>
      <c r="N2875" s="6">
        <f t="shared" si="179"/>
        <v>119.125</v>
      </c>
      <c r="O2875" t="b">
        <v>0</v>
      </c>
      <c r="P2875" t="s">
        <v>8271</v>
      </c>
      <c r="Q2875" t="s">
        <v>8317</v>
      </c>
      <c r="R2875" t="s">
        <v>8318</v>
      </c>
      <c r="S2875" s="11">
        <f t="shared" si="180"/>
        <v>42002.817488425921</v>
      </c>
      <c r="T2875" s="11">
        <f t="shared" si="181"/>
        <v>42032.817488425921</v>
      </c>
    </row>
    <row r="2876" spans="1:20" ht="43.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s="5">
        <f t="shared" si="178"/>
        <v>5.4199999999999998E-2</v>
      </c>
      <c r="H2876" t="s">
        <v>8224</v>
      </c>
      <c r="I2876" t="s">
        <v>8246</v>
      </c>
      <c r="J2876">
        <v>1484684186</v>
      </c>
      <c r="K2876">
        <v>1482092186</v>
      </c>
      <c r="L2876" t="b">
        <v>0</v>
      </c>
      <c r="M2876">
        <v>3</v>
      </c>
      <c r="N2876" s="6">
        <f t="shared" si="179"/>
        <v>90.333333333333329</v>
      </c>
      <c r="O2876" t="b">
        <v>0</v>
      </c>
      <c r="P2876" t="s">
        <v>8271</v>
      </c>
      <c r="Q2876" t="s">
        <v>8317</v>
      </c>
      <c r="R2876" t="s">
        <v>8318</v>
      </c>
      <c r="S2876" s="11">
        <f t="shared" si="180"/>
        <v>42722.84474537037</v>
      </c>
      <c r="T2876" s="11">
        <f t="shared" si="181"/>
        <v>42752.84474537037</v>
      </c>
    </row>
    <row r="2877" spans="1:20" ht="43.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s="5">
        <f t="shared" si="178"/>
        <v>3.5E-4</v>
      </c>
      <c r="H2877" t="s">
        <v>8224</v>
      </c>
      <c r="I2877" t="s">
        <v>8246</v>
      </c>
      <c r="J2877">
        <v>1462417493</v>
      </c>
      <c r="K2877">
        <v>1459825493</v>
      </c>
      <c r="L2877" t="b">
        <v>0</v>
      </c>
      <c r="M2877">
        <v>3</v>
      </c>
      <c r="N2877" s="6">
        <f t="shared" si="179"/>
        <v>2.3333333333333335</v>
      </c>
      <c r="O2877" t="b">
        <v>0</v>
      </c>
      <c r="P2877" t="s">
        <v>8271</v>
      </c>
      <c r="Q2877" t="s">
        <v>8317</v>
      </c>
      <c r="R2877" t="s">
        <v>8318</v>
      </c>
      <c r="S2877" s="11">
        <f t="shared" si="180"/>
        <v>42465.128391203703</v>
      </c>
      <c r="T2877" s="11">
        <f t="shared" si="181"/>
        <v>42495.128391203703</v>
      </c>
    </row>
    <row r="2878" spans="1:20" ht="43.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s="5">
        <f t="shared" si="178"/>
        <v>0</v>
      </c>
      <c r="H2878" t="s">
        <v>8224</v>
      </c>
      <c r="I2878" t="s">
        <v>8246</v>
      </c>
      <c r="J2878">
        <v>1437069079</v>
      </c>
      <c r="K2878">
        <v>1434477079</v>
      </c>
      <c r="L2878" t="b">
        <v>0</v>
      </c>
      <c r="M2878">
        <v>0</v>
      </c>
      <c r="N2878" s="6">
        <f t="shared" si="179"/>
        <v>0</v>
      </c>
      <c r="O2878" t="b">
        <v>0</v>
      </c>
      <c r="P2878" t="s">
        <v>8271</v>
      </c>
      <c r="Q2878" t="s">
        <v>8317</v>
      </c>
      <c r="R2878" t="s">
        <v>8318</v>
      </c>
      <c r="S2878" s="11">
        <f t="shared" si="180"/>
        <v>42171.743969907402</v>
      </c>
      <c r="T2878" s="11">
        <f t="shared" si="181"/>
        <v>42201.743969907402</v>
      </c>
    </row>
    <row r="2879" spans="1:20" ht="43.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s="5">
        <f t="shared" si="178"/>
        <v>0.10833333333333334</v>
      </c>
      <c r="H2879" t="s">
        <v>8224</v>
      </c>
      <c r="I2879" t="s">
        <v>8246</v>
      </c>
      <c r="J2879">
        <v>1480525200</v>
      </c>
      <c r="K2879">
        <v>1477781724</v>
      </c>
      <c r="L2879" t="b">
        <v>0</v>
      </c>
      <c r="M2879">
        <v>6</v>
      </c>
      <c r="N2879" s="6">
        <f t="shared" si="179"/>
        <v>108.33333333333333</v>
      </c>
      <c r="O2879" t="b">
        <v>0</v>
      </c>
      <c r="P2879" t="s">
        <v>8271</v>
      </c>
      <c r="Q2879" t="s">
        <v>8317</v>
      </c>
      <c r="R2879" t="s">
        <v>8318</v>
      </c>
      <c r="S2879" s="11">
        <f t="shared" si="180"/>
        <v>42672.955138888887</v>
      </c>
      <c r="T2879" s="11">
        <f t="shared" si="181"/>
        <v>42704.708333333328</v>
      </c>
    </row>
    <row r="2880" spans="1:20" ht="43.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s="5">
        <f t="shared" si="178"/>
        <v>2.1000000000000001E-2</v>
      </c>
      <c r="H2880" t="s">
        <v>8225</v>
      </c>
      <c r="I2880" t="s">
        <v>8247</v>
      </c>
      <c r="J2880">
        <v>1435934795</v>
      </c>
      <c r="K2880">
        <v>1430750795</v>
      </c>
      <c r="L2880" t="b">
        <v>0</v>
      </c>
      <c r="M2880">
        <v>4</v>
      </c>
      <c r="N2880" s="6">
        <f t="shared" si="179"/>
        <v>15.75</v>
      </c>
      <c r="O2880" t="b">
        <v>0</v>
      </c>
      <c r="P2880" t="s">
        <v>8271</v>
      </c>
      <c r="Q2880" t="s">
        <v>8317</v>
      </c>
      <c r="R2880" t="s">
        <v>8318</v>
      </c>
      <c r="S2880" s="11">
        <f t="shared" si="180"/>
        <v>42128.615682870368</v>
      </c>
      <c r="T2880" s="11">
        <f t="shared" si="181"/>
        <v>42188.615682870368</v>
      </c>
    </row>
    <row r="2881" spans="1:20" ht="43.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s="5">
        <f t="shared" si="178"/>
        <v>2.5892857142857141E-3</v>
      </c>
      <c r="H2881" t="s">
        <v>8224</v>
      </c>
      <c r="I2881" t="s">
        <v>8246</v>
      </c>
      <c r="J2881">
        <v>1453310661</v>
      </c>
      <c r="K2881">
        <v>1450718661</v>
      </c>
      <c r="L2881" t="b">
        <v>0</v>
      </c>
      <c r="M2881">
        <v>1</v>
      </c>
      <c r="N2881" s="6">
        <f t="shared" si="179"/>
        <v>29</v>
      </c>
      <c r="O2881" t="b">
        <v>0</v>
      </c>
      <c r="P2881" t="s">
        <v>8271</v>
      </c>
      <c r="Q2881" t="s">
        <v>8317</v>
      </c>
      <c r="R2881" t="s">
        <v>8318</v>
      </c>
      <c r="S2881" s="11">
        <f t="shared" si="180"/>
        <v>42359.725243055553</v>
      </c>
      <c r="T2881" s="11">
        <f t="shared" si="181"/>
        <v>42389.725243055553</v>
      </c>
    </row>
    <row r="2882" spans="1:20" ht="43.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s="5">
        <f t="shared" ref="G2882:G2945" si="182">E2882/D2882</f>
        <v>0.23333333333333334</v>
      </c>
      <c r="H2882" t="s">
        <v>8224</v>
      </c>
      <c r="I2882" t="s">
        <v>8246</v>
      </c>
      <c r="J2882">
        <v>1440090300</v>
      </c>
      <c r="K2882">
        <v>1436305452</v>
      </c>
      <c r="L2882" t="b">
        <v>0</v>
      </c>
      <c r="M2882">
        <v>29</v>
      </c>
      <c r="N2882" s="6">
        <f t="shared" si="179"/>
        <v>96.551724137931032</v>
      </c>
      <c r="O2882" t="b">
        <v>0</v>
      </c>
      <c r="P2882" t="s">
        <v>8271</v>
      </c>
      <c r="Q2882" t="s">
        <v>8317</v>
      </c>
      <c r="R2882" t="s">
        <v>8318</v>
      </c>
      <c r="S2882" s="11">
        <f t="shared" si="180"/>
        <v>42192.905694444446</v>
      </c>
      <c r="T2882" s="11">
        <f t="shared" si="181"/>
        <v>42236.711805555555</v>
      </c>
    </row>
    <row r="2883" spans="1:20" ht="43.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s="5">
        <f t="shared" si="182"/>
        <v>0</v>
      </c>
      <c r="H2883" t="s">
        <v>8224</v>
      </c>
      <c r="I2883" t="s">
        <v>8246</v>
      </c>
      <c r="J2883">
        <v>1417620036</v>
      </c>
      <c r="K2883">
        <v>1412432436</v>
      </c>
      <c r="L2883" t="b">
        <v>0</v>
      </c>
      <c r="M2883">
        <v>0</v>
      </c>
      <c r="N2883" s="6">
        <f t="shared" ref="N2883:N2946" si="183">IFERROR(E2883/M2883,0)</f>
        <v>0</v>
      </c>
      <c r="O2883" t="b">
        <v>0</v>
      </c>
      <c r="P2883" t="s">
        <v>8271</v>
      </c>
      <c r="Q2883" t="s">
        <v>8317</v>
      </c>
      <c r="R2883" t="s">
        <v>8318</v>
      </c>
      <c r="S2883" s="11">
        <f t="shared" ref="S2883:S2946" si="184">((($K2883/60)/60)/24)+DATE(1970,1,1)</f>
        <v>41916.597638888888</v>
      </c>
      <c r="T2883" s="11">
        <f t="shared" ref="T2883:T2946" si="185">((($J2883/60)/60)/24)+DATE(1970,1,1)</f>
        <v>41976.639305555553</v>
      </c>
    </row>
    <row r="2884" spans="1:20" ht="43.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s="5">
        <f t="shared" si="182"/>
        <v>0.33600000000000002</v>
      </c>
      <c r="H2884" t="s">
        <v>8224</v>
      </c>
      <c r="I2884" t="s">
        <v>8246</v>
      </c>
      <c r="J2884">
        <v>1462112318</v>
      </c>
      <c r="K2884">
        <v>1459520318</v>
      </c>
      <c r="L2884" t="b">
        <v>0</v>
      </c>
      <c r="M2884">
        <v>4</v>
      </c>
      <c r="N2884" s="6">
        <f t="shared" si="183"/>
        <v>63</v>
      </c>
      <c r="O2884" t="b">
        <v>0</v>
      </c>
      <c r="P2884" t="s">
        <v>8271</v>
      </c>
      <c r="Q2884" t="s">
        <v>8317</v>
      </c>
      <c r="R2884" t="s">
        <v>8318</v>
      </c>
      <c r="S2884" s="11">
        <f t="shared" si="184"/>
        <v>42461.596273148149</v>
      </c>
      <c r="T2884" s="11">
        <f t="shared" si="185"/>
        <v>42491.596273148149</v>
      </c>
    </row>
    <row r="2885" spans="1:20" ht="43.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s="5">
        <f t="shared" si="182"/>
        <v>0.1908</v>
      </c>
      <c r="H2885" t="s">
        <v>8224</v>
      </c>
      <c r="I2885" t="s">
        <v>8246</v>
      </c>
      <c r="J2885">
        <v>1454734740</v>
      </c>
      <c r="K2885">
        <v>1451684437</v>
      </c>
      <c r="L2885" t="b">
        <v>0</v>
      </c>
      <c r="M2885">
        <v>5</v>
      </c>
      <c r="N2885" s="6">
        <f t="shared" si="183"/>
        <v>381.6</v>
      </c>
      <c r="O2885" t="b">
        <v>0</v>
      </c>
      <c r="P2885" t="s">
        <v>8271</v>
      </c>
      <c r="Q2885" t="s">
        <v>8317</v>
      </c>
      <c r="R2885" t="s">
        <v>8318</v>
      </c>
      <c r="S2885" s="11">
        <f t="shared" si="184"/>
        <v>42370.90320601852</v>
      </c>
      <c r="T2885" s="11">
        <f t="shared" si="185"/>
        <v>42406.207638888889</v>
      </c>
    </row>
    <row r="2886" spans="1:20" ht="29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s="5">
        <f t="shared" si="182"/>
        <v>4.1111111111111114E-3</v>
      </c>
      <c r="H2886" t="s">
        <v>8224</v>
      </c>
      <c r="I2886" t="s">
        <v>8246</v>
      </c>
      <c r="J2886">
        <v>1417800435</v>
      </c>
      <c r="K2886">
        <v>1415208435</v>
      </c>
      <c r="L2886" t="b">
        <v>0</v>
      </c>
      <c r="M2886">
        <v>4</v>
      </c>
      <c r="N2886" s="6">
        <f t="shared" si="183"/>
        <v>46.25</v>
      </c>
      <c r="O2886" t="b">
        <v>0</v>
      </c>
      <c r="P2886" t="s">
        <v>8271</v>
      </c>
      <c r="Q2886" t="s">
        <v>8317</v>
      </c>
      <c r="R2886" t="s">
        <v>8318</v>
      </c>
      <c r="S2886" s="11">
        <f t="shared" si="184"/>
        <v>41948.727256944447</v>
      </c>
      <c r="T2886" s="11">
        <f t="shared" si="185"/>
        <v>41978.727256944447</v>
      </c>
    </row>
    <row r="2887" spans="1:20" ht="29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s="5">
        <f t="shared" si="182"/>
        <v>0.32500000000000001</v>
      </c>
      <c r="H2887" t="s">
        <v>8224</v>
      </c>
      <c r="I2887" t="s">
        <v>8246</v>
      </c>
      <c r="J2887">
        <v>1426294201</v>
      </c>
      <c r="K2887">
        <v>1423705801</v>
      </c>
      <c r="L2887" t="b">
        <v>0</v>
      </c>
      <c r="M2887">
        <v>5</v>
      </c>
      <c r="N2887" s="6">
        <f t="shared" si="183"/>
        <v>26</v>
      </c>
      <c r="O2887" t="b">
        <v>0</v>
      </c>
      <c r="P2887" t="s">
        <v>8271</v>
      </c>
      <c r="Q2887" t="s">
        <v>8317</v>
      </c>
      <c r="R2887" t="s">
        <v>8318</v>
      </c>
      <c r="S2887" s="11">
        <f t="shared" si="184"/>
        <v>42047.07640046296</v>
      </c>
      <c r="T2887" s="11">
        <f t="shared" si="185"/>
        <v>42077.034733796296</v>
      </c>
    </row>
    <row r="2888" spans="1:20" ht="43.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s="5">
        <f t="shared" si="182"/>
        <v>0.05</v>
      </c>
      <c r="H2888" t="s">
        <v>8224</v>
      </c>
      <c r="I2888" t="s">
        <v>8246</v>
      </c>
      <c r="J2888">
        <v>1442635140</v>
      </c>
      <c r="K2888">
        <v>1442243484</v>
      </c>
      <c r="L2888" t="b">
        <v>0</v>
      </c>
      <c r="M2888">
        <v>1</v>
      </c>
      <c r="N2888" s="6">
        <f t="shared" si="183"/>
        <v>10</v>
      </c>
      <c r="O2888" t="b">
        <v>0</v>
      </c>
      <c r="P2888" t="s">
        <v>8271</v>
      </c>
      <c r="Q2888" t="s">
        <v>8317</v>
      </c>
      <c r="R2888" t="s">
        <v>8318</v>
      </c>
      <c r="S2888" s="11">
        <f t="shared" si="184"/>
        <v>42261.632916666669</v>
      </c>
      <c r="T2888" s="11">
        <f t="shared" si="185"/>
        <v>42266.165972222225</v>
      </c>
    </row>
    <row r="2889" spans="1:20" ht="43.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s="5">
        <f t="shared" si="182"/>
        <v>1.6666666666666668E-3</v>
      </c>
      <c r="H2889" t="s">
        <v>8224</v>
      </c>
      <c r="I2889" t="s">
        <v>8246</v>
      </c>
      <c r="J2889">
        <v>1420971324</v>
      </c>
      <c r="K2889">
        <v>1418379324</v>
      </c>
      <c r="L2889" t="b">
        <v>0</v>
      </c>
      <c r="M2889">
        <v>1</v>
      </c>
      <c r="N2889" s="6">
        <f t="shared" si="183"/>
        <v>5</v>
      </c>
      <c r="O2889" t="b">
        <v>0</v>
      </c>
      <c r="P2889" t="s">
        <v>8271</v>
      </c>
      <c r="Q2889" t="s">
        <v>8317</v>
      </c>
      <c r="R2889" t="s">
        <v>8318</v>
      </c>
      <c r="S2889" s="11">
        <f t="shared" si="184"/>
        <v>41985.427361111113</v>
      </c>
      <c r="T2889" s="11">
        <f t="shared" si="185"/>
        <v>42015.427361111113</v>
      </c>
    </row>
    <row r="2890" spans="1:20" ht="43.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s="5">
        <f t="shared" si="182"/>
        <v>0</v>
      </c>
      <c r="H2890" t="s">
        <v>8224</v>
      </c>
      <c r="I2890" t="s">
        <v>8246</v>
      </c>
      <c r="J2890">
        <v>1413608340</v>
      </c>
      <c r="K2890">
        <v>1412945440</v>
      </c>
      <c r="L2890" t="b">
        <v>0</v>
      </c>
      <c r="M2890">
        <v>0</v>
      </c>
      <c r="N2890" s="6">
        <f t="shared" si="183"/>
        <v>0</v>
      </c>
      <c r="O2890" t="b">
        <v>0</v>
      </c>
      <c r="P2890" t="s">
        <v>8271</v>
      </c>
      <c r="Q2890" t="s">
        <v>8317</v>
      </c>
      <c r="R2890" t="s">
        <v>8318</v>
      </c>
      <c r="S2890" s="11">
        <f t="shared" si="184"/>
        <v>41922.535185185188</v>
      </c>
      <c r="T2890" s="11">
        <f t="shared" si="185"/>
        <v>41930.207638888889</v>
      </c>
    </row>
    <row r="2891" spans="1:20" ht="43.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s="5">
        <f t="shared" si="182"/>
        <v>0.38066666666666665</v>
      </c>
      <c r="H2891" t="s">
        <v>8224</v>
      </c>
      <c r="I2891" t="s">
        <v>8246</v>
      </c>
      <c r="J2891">
        <v>1409344985</v>
      </c>
      <c r="K2891">
        <v>1406752985</v>
      </c>
      <c r="L2891" t="b">
        <v>0</v>
      </c>
      <c r="M2891">
        <v>14</v>
      </c>
      <c r="N2891" s="6">
        <f t="shared" si="183"/>
        <v>81.571428571428569</v>
      </c>
      <c r="O2891" t="b">
        <v>0</v>
      </c>
      <c r="P2891" t="s">
        <v>8271</v>
      </c>
      <c r="Q2891" t="s">
        <v>8317</v>
      </c>
      <c r="R2891" t="s">
        <v>8318</v>
      </c>
      <c r="S2891" s="11">
        <f t="shared" si="184"/>
        <v>41850.863252314812</v>
      </c>
      <c r="T2891" s="11">
        <f t="shared" si="185"/>
        <v>41880.863252314812</v>
      </c>
    </row>
    <row r="2892" spans="1:20" ht="43.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s="5">
        <f t="shared" si="182"/>
        <v>1.0500000000000001E-2</v>
      </c>
      <c r="H2892" t="s">
        <v>8224</v>
      </c>
      <c r="I2892" t="s">
        <v>8246</v>
      </c>
      <c r="J2892">
        <v>1407553200</v>
      </c>
      <c r="K2892">
        <v>1405100992</v>
      </c>
      <c r="L2892" t="b">
        <v>0</v>
      </c>
      <c r="M2892">
        <v>3</v>
      </c>
      <c r="N2892" s="6">
        <f t="shared" si="183"/>
        <v>7</v>
      </c>
      <c r="O2892" t="b">
        <v>0</v>
      </c>
      <c r="P2892" t="s">
        <v>8271</v>
      </c>
      <c r="Q2892" t="s">
        <v>8317</v>
      </c>
      <c r="R2892" t="s">
        <v>8318</v>
      </c>
      <c r="S2892" s="11">
        <f t="shared" si="184"/>
        <v>41831.742962962962</v>
      </c>
      <c r="T2892" s="11">
        <f t="shared" si="185"/>
        <v>41860.125</v>
      </c>
    </row>
    <row r="2893" spans="1:20" ht="43.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s="5">
        <f t="shared" si="182"/>
        <v>2.7300000000000001E-2</v>
      </c>
      <c r="H2893" t="s">
        <v>8224</v>
      </c>
      <c r="I2893" t="s">
        <v>8246</v>
      </c>
      <c r="J2893">
        <v>1460751128</v>
      </c>
      <c r="K2893">
        <v>1455570728</v>
      </c>
      <c r="L2893" t="b">
        <v>0</v>
      </c>
      <c r="M2893">
        <v>10</v>
      </c>
      <c r="N2893" s="6">
        <f t="shared" si="183"/>
        <v>27.3</v>
      </c>
      <c r="O2893" t="b">
        <v>0</v>
      </c>
      <c r="P2893" t="s">
        <v>8271</v>
      </c>
      <c r="Q2893" t="s">
        <v>8317</v>
      </c>
      <c r="R2893" t="s">
        <v>8318</v>
      </c>
      <c r="S2893" s="11">
        <f t="shared" si="184"/>
        <v>42415.883425925931</v>
      </c>
      <c r="T2893" s="11">
        <f t="shared" si="185"/>
        <v>42475.84175925926</v>
      </c>
    </row>
    <row r="2894" spans="1:20" ht="43.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s="5">
        <f t="shared" si="182"/>
        <v>9.0909090909090912E-2</v>
      </c>
      <c r="H2894" t="s">
        <v>8224</v>
      </c>
      <c r="I2894" t="s">
        <v>8246</v>
      </c>
      <c r="J2894">
        <v>1409000400</v>
      </c>
      <c r="K2894">
        <v>1408381704</v>
      </c>
      <c r="L2894" t="b">
        <v>0</v>
      </c>
      <c r="M2894">
        <v>17</v>
      </c>
      <c r="N2894" s="6">
        <f t="shared" si="183"/>
        <v>29.411764705882351</v>
      </c>
      <c r="O2894" t="b">
        <v>0</v>
      </c>
      <c r="P2894" t="s">
        <v>8271</v>
      </c>
      <c r="Q2894" t="s">
        <v>8317</v>
      </c>
      <c r="R2894" t="s">
        <v>8318</v>
      </c>
      <c r="S2894" s="11">
        <f t="shared" si="184"/>
        <v>41869.714166666665</v>
      </c>
      <c r="T2894" s="11">
        <f t="shared" si="185"/>
        <v>41876.875</v>
      </c>
    </row>
    <row r="2895" spans="1:2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s="5">
        <f t="shared" si="182"/>
        <v>5.0000000000000001E-3</v>
      </c>
      <c r="H2895" t="s">
        <v>8224</v>
      </c>
      <c r="I2895" t="s">
        <v>8246</v>
      </c>
      <c r="J2895">
        <v>1420768800</v>
      </c>
      <c r="K2895">
        <v>1415644395</v>
      </c>
      <c r="L2895" t="b">
        <v>0</v>
      </c>
      <c r="M2895">
        <v>2</v>
      </c>
      <c r="N2895" s="6">
        <f t="shared" si="183"/>
        <v>12.5</v>
      </c>
      <c r="O2895" t="b">
        <v>0</v>
      </c>
      <c r="P2895" t="s">
        <v>8271</v>
      </c>
      <c r="Q2895" t="s">
        <v>8317</v>
      </c>
      <c r="R2895" t="s">
        <v>8318</v>
      </c>
      <c r="S2895" s="11">
        <f t="shared" si="184"/>
        <v>41953.773090277777</v>
      </c>
      <c r="T2895" s="11">
        <f t="shared" si="185"/>
        <v>42013.083333333328</v>
      </c>
    </row>
    <row r="2896" spans="1:20" ht="29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s="5">
        <f t="shared" si="182"/>
        <v>0</v>
      </c>
      <c r="H2896" t="s">
        <v>8224</v>
      </c>
      <c r="I2896" t="s">
        <v>8246</v>
      </c>
      <c r="J2896">
        <v>1428100815</v>
      </c>
      <c r="K2896">
        <v>1422920415</v>
      </c>
      <c r="L2896" t="b">
        <v>0</v>
      </c>
      <c r="M2896">
        <v>0</v>
      </c>
      <c r="N2896" s="6">
        <f t="shared" si="183"/>
        <v>0</v>
      </c>
      <c r="O2896" t="b">
        <v>0</v>
      </c>
      <c r="P2896" t="s">
        <v>8271</v>
      </c>
      <c r="Q2896" t="s">
        <v>8317</v>
      </c>
      <c r="R2896" t="s">
        <v>8318</v>
      </c>
      <c r="S2896" s="11">
        <f t="shared" si="184"/>
        <v>42037.986284722225</v>
      </c>
      <c r="T2896" s="11">
        <f t="shared" si="185"/>
        <v>42097.944618055553</v>
      </c>
    </row>
    <row r="2897" spans="1:20" ht="43.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s="5">
        <f t="shared" si="182"/>
        <v>4.5999999999999999E-2</v>
      </c>
      <c r="H2897" t="s">
        <v>8224</v>
      </c>
      <c r="I2897" t="s">
        <v>8246</v>
      </c>
      <c r="J2897">
        <v>1403470800</v>
      </c>
      <c r="K2897">
        <v>1403356792</v>
      </c>
      <c r="L2897" t="b">
        <v>0</v>
      </c>
      <c r="M2897">
        <v>4</v>
      </c>
      <c r="N2897" s="6">
        <f t="shared" si="183"/>
        <v>5.75</v>
      </c>
      <c r="O2897" t="b">
        <v>0</v>
      </c>
      <c r="P2897" t="s">
        <v>8271</v>
      </c>
      <c r="Q2897" t="s">
        <v>8317</v>
      </c>
      <c r="R2897" t="s">
        <v>8318</v>
      </c>
      <c r="S2897" s="11">
        <f t="shared" si="184"/>
        <v>41811.555462962962</v>
      </c>
      <c r="T2897" s="11">
        <f t="shared" si="185"/>
        <v>41812.875</v>
      </c>
    </row>
    <row r="2898" spans="1:20" ht="43.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s="5">
        <f t="shared" si="182"/>
        <v>0.20833333333333334</v>
      </c>
      <c r="H2898" t="s">
        <v>8224</v>
      </c>
      <c r="I2898" t="s">
        <v>8246</v>
      </c>
      <c r="J2898">
        <v>1481522400</v>
      </c>
      <c r="K2898">
        <v>1480283321</v>
      </c>
      <c r="L2898" t="b">
        <v>0</v>
      </c>
      <c r="M2898">
        <v>12</v>
      </c>
      <c r="N2898" s="6">
        <f t="shared" si="183"/>
        <v>52.083333333333336</v>
      </c>
      <c r="O2898" t="b">
        <v>0</v>
      </c>
      <c r="P2898" t="s">
        <v>8271</v>
      </c>
      <c r="Q2898" t="s">
        <v>8317</v>
      </c>
      <c r="R2898" t="s">
        <v>8318</v>
      </c>
      <c r="S2898" s="11">
        <f t="shared" si="184"/>
        <v>42701.908807870372</v>
      </c>
      <c r="T2898" s="11">
        <f t="shared" si="185"/>
        <v>42716.25</v>
      </c>
    </row>
    <row r="2899" spans="1:20" ht="43.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s="5">
        <f t="shared" si="182"/>
        <v>4.583333333333333E-2</v>
      </c>
      <c r="H2899" t="s">
        <v>8224</v>
      </c>
      <c r="I2899" t="s">
        <v>8246</v>
      </c>
      <c r="J2899">
        <v>1444577345</v>
      </c>
      <c r="K2899">
        <v>1441985458</v>
      </c>
      <c r="L2899" t="b">
        <v>0</v>
      </c>
      <c r="M2899">
        <v>3</v>
      </c>
      <c r="N2899" s="6">
        <f t="shared" si="183"/>
        <v>183.33333333333334</v>
      </c>
      <c r="O2899" t="b">
        <v>0</v>
      </c>
      <c r="P2899" t="s">
        <v>8271</v>
      </c>
      <c r="Q2899" t="s">
        <v>8317</v>
      </c>
      <c r="R2899" t="s">
        <v>8318</v>
      </c>
      <c r="S2899" s="11">
        <f t="shared" si="184"/>
        <v>42258.646504629629</v>
      </c>
      <c r="T2899" s="11">
        <f t="shared" si="185"/>
        <v>42288.645196759258</v>
      </c>
    </row>
    <row r="2900" spans="1:20" ht="43.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s="5">
        <f t="shared" si="182"/>
        <v>4.2133333333333335E-2</v>
      </c>
      <c r="H2900" t="s">
        <v>8224</v>
      </c>
      <c r="I2900" t="s">
        <v>8246</v>
      </c>
      <c r="J2900">
        <v>1446307053</v>
      </c>
      <c r="K2900">
        <v>1443715053</v>
      </c>
      <c r="L2900" t="b">
        <v>0</v>
      </c>
      <c r="M2900">
        <v>12</v>
      </c>
      <c r="N2900" s="6">
        <f t="shared" si="183"/>
        <v>26.333333333333332</v>
      </c>
      <c r="O2900" t="b">
        <v>0</v>
      </c>
      <c r="P2900" t="s">
        <v>8271</v>
      </c>
      <c r="Q2900" t="s">
        <v>8317</v>
      </c>
      <c r="R2900" t="s">
        <v>8318</v>
      </c>
      <c r="S2900" s="11">
        <f t="shared" si="184"/>
        <v>42278.664965277778</v>
      </c>
      <c r="T2900" s="11">
        <f t="shared" si="185"/>
        <v>42308.664965277778</v>
      </c>
    </row>
    <row r="2901" spans="1:20" ht="43.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s="5">
        <f t="shared" si="182"/>
        <v>0</v>
      </c>
      <c r="H2901" t="s">
        <v>8224</v>
      </c>
      <c r="I2901" t="s">
        <v>8246</v>
      </c>
      <c r="J2901">
        <v>1469325158</v>
      </c>
      <c r="K2901">
        <v>1464141158</v>
      </c>
      <c r="L2901" t="b">
        <v>0</v>
      </c>
      <c r="M2901">
        <v>0</v>
      </c>
      <c r="N2901" s="6">
        <f t="shared" si="183"/>
        <v>0</v>
      </c>
      <c r="O2901" t="b">
        <v>0</v>
      </c>
      <c r="P2901" t="s">
        <v>8271</v>
      </c>
      <c r="Q2901" t="s">
        <v>8317</v>
      </c>
      <c r="R2901" t="s">
        <v>8318</v>
      </c>
      <c r="S2901" s="11">
        <f t="shared" si="184"/>
        <v>42515.078217592592</v>
      </c>
      <c r="T2901" s="11">
        <f t="shared" si="185"/>
        <v>42575.078217592592</v>
      </c>
    </row>
    <row r="2902" spans="1:20" ht="58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s="5">
        <f t="shared" si="182"/>
        <v>0.61909090909090914</v>
      </c>
      <c r="H2902" t="s">
        <v>8224</v>
      </c>
      <c r="I2902" t="s">
        <v>8246</v>
      </c>
      <c r="J2902">
        <v>1407562632</v>
      </c>
      <c r="K2902">
        <v>1404970632</v>
      </c>
      <c r="L2902" t="b">
        <v>0</v>
      </c>
      <c r="M2902">
        <v>7</v>
      </c>
      <c r="N2902" s="6">
        <f t="shared" si="183"/>
        <v>486.42857142857144</v>
      </c>
      <c r="O2902" t="b">
        <v>0</v>
      </c>
      <c r="P2902" t="s">
        <v>8271</v>
      </c>
      <c r="Q2902" t="s">
        <v>8317</v>
      </c>
      <c r="R2902" t="s">
        <v>8318</v>
      </c>
      <c r="S2902" s="11">
        <f t="shared" si="184"/>
        <v>41830.234166666669</v>
      </c>
      <c r="T2902" s="11">
        <f t="shared" si="185"/>
        <v>41860.234166666669</v>
      </c>
    </row>
    <row r="2903" spans="1:20" ht="43.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s="5">
        <f t="shared" si="182"/>
        <v>8.0000000000000002E-3</v>
      </c>
      <c r="H2903" t="s">
        <v>8224</v>
      </c>
      <c r="I2903" t="s">
        <v>8246</v>
      </c>
      <c r="J2903">
        <v>1423345339</v>
      </c>
      <c r="K2903">
        <v>1418161339</v>
      </c>
      <c r="L2903" t="b">
        <v>0</v>
      </c>
      <c r="M2903">
        <v>2</v>
      </c>
      <c r="N2903" s="6">
        <f t="shared" si="183"/>
        <v>3</v>
      </c>
      <c r="O2903" t="b">
        <v>0</v>
      </c>
      <c r="P2903" t="s">
        <v>8271</v>
      </c>
      <c r="Q2903" t="s">
        <v>8317</v>
      </c>
      <c r="R2903" t="s">
        <v>8318</v>
      </c>
      <c r="S2903" s="11">
        <f t="shared" si="184"/>
        <v>41982.904386574075</v>
      </c>
      <c r="T2903" s="11">
        <f t="shared" si="185"/>
        <v>42042.904386574075</v>
      </c>
    </row>
    <row r="2904" spans="1:20" ht="29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s="5">
        <f t="shared" si="182"/>
        <v>1.6666666666666666E-4</v>
      </c>
      <c r="H2904" t="s">
        <v>8224</v>
      </c>
      <c r="I2904" t="s">
        <v>8246</v>
      </c>
      <c r="J2904">
        <v>1440412396</v>
      </c>
      <c r="K2904">
        <v>1437820396</v>
      </c>
      <c r="L2904" t="b">
        <v>0</v>
      </c>
      <c r="M2904">
        <v>1</v>
      </c>
      <c r="N2904" s="6">
        <f t="shared" si="183"/>
        <v>25</v>
      </c>
      <c r="O2904" t="b">
        <v>0</v>
      </c>
      <c r="P2904" t="s">
        <v>8271</v>
      </c>
      <c r="Q2904" t="s">
        <v>8317</v>
      </c>
      <c r="R2904" t="s">
        <v>8318</v>
      </c>
      <c r="S2904" s="11">
        <f t="shared" si="184"/>
        <v>42210.439768518518</v>
      </c>
      <c r="T2904" s="11">
        <f t="shared" si="185"/>
        <v>42240.439768518518</v>
      </c>
    </row>
    <row r="2905" spans="1:20" ht="43.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s="5">
        <f t="shared" si="182"/>
        <v>7.7999999999999996E-3</v>
      </c>
      <c r="H2905" t="s">
        <v>8224</v>
      </c>
      <c r="I2905" t="s">
        <v>8246</v>
      </c>
      <c r="J2905">
        <v>1441771218</v>
      </c>
      <c r="K2905">
        <v>1436587218</v>
      </c>
      <c r="L2905" t="b">
        <v>0</v>
      </c>
      <c r="M2905">
        <v>4</v>
      </c>
      <c r="N2905" s="6">
        <f t="shared" si="183"/>
        <v>9.75</v>
      </c>
      <c r="O2905" t="b">
        <v>0</v>
      </c>
      <c r="P2905" t="s">
        <v>8271</v>
      </c>
      <c r="Q2905" t="s">
        <v>8317</v>
      </c>
      <c r="R2905" t="s">
        <v>8318</v>
      </c>
      <c r="S2905" s="11">
        <f t="shared" si="184"/>
        <v>42196.166874999995</v>
      </c>
      <c r="T2905" s="11">
        <f t="shared" si="185"/>
        <v>42256.166874999995</v>
      </c>
    </row>
    <row r="2906" spans="1:20" ht="43.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s="5">
        <f t="shared" si="182"/>
        <v>0.05</v>
      </c>
      <c r="H2906" t="s">
        <v>8225</v>
      </c>
      <c r="I2906" t="s">
        <v>8247</v>
      </c>
      <c r="J2906">
        <v>1415534400</v>
      </c>
      <c r="K2906">
        <v>1414538031</v>
      </c>
      <c r="L2906" t="b">
        <v>0</v>
      </c>
      <c r="M2906">
        <v>4</v>
      </c>
      <c r="N2906" s="6">
        <f t="shared" si="183"/>
        <v>18.75</v>
      </c>
      <c r="O2906" t="b">
        <v>0</v>
      </c>
      <c r="P2906" t="s">
        <v>8271</v>
      </c>
      <c r="Q2906" t="s">
        <v>8317</v>
      </c>
      <c r="R2906" t="s">
        <v>8318</v>
      </c>
      <c r="S2906" s="11">
        <f t="shared" si="184"/>
        <v>41940.967951388891</v>
      </c>
      <c r="T2906" s="11">
        <f t="shared" si="185"/>
        <v>41952.5</v>
      </c>
    </row>
    <row r="2907" spans="1:20" ht="43.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s="5">
        <f t="shared" si="182"/>
        <v>0.17771428571428571</v>
      </c>
      <c r="H2907" t="s">
        <v>8224</v>
      </c>
      <c r="I2907" t="s">
        <v>8246</v>
      </c>
      <c r="J2907">
        <v>1473211313</v>
      </c>
      <c r="K2907">
        <v>1472001713</v>
      </c>
      <c r="L2907" t="b">
        <v>0</v>
      </c>
      <c r="M2907">
        <v>17</v>
      </c>
      <c r="N2907" s="6">
        <f t="shared" si="183"/>
        <v>36.588235294117645</v>
      </c>
      <c r="O2907" t="b">
        <v>0</v>
      </c>
      <c r="P2907" t="s">
        <v>8271</v>
      </c>
      <c r="Q2907" t="s">
        <v>8317</v>
      </c>
      <c r="R2907" t="s">
        <v>8318</v>
      </c>
      <c r="S2907" s="11">
        <f t="shared" si="184"/>
        <v>42606.056863425925</v>
      </c>
      <c r="T2907" s="11">
        <f t="shared" si="185"/>
        <v>42620.056863425925</v>
      </c>
    </row>
    <row r="2908" spans="1:20" ht="43.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s="5">
        <f t="shared" si="182"/>
        <v>9.4166666666666662E-2</v>
      </c>
      <c r="H2908" t="s">
        <v>8224</v>
      </c>
      <c r="I2908" t="s">
        <v>8246</v>
      </c>
      <c r="J2908">
        <v>1438390800</v>
      </c>
      <c r="K2908">
        <v>1436888066</v>
      </c>
      <c r="L2908" t="b">
        <v>0</v>
      </c>
      <c r="M2908">
        <v>7</v>
      </c>
      <c r="N2908" s="6">
        <f t="shared" si="183"/>
        <v>80.714285714285708</v>
      </c>
      <c r="O2908" t="b">
        <v>0</v>
      </c>
      <c r="P2908" t="s">
        <v>8271</v>
      </c>
      <c r="Q2908" t="s">
        <v>8317</v>
      </c>
      <c r="R2908" t="s">
        <v>8318</v>
      </c>
      <c r="S2908" s="11">
        <f t="shared" si="184"/>
        <v>42199.648912037039</v>
      </c>
      <c r="T2908" s="11">
        <f t="shared" si="185"/>
        <v>42217.041666666672</v>
      </c>
    </row>
    <row r="2909" spans="1:20" ht="43.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s="5">
        <f t="shared" si="182"/>
        <v>8.0000000000000004E-4</v>
      </c>
      <c r="H2909" t="s">
        <v>8224</v>
      </c>
      <c r="I2909" t="s">
        <v>8246</v>
      </c>
      <c r="J2909">
        <v>1463259837</v>
      </c>
      <c r="K2909">
        <v>1458075837</v>
      </c>
      <c r="L2909" t="b">
        <v>0</v>
      </c>
      <c r="M2909">
        <v>2</v>
      </c>
      <c r="N2909" s="6">
        <f t="shared" si="183"/>
        <v>1</v>
      </c>
      <c r="O2909" t="b">
        <v>0</v>
      </c>
      <c r="P2909" t="s">
        <v>8271</v>
      </c>
      <c r="Q2909" t="s">
        <v>8317</v>
      </c>
      <c r="R2909" t="s">
        <v>8318</v>
      </c>
      <c r="S2909" s="11">
        <f t="shared" si="184"/>
        <v>42444.877743055549</v>
      </c>
      <c r="T2909" s="11">
        <f t="shared" si="185"/>
        <v>42504.877743055549</v>
      </c>
    </row>
    <row r="2910" spans="1:20" ht="58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s="5">
        <f t="shared" si="182"/>
        <v>2.75E-2</v>
      </c>
      <c r="H2910" t="s">
        <v>8224</v>
      </c>
      <c r="I2910" t="s">
        <v>8246</v>
      </c>
      <c r="J2910">
        <v>1465407219</v>
      </c>
      <c r="K2910">
        <v>1462815219</v>
      </c>
      <c r="L2910" t="b">
        <v>0</v>
      </c>
      <c r="M2910">
        <v>5</v>
      </c>
      <c r="N2910" s="6">
        <f t="shared" si="183"/>
        <v>52.8</v>
      </c>
      <c r="O2910" t="b">
        <v>0</v>
      </c>
      <c r="P2910" t="s">
        <v>8271</v>
      </c>
      <c r="Q2910" t="s">
        <v>8317</v>
      </c>
      <c r="R2910" t="s">
        <v>8318</v>
      </c>
      <c r="S2910" s="11">
        <f t="shared" si="184"/>
        <v>42499.731701388882</v>
      </c>
      <c r="T2910" s="11">
        <f t="shared" si="185"/>
        <v>42529.731701388882</v>
      </c>
    </row>
    <row r="2911" spans="1:20" ht="43.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s="5">
        <f t="shared" si="182"/>
        <v>1.1111111111111112E-4</v>
      </c>
      <c r="H2911" t="s">
        <v>8224</v>
      </c>
      <c r="I2911" t="s">
        <v>8246</v>
      </c>
      <c r="J2911">
        <v>1416944760</v>
      </c>
      <c r="K2911">
        <v>1413527001</v>
      </c>
      <c r="L2911" t="b">
        <v>0</v>
      </c>
      <c r="M2911">
        <v>1</v>
      </c>
      <c r="N2911" s="6">
        <f t="shared" si="183"/>
        <v>20</v>
      </c>
      <c r="O2911" t="b">
        <v>0</v>
      </c>
      <c r="P2911" t="s">
        <v>8271</v>
      </c>
      <c r="Q2911" t="s">
        <v>8317</v>
      </c>
      <c r="R2911" t="s">
        <v>8318</v>
      </c>
      <c r="S2911" s="11">
        <f t="shared" si="184"/>
        <v>41929.266215277778</v>
      </c>
      <c r="T2911" s="11">
        <f t="shared" si="185"/>
        <v>41968.823611111111</v>
      </c>
    </row>
    <row r="2912" spans="1:20" ht="43.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s="5">
        <f t="shared" si="182"/>
        <v>3.3333333333333335E-5</v>
      </c>
      <c r="H2912" t="s">
        <v>8225</v>
      </c>
      <c r="I2912" t="s">
        <v>8247</v>
      </c>
      <c r="J2912">
        <v>1434139887</v>
      </c>
      <c r="K2912">
        <v>1428955887</v>
      </c>
      <c r="L2912" t="b">
        <v>0</v>
      </c>
      <c r="M2912">
        <v>1</v>
      </c>
      <c r="N2912" s="6">
        <f t="shared" si="183"/>
        <v>1</v>
      </c>
      <c r="O2912" t="b">
        <v>0</v>
      </c>
      <c r="P2912" t="s">
        <v>8271</v>
      </c>
      <c r="Q2912" t="s">
        <v>8317</v>
      </c>
      <c r="R2912" t="s">
        <v>8318</v>
      </c>
      <c r="S2912" s="11">
        <f t="shared" si="184"/>
        <v>42107.841284722221</v>
      </c>
      <c r="T2912" s="11">
        <f t="shared" si="185"/>
        <v>42167.841284722221</v>
      </c>
    </row>
    <row r="2913" spans="1:20" ht="43.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s="5">
        <f t="shared" si="182"/>
        <v>0.36499999999999999</v>
      </c>
      <c r="H2913" t="s">
        <v>8224</v>
      </c>
      <c r="I2913" t="s">
        <v>8246</v>
      </c>
      <c r="J2913">
        <v>1435429626</v>
      </c>
      <c r="K2913">
        <v>1431973626</v>
      </c>
      <c r="L2913" t="b">
        <v>0</v>
      </c>
      <c r="M2913">
        <v>14</v>
      </c>
      <c r="N2913" s="6">
        <f t="shared" si="183"/>
        <v>46.928571428571431</v>
      </c>
      <c r="O2913" t="b">
        <v>0</v>
      </c>
      <c r="P2913" t="s">
        <v>8271</v>
      </c>
      <c r="Q2913" t="s">
        <v>8317</v>
      </c>
      <c r="R2913" t="s">
        <v>8318</v>
      </c>
      <c r="S2913" s="11">
        <f t="shared" si="184"/>
        <v>42142.768819444449</v>
      </c>
      <c r="T2913" s="11">
        <f t="shared" si="185"/>
        <v>42182.768819444449</v>
      </c>
    </row>
    <row r="2914" spans="1:20" ht="43.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s="5">
        <f t="shared" si="182"/>
        <v>0.14058171745152354</v>
      </c>
      <c r="H2914" t="s">
        <v>8224</v>
      </c>
      <c r="I2914" t="s">
        <v>8246</v>
      </c>
      <c r="J2914">
        <v>1452827374</v>
      </c>
      <c r="K2914">
        <v>1450235374</v>
      </c>
      <c r="L2914" t="b">
        <v>0</v>
      </c>
      <c r="M2914">
        <v>26</v>
      </c>
      <c r="N2914" s="6">
        <f t="shared" si="183"/>
        <v>78.07692307692308</v>
      </c>
      <c r="O2914" t="b">
        <v>0</v>
      </c>
      <c r="P2914" t="s">
        <v>8271</v>
      </c>
      <c r="Q2914" t="s">
        <v>8317</v>
      </c>
      <c r="R2914" t="s">
        <v>8318</v>
      </c>
      <c r="S2914" s="11">
        <f t="shared" si="184"/>
        <v>42354.131643518514</v>
      </c>
      <c r="T2914" s="11">
        <f t="shared" si="185"/>
        <v>42384.131643518514</v>
      </c>
    </row>
    <row r="2915" spans="1:20" ht="43.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s="5">
        <f t="shared" si="182"/>
        <v>2.0000000000000001E-4</v>
      </c>
      <c r="H2915" t="s">
        <v>8224</v>
      </c>
      <c r="I2915" t="s">
        <v>8246</v>
      </c>
      <c r="J2915">
        <v>1410041339</v>
      </c>
      <c r="K2915">
        <v>1404857339</v>
      </c>
      <c r="L2915" t="b">
        <v>0</v>
      </c>
      <c r="M2915">
        <v>2</v>
      </c>
      <c r="N2915" s="6">
        <f t="shared" si="183"/>
        <v>1</v>
      </c>
      <c r="O2915" t="b">
        <v>0</v>
      </c>
      <c r="P2915" t="s">
        <v>8271</v>
      </c>
      <c r="Q2915" t="s">
        <v>8317</v>
      </c>
      <c r="R2915" t="s">
        <v>8318</v>
      </c>
      <c r="S2915" s="11">
        <f t="shared" si="184"/>
        <v>41828.922905092593</v>
      </c>
      <c r="T2915" s="11">
        <f t="shared" si="185"/>
        <v>41888.922905092593</v>
      </c>
    </row>
    <row r="2916" spans="1:20" ht="29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s="5">
        <f t="shared" si="182"/>
        <v>4.0000000000000003E-5</v>
      </c>
      <c r="H2916" t="s">
        <v>8225</v>
      </c>
      <c r="I2916" t="s">
        <v>8247</v>
      </c>
      <c r="J2916">
        <v>1426365994</v>
      </c>
      <c r="K2916">
        <v>1421185594</v>
      </c>
      <c r="L2916" t="b">
        <v>0</v>
      </c>
      <c r="M2916">
        <v>1</v>
      </c>
      <c r="N2916" s="6">
        <f t="shared" si="183"/>
        <v>1</v>
      </c>
      <c r="O2916" t="b">
        <v>0</v>
      </c>
      <c r="P2916" t="s">
        <v>8271</v>
      </c>
      <c r="Q2916" t="s">
        <v>8317</v>
      </c>
      <c r="R2916" t="s">
        <v>8318</v>
      </c>
      <c r="S2916" s="11">
        <f t="shared" si="184"/>
        <v>42017.907337962963</v>
      </c>
      <c r="T2916" s="11">
        <f t="shared" si="185"/>
        <v>42077.865671296298</v>
      </c>
    </row>
    <row r="2917" spans="1:20" ht="43.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s="5">
        <f t="shared" si="182"/>
        <v>0.61099999999999999</v>
      </c>
      <c r="H2917" t="s">
        <v>8225</v>
      </c>
      <c r="I2917" t="s">
        <v>8247</v>
      </c>
      <c r="J2917">
        <v>1458117190</v>
      </c>
      <c r="K2917">
        <v>1455528790</v>
      </c>
      <c r="L2917" t="b">
        <v>0</v>
      </c>
      <c r="M2917">
        <v>3</v>
      </c>
      <c r="N2917" s="6">
        <f t="shared" si="183"/>
        <v>203.66666666666666</v>
      </c>
      <c r="O2917" t="b">
        <v>0</v>
      </c>
      <c r="P2917" t="s">
        <v>8271</v>
      </c>
      <c r="Q2917" t="s">
        <v>8317</v>
      </c>
      <c r="R2917" t="s">
        <v>8318</v>
      </c>
      <c r="S2917" s="11">
        <f t="shared" si="184"/>
        <v>42415.398032407407</v>
      </c>
      <c r="T2917" s="11">
        <f t="shared" si="185"/>
        <v>42445.356365740736</v>
      </c>
    </row>
    <row r="2918" spans="1:20" ht="29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s="5">
        <f t="shared" si="182"/>
        <v>7.8378378378378383E-2</v>
      </c>
      <c r="H2918" t="s">
        <v>8225</v>
      </c>
      <c r="I2918" t="s">
        <v>8247</v>
      </c>
      <c r="J2918">
        <v>1400498789</v>
      </c>
      <c r="K2918">
        <v>1398511589</v>
      </c>
      <c r="L2918" t="b">
        <v>0</v>
      </c>
      <c r="M2918">
        <v>7</v>
      </c>
      <c r="N2918" s="6">
        <f t="shared" si="183"/>
        <v>20.714285714285715</v>
      </c>
      <c r="O2918" t="b">
        <v>0</v>
      </c>
      <c r="P2918" t="s">
        <v>8271</v>
      </c>
      <c r="Q2918" t="s">
        <v>8317</v>
      </c>
      <c r="R2918" t="s">
        <v>8318</v>
      </c>
      <c r="S2918" s="11">
        <f t="shared" si="184"/>
        <v>41755.476724537039</v>
      </c>
      <c r="T2918" s="11">
        <f t="shared" si="185"/>
        <v>41778.476724537039</v>
      </c>
    </row>
    <row r="2919" spans="1:20" ht="43.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s="5">
        <f t="shared" si="182"/>
        <v>0.2185</v>
      </c>
      <c r="H2919" t="s">
        <v>8224</v>
      </c>
      <c r="I2919" t="s">
        <v>8246</v>
      </c>
      <c r="J2919">
        <v>1442381847</v>
      </c>
      <c r="K2919">
        <v>1440826647</v>
      </c>
      <c r="L2919" t="b">
        <v>0</v>
      </c>
      <c r="M2919">
        <v>9</v>
      </c>
      <c r="N2919" s="6">
        <f t="shared" si="183"/>
        <v>48.555555555555557</v>
      </c>
      <c r="O2919" t="b">
        <v>0</v>
      </c>
      <c r="P2919" t="s">
        <v>8271</v>
      </c>
      <c r="Q2919" t="s">
        <v>8317</v>
      </c>
      <c r="R2919" t="s">
        <v>8318</v>
      </c>
      <c r="S2919" s="11">
        <f t="shared" si="184"/>
        <v>42245.234340277777</v>
      </c>
      <c r="T2919" s="11">
        <f t="shared" si="185"/>
        <v>42263.234340277777</v>
      </c>
    </row>
    <row r="2920" spans="1:20" ht="43.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s="5">
        <f t="shared" si="182"/>
        <v>0.27239999999999998</v>
      </c>
      <c r="H2920" t="s">
        <v>8224</v>
      </c>
      <c r="I2920" t="s">
        <v>8246</v>
      </c>
      <c r="J2920">
        <v>1446131207</v>
      </c>
      <c r="K2920">
        <v>1443712007</v>
      </c>
      <c r="L2920" t="b">
        <v>0</v>
      </c>
      <c r="M2920">
        <v>20</v>
      </c>
      <c r="N2920" s="6">
        <f t="shared" si="183"/>
        <v>68.099999999999994</v>
      </c>
      <c r="O2920" t="b">
        <v>0</v>
      </c>
      <c r="P2920" t="s">
        <v>8271</v>
      </c>
      <c r="Q2920" t="s">
        <v>8317</v>
      </c>
      <c r="R2920" t="s">
        <v>8318</v>
      </c>
      <c r="S2920" s="11">
        <f t="shared" si="184"/>
        <v>42278.629710648151</v>
      </c>
      <c r="T2920" s="11">
        <f t="shared" si="185"/>
        <v>42306.629710648151</v>
      </c>
    </row>
    <row r="2921" spans="1:20" ht="43.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s="5">
        <f t="shared" si="182"/>
        <v>8.5000000000000006E-2</v>
      </c>
      <c r="H2921" t="s">
        <v>8224</v>
      </c>
      <c r="I2921" t="s">
        <v>8246</v>
      </c>
      <c r="J2921">
        <v>1407250329</v>
      </c>
      <c r="K2921">
        <v>1404658329</v>
      </c>
      <c r="L2921" t="b">
        <v>0</v>
      </c>
      <c r="M2921">
        <v>6</v>
      </c>
      <c r="N2921" s="6">
        <f t="shared" si="183"/>
        <v>8.5</v>
      </c>
      <c r="O2921" t="b">
        <v>0</v>
      </c>
      <c r="P2921" t="s">
        <v>8271</v>
      </c>
      <c r="Q2921" t="s">
        <v>8317</v>
      </c>
      <c r="R2921" t="s">
        <v>8318</v>
      </c>
      <c r="S2921" s="11">
        <f t="shared" si="184"/>
        <v>41826.61954861111</v>
      </c>
      <c r="T2921" s="11">
        <f t="shared" si="185"/>
        <v>41856.61954861111</v>
      </c>
    </row>
    <row r="2922" spans="1:20" ht="43.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s="5">
        <f t="shared" si="182"/>
        <v>0.26840000000000003</v>
      </c>
      <c r="H2922" t="s">
        <v>8229</v>
      </c>
      <c r="I2922" t="s">
        <v>8251</v>
      </c>
      <c r="J2922">
        <v>1427306470</v>
      </c>
      <c r="K2922">
        <v>1424718070</v>
      </c>
      <c r="L2922" t="b">
        <v>0</v>
      </c>
      <c r="M2922">
        <v>13</v>
      </c>
      <c r="N2922" s="6">
        <f t="shared" si="183"/>
        <v>51.615384615384613</v>
      </c>
      <c r="O2922" t="b">
        <v>0</v>
      </c>
      <c r="P2922" t="s">
        <v>8271</v>
      </c>
      <c r="Q2922" t="s">
        <v>8317</v>
      </c>
      <c r="R2922" t="s">
        <v>8318</v>
      </c>
      <c r="S2922" s="11">
        <f t="shared" si="184"/>
        <v>42058.792476851857</v>
      </c>
      <c r="T2922" s="11">
        <f t="shared" si="185"/>
        <v>42088.750810185185</v>
      </c>
    </row>
    <row r="2923" spans="1:20" ht="29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s="5">
        <f t="shared" si="182"/>
        <v>1.29</v>
      </c>
      <c r="H2923" t="s">
        <v>8224</v>
      </c>
      <c r="I2923" t="s">
        <v>8246</v>
      </c>
      <c r="J2923">
        <v>1411679804</v>
      </c>
      <c r="K2923">
        <v>1409087804</v>
      </c>
      <c r="L2923" t="b">
        <v>0</v>
      </c>
      <c r="M2923">
        <v>3</v>
      </c>
      <c r="N2923" s="6">
        <f t="shared" si="183"/>
        <v>43</v>
      </c>
      <c r="O2923" t="b">
        <v>1</v>
      </c>
      <c r="P2923" t="s">
        <v>8305</v>
      </c>
      <c r="Q2923" t="s">
        <v>8317</v>
      </c>
      <c r="R2923" t="s">
        <v>8359</v>
      </c>
      <c r="S2923" s="11">
        <f t="shared" si="184"/>
        <v>41877.886620370373</v>
      </c>
      <c r="T2923" s="11">
        <f t="shared" si="185"/>
        <v>41907.886620370373</v>
      </c>
    </row>
    <row r="2924" spans="1:20" ht="43.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s="5">
        <f t="shared" si="182"/>
        <v>1</v>
      </c>
      <c r="H2924" t="s">
        <v>8225</v>
      </c>
      <c r="I2924" t="s">
        <v>8247</v>
      </c>
      <c r="J2924">
        <v>1431982727</v>
      </c>
      <c r="K2924">
        <v>1428094727</v>
      </c>
      <c r="L2924" t="b">
        <v>0</v>
      </c>
      <c r="M2924">
        <v>6</v>
      </c>
      <c r="N2924" s="6">
        <f t="shared" si="183"/>
        <v>83.333333333333329</v>
      </c>
      <c r="O2924" t="b">
        <v>1</v>
      </c>
      <c r="P2924" t="s">
        <v>8305</v>
      </c>
      <c r="Q2924" t="s">
        <v>8317</v>
      </c>
      <c r="R2924" t="s">
        <v>8359</v>
      </c>
      <c r="S2924" s="11">
        <f t="shared" si="184"/>
        <v>42097.874155092592</v>
      </c>
      <c r="T2924" s="11">
        <f t="shared" si="185"/>
        <v>42142.874155092592</v>
      </c>
    </row>
    <row r="2925" spans="1:20" ht="43.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s="5">
        <f t="shared" si="182"/>
        <v>1</v>
      </c>
      <c r="H2925" t="s">
        <v>8224</v>
      </c>
      <c r="I2925" t="s">
        <v>8246</v>
      </c>
      <c r="J2925">
        <v>1422068400</v>
      </c>
      <c r="K2925">
        <v>1420774779</v>
      </c>
      <c r="L2925" t="b">
        <v>0</v>
      </c>
      <c r="M2925">
        <v>10</v>
      </c>
      <c r="N2925" s="6">
        <f t="shared" si="183"/>
        <v>30</v>
      </c>
      <c r="O2925" t="b">
        <v>1</v>
      </c>
      <c r="P2925" t="s">
        <v>8305</v>
      </c>
      <c r="Q2925" t="s">
        <v>8317</v>
      </c>
      <c r="R2925" t="s">
        <v>8359</v>
      </c>
      <c r="S2925" s="11">
        <f t="shared" si="184"/>
        <v>42013.15253472222</v>
      </c>
      <c r="T2925" s="11">
        <f t="shared" si="185"/>
        <v>42028.125</v>
      </c>
    </row>
    <row r="2926" spans="1:20" ht="43.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s="5">
        <f t="shared" si="182"/>
        <v>1.032</v>
      </c>
      <c r="H2926" t="s">
        <v>8224</v>
      </c>
      <c r="I2926" t="s">
        <v>8246</v>
      </c>
      <c r="J2926">
        <v>1431143940</v>
      </c>
      <c r="K2926">
        <v>1428585710</v>
      </c>
      <c r="L2926" t="b">
        <v>0</v>
      </c>
      <c r="M2926">
        <v>147</v>
      </c>
      <c r="N2926" s="6">
        <f t="shared" si="183"/>
        <v>175.51020408163265</v>
      </c>
      <c r="O2926" t="b">
        <v>1</v>
      </c>
      <c r="P2926" t="s">
        <v>8305</v>
      </c>
      <c r="Q2926" t="s">
        <v>8317</v>
      </c>
      <c r="R2926" t="s">
        <v>8359</v>
      </c>
      <c r="S2926" s="11">
        <f t="shared" si="184"/>
        <v>42103.556828703702</v>
      </c>
      <c r="T2926" s="11">
        <f t="shared" si="185"/>
        <v>42133.165972222225</v>
      </c>
    </row>
    <row r="2927" spans="1:20" ht="43.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s="5">
        <f t="shared" si="182"/>
        <v>1.0244597777777777</v>
      </c>
      <c r="H2927" t="s">
        <v>8224</v>
      </c>
      <c r="I2927" t="s">
        <v>8246</v>
      </c>
      <c r="J2927">
        <v>1410444068</v>
      </c>
      <c r="K2927">
        <v>1407852068</v>
      </c>
      <c r="L2927" t="b">
        <v>0</v>
      </c>
      <c r="M2927">
        <v>199</v>
      </c>
      <c r="N2927" s="6">
        <f t="shared" si="183"/>
        <v>231.66175879396985</v>
      </c>
      <c r="O2927" t="b">
        <v>1</v>
      </c>
      <c r="P2927" t="s">
        <v>8305</v>
      </c>
      <c r="Q2927" t="s">
        <v>8317</v>
      </c>
      <c r="R2927" t="s">
        <v>8359</v>
      </c>
      <c r="S2927" s="11">
        <f t="shared" si="184"/>
        <v>41863.584120370368</v>
      </c>
      <c r="T2927" s="11">
        <f t="shared" si="185"/>
        <v>41893.584120370368</v>
      </c>
    </row>
    <row r="2928" spans="1:20" ht="43.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s="5">
        <f t="shared" si="182"/>
        <v>1.25</v>
      </c>
      <c r="H2928" t="s">
        <v>8224</v>
      </c>
      <c r="I2928" t="s">
        <v>8246</v>
      </c>
      <c r="J2928">
        <v>1424715779</v>
      </c>
      <c r="K2928">
        <v>1423506179</v>
      </c>
      <c r="L2928" t="b">
        <v>0</v>
      </c>
      <c r="M2928">
        <v>50</v>
      </c>
      <c r="N2928" s="6">
        <f t="shared" si="183"/>
        <v>75</v>
      </c>
      <c r="O2928" t="b">
        <v>1</v>
      </c>
      <c r="P2928" t="s">
        <v>8305</v>
      </c>
      <c r="Q2928" t="s">
        <v>8317</v>
      </c>
      <c r="R2928" t="s">
        <v>8359</v>
      </c>
      <c r="S2928" s="11">
        <f t="shared" si="184"/>
        <v>42044.765960648147</v>
      </c>
      <c r="T2928" s="11">
        <f t="shared" si="185"/>
        <v>42058.765960648147</v>
      </c>
    </row>
    <row r="2929" spans="1:20" ht="43.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s="5">
        <f t="shared" si="182"/>
        <v>1.3083333333333333</v>
      </c>
      <c r="H2929" t="s">
        <v>8224</v>
      </c>
      <c r="I2929" t="s">
        <v>8246</v>
      </c>
      <c r="J2929">
        <v>1405400400</v>
      </c>
      <c r="K2929">
        <v>1402934629</v>
      </c>
      <c r="L2929" t="b">
        <v>0</v>
      </c>
      <c r="M2929">
        <v>21</v>
      </c>
      <c r="N2929" s="6">
        <f t="shared" si="183"/>
        <v>112.14285714285714</v>
      </c>
      <c r="O2929" t="b">
        <v>1</v>
      </c>
      <c r="P2929" t="s">
        <v>8305</v>
      </c>
      <c r="Q2929" t="s">
        <v>8317</v>
      </c>
      <c r="R2929" t="s">
        <v>8359</v>
      </c>
      <c r="S2929" s="11">
        <f t="shared" si="184"/>
        <v>41806.669317129628</v>
      </c>
      <c r="T2929" s="11">
        <f t="shared" si="185"/>
        <v>41835.208333333336</v>
      </c>
    </row>
    <row r="2930" spans="1:20" ht="29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s="5">
        <f t="shared" si="182"/>
        <v>1</v>
      </c>
      <c r="H2930" t="s">
        <v>8224</v>
      </c>
      <c r="I2930" t="s">
        <v>8246</v>
      </c>
      <c r="J2930">
        <v>1457135846</v>
      </c>
      <c r="K2930">
        <v>1454543846</v>
      </c>
      <c r="L2930" t="b">
        <v>0</v>
      </c>
      <c r="M2930">
        <v>24</v>
      </c>
      <c r="N2930" s="6">
        <f t="shared" si="183"/>
        <v>41.666666666666664</v>
      </c>
      <c r="O2930" t="b">
        <v>1</v>
      </c>
      <c r="P2930" t="s">
        <v>8305</v>
      </c>
      <c r="Q2930" t="s">
        <v>8317</v>
      </c>
      <c r="R2930" t="s">
        <v>8359</v>
      </c>
      <c r="S2930" s="11">
        <f t="shared" si="184"/>
        <v>42403.998217592598</v>
      </c>
      <c r="T2930" s="11">
        <f t="shared" si="185"/>
        <v>42433.998217592598</v>
      </c>
    </row>
    <row r="2931" spans="1:20" ht="43.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s="5">
        <f t="shared" si="182"/>
        <v>1.02069375</v>
      </c>
      <c r="H2931" t="s">
        <v>8224</v>
      </c>
      <c r="I2931" t="s">
        <v>8246</v>
      </c>
      <c r="J2931">
        <v>1401024758</v>
      </c>
      <c r="K2931">
        <v>1398432758</v>
      </c>
      <c r="L2931" t="b">
        <v>0</v>
      </c>
      <c r="M2931">
        <v>32</v>
      </c>
      <c r="N2931" s="6">
        <f t="shared" si="183"/>
        <v>255.17343750000001</v>
      </c>
      <c r="O2931" t="b">
        <v>1</v>
      </c>
      <c r="P2931" t="s">
        <v>8305</v>
      </c>
      <c r="Q2931" t="s">
        <v>8317</v>
      </c>
      <c r="R2931" t="s">
        <v>8359</v>
      </c>
      <c r="S2931" s="11">
        <f t="shared" si="184"/>
        <v>41754.564328703702</v>
      </c>
      <c r="T2931" s="11">
        <f t="shared" si="185"/>
        <v>41784.564328703702</v>
      </c>
    </row>
    <row r="2932" spans="1:20" ht="43.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s="5">
        <f t="shared" si="182"/>
        <v>1.0092000000000001</v>
      </c>
      <c r="H2932" t="s">
        <v>8225</v>
      </c>
      <c r="I2932" t="s">
        <v>8247</v>
      </c>
      <c r="J2932">
        <v>1431007264</v>
      </c>
      <c r="K2932">
        <v>1428415264</v>
      </c>
      <c r="L2932" t="b">
        <v>0</v>
      </c>
      <c r="M2932">
        <v>62</v>
      </c>
      <c r="N2932" s="6">
        <f t="shared" si="183"/>
        <v>162.7741935483871</v>
      </c>
      <c r="O2932" t="b">
        <v>1</v>
      </c>
      <c r="P2932" t="s">
        <v>8305</v>
      </c>
      <c r="Q2932" t="s">
        <v>8317</v>
      </c>
      <c r="R2932" t="s">
        <v>8359</v>
      </c>
      <c r="S2932" s="11">
        <f t="shared" si="184"/>
        <v>42101.584074074075</v>
      </c>
      <c r="T2932" s="11">
        <f t="shared" si="185"/>
        <v>42131.584074074075</v>
      </c>
    </row>
    <row r="2933" spans="1:20" ht="43.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s="5">
        <f t="shared" si="182"/>
        <v>1.06</v>
      </c>
      <c r="H2933" t="s">
        <v>8229</v>
      </c>
      <c r="I2933" t="s">
        <v>8251</v>
      </c>
      <c r="J2933">
        <v>1410761280</v>
      </c>
      <c r="K2933">
        <v>1408604363</v>
      </c>
      <c r="L2933" t="b">
        <v>0</v>
      </c>
      <c r="M2933">
        <v>9</v>
      </c>
      <c r="N2933" s="6">
        <f t="shared" si="183"/>
        <v>88.333333333333329</v>
      </c>
      <c r="O2933" t="b">
        <v>1</v>
      </c>
      <c r="P2933" t="s">
        <v>8305</v>
      </c>
      <c r="Q2933" t="s">
        <v>8317</v>
      </c>
      <c r="R2933" t="s">
        <v>8359</v>
      </c>
      <c r="S2933" s="11">
        <f t="shared" si="184"/>
        <v>41872.291238425925</v>
      </c>
      <c r="T2933" s="11">
        <f t="shared" si="185"/>
        <v>41897.255555555559</v>
      </c>
    </row>
    <row r="2934" spans="1:20" ht="43.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s="5">
        <f t="shared" si="182"/>
        <v>1.0509677419354839</v>
      </c>
      <c r="H2934" t="s">
        <v>8226</v>
      </c>
      <c r="I2934" t="s">
        <v>8248</v>
      </c>
      <c r="J2934">
        <v>1424516400</v>
      </c>
      <c r="K2934">
        <v>1421812637</v>
      </c>
      <c r="L2934" t="b">
        <v>0</v>
      </c>
      <c r="M2934">
        <v>38</v>
      </c>
      <c r="N2934" s="6">
        <f t="shared" si="183"/>
        <v>85.736842105263165</v>
      </c>
      <c r="O2934" t="b">
        <v>1</v>
      </c>
      <c r="P2934" t="s">
        <v>8305</v>
      </c>
      <c r="Q2934" t="s">
        <v>8317</v>
      </c>
      <c r="R2934" t="s">
        <v>8359</v>
      </c>
      <c r="S2934" s="11">
        <f t="shared" si="184"/>
        <v>42025.164780092593</v>
      </c>
      <c r="T2934" s="11">
        <f t="shared" si="185"/>
        <v>42056.458333333328</v>
      </c>
    </row>
    <row r="2935" spans="1:20" ht="43.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s="5">
        <f t="shared" si="182"/>
        <v>1.0276000000000001</v>
      </c>
      <c r="H2935" t="s">
        <v>8224</v>
      </c>
      <c r="I2935" t="s">
        <v>8246</v>
      </c>
      <c r="J2935">
        <v>1465081053</v>
      </c>
      <c r="K2935">
        <v>1462489053</v>
      </c>
      <c r="L2935" t="b">
        <v>0</v>
      </c>
      <c r="M2935">
        <v>54</v>
      </c>
      <c r="N2935" s="6">
        <f t="shared" si="183"/>
        <v>47.574074074074076</v>
      </c>
      <c r="O2935" t="b">
        <v>1</v>
      </c>
      <c r="P2935" t="s">
        <v>8305</v>
      </c>
      <c r="Q2935" t="s">
        <v>8317</v>
      </c>
      <c r="R2935" t="s">
        <v>8359</v>
      </c>
      <c r="S2935" s="11">
        <f t="shared" si="184"/>
        <v>42495.956631944442</v>
      </c>
      <c r="T2935" s="11">
        <f t="shared" si="185"/>
        <v>42525.956631944442</v>
      </c>
    </row>
    <row r="2936" spans="1:20" ht="43.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s="5">
        <f t="shared" si="182"/>
        <v>1.08</v>
      </c>
      <c r="H2936" t="s">
        <v>8229</v>
      </c>
      <c r="I2936" t="s">
        <v>8251</v>
      </c>
      <c r="J2936">
        <v>1402845364</v>
      </c>
      <c r="K2936">
        <v>1400253364</v>
      </c>
      <c r="L2936" t="b">
        <v>0</v>
      </c>
      <c r="M2936">
        <v>37</v>
      </c>
      <c r="N2936" s="6">
        <f t="shared" si="183"/>
        <v>72.972972972972968</v>
      </c>
      <c r="O2936" t="b">
        <v>1</v>
      </c>
      <c r="P2936" t="s">
        <v>8305</v>
      </c>
      <c r="Q2936" t="s">
        <v>8317</v>
      </c>
      <c r="R2936" t="s">
        <v>8359</v>
      </c>
      <c r="S2936" s="11">
        <f t="shared" si="184"/>
        <v>41775.636157407411</v>
      </c>
      <c r="T2936" s="11">
        <f t="shared" si="185"/>
        <v>41805.636157407411</v>
      </c>
    </row>
    <row r="2937" spans="1:20" ht="43.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s="5">
        <f t="shared" si="182"/>
        <v>1.0088571428571429</v>
      </c>
      <c r="H2937" t="s">
        <v>8224</v>
      </c>
      <c r="I2937" t="s">
        <v>8246</v>
      </c>
      <c r="J2937">
        <v>1472490000</v>
      </c>
      <c r="K2937">
        <v>1467468008</v>
      </c>
      <c r="L2937" t="b">
        <v>0</v>
      </c>
      <c r="M2937">
        <v>39</v>
      </c>
      <c r="N2937" s="6">
        <f t="shared" si="183"/>
        <v>90.538461538461533</v>
      </c>
      <c r="O2937" t="b">
        <v>1</v>
      </c>
      <c r="P2937" t="s">
        <v>8305</v>
      </c>
      <c r="Q2937" t="s">
        <v>8317</v>
      </c>
      <c r="R2937" t="s">
        <v>8359</v>
      </c>
      <c r="S2937" s="11">
        <f t="shared" si="184"/>
        <v>42553.583425925928</v>
      </c>
      <c r="T2937" s="11">
        <f t="shared" si="185"/>
        <v>42611.708333333328</v>
      </c>
    </row>
    <row r="2938" spans="1:20" ht="43.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s="5">
        <f t="shared" si="182"/>
        <v>1.28</v>
      </c>
      <c r="H2938" t="s">
        <v>8224</v>
      </c>
      <c r="I2938" t="s">
        <v>8246</v>
      </c>
      <c r="J2938">
        <v>1413176340</v>
      </c>
      <c r="K2938">
        <v>1412091423</v>
      </c>
      <c r="L2938" t="b">
        <v>0</v>
      </c>
      <c r="M2938">
        <v>34</v>
      </c>
      <c r="N2938" s="6">
        <f t="shared" si="183"/>
        <v>37.647058823529413</v>
      </c>
      <c r="O2938" t="b">
        <v>1</v>
      </c>
      <c r="P2938" t="s">
        <v>8305</v>
      </c>
      <c r="Q2938" t="s">
        <v>8317</v>
      </c>
      <c r="R2938" t="s">
        <v>8359</v>
      </c>
      <c r="S2938" s="11">
        <f t="shared" si="184"/>
        <v>41912.650729166664</v>
      </c>
      <c r="T2938" s="11">
        <f t="shared" si="185"/>
        <v>41925.207638888889</v>
      </c>
    </row>
    <row r="2939" spans="1:20" ht="29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s="5">
        <f t="shared" si="182"/>
        <v>1.3333333333333333</v>
      </c>
      <c r="H2939" t="s">
        <v>8225</v>
      </c>
      <c r="I2939" t="s">
        <v>8247</v>
      </c>
      <c r="J2939">
        <v>1405249113</v>
      </c>
      <c r="K2939">
        <v>1402657113</v>
      </c>
      <c r="L2939" t="b">
        <v>0</v>
      </c>
      <c r="M2939">
        <v>55</v>
      </c>
      <c r="N2939" s="6">
        <f t="shared" si="183"/>
        <v>36.363636363636367</v>
      </c>
      <c r="O2939" t="b">
        <v>1</v>
      </c>
      <c r="P2939" t="s">
        <v>8305</v>
      </c>
      <c r="Q2939" t="s">
        <v>8317</v>
      </c>
      <c r="R2939" t="s">
        <v>8359</v>
      </c>
      <c r="S2939" s="11">
        <f t="shared" si="184"/>
        <v>41803.457326388889</v>
      </c>
      <c r="T2939" s="11">
        <f t="shared" si="185"/>
        <v>41833.457326388889</v>
      </c>
    </row>
    <row r="2940" spans="1:20" ht="43.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s="5">
        <f t="shared" si="182"/>
        <v>1.0137499999999999</v>
      </c>
      <c r="H2940" t="s">
        <v>8224</v>
      </c>
      <c r="I2940" t="s">
        <v>8246</v>
      </c>
      <c r="J2940">
        <v>1422636814</v>
      </c>
      <c r="K2940">
        <v>1420044814</v>
      </c>
      <c r="L2940" t="b">
        <v>0</v>
      </c>
      <c r="M2940">
        <v>32</v>
      </c>
      <c r="N2940" s="6">
        <f t="shared" si="183"/>
        <v>126.71875</v>
      </c>
      <c r="O2940" t="b">
        <v>1</v>
      </c>
      <c r="P2940" t="s">
        <v>8305</v>
      </c>
      <c r="Q2940" t="s">
        <v>8317</v>
      </c>
      <c r="R2940" t="s">
        <v>8359</v>
      </c>
      <c r="S2940" s="11">
        <f t="shared" si="184"/>
        <v>42004.703865740739</v>
      </c>
      <c r="T2940" s="11">
        <f t="shared" si="185"/>
        <v>42034.703865740739</v>
      </c>
    </row>
    <row r="2941" spans="1:20" ht="43.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s="5">
        <f t="shared" si="182"/>
        <v>1.0287500000000001</v>
      </c>
      <c r="H2941" t="s">
        <v>8224</v>
      </c>
      <c r="I2941" t="s">
        <v>8246</v>
      </c>
      <c r="J2941">
        <v>1409187600</v>
      </c>
      <c r="K2941">
        <v>1406316312</v>
      </c>
      <c r="L2941" t="b">
        <v>0</v>
      </c>
      <c r="M2941">
        <v>25</v>
      </c>
      <c r="N2941" s="6">
        <f t="shared" si="183"/>
        <v>329.2</v>
      </c>
      <c r="O2941" t="b">
        <v>1</v>
      </c>
      <c r="P2941" t="s">
        <v>8305</v>
      </c>
      <c r="Q2941" t="s">
        <v>8317</v>
      </c>
      <c r="R2941" t="s">
        <v>8359</v>
      </c>
      <c r="S2941" s="11">
        <f t="shared" si="184"/>
        <v>41845.809166666666</v>
      </c>
      <c r="T2941" s="11">
        <f t="shared" si="185"/>
        <v>41879.041666666664</v>
      </c>
    </row>
    <row r="2942" spans="1:20" ht="43.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s="5">
        <f t="shared" si="182"/>
        <v>1.0724</v>
      </c>
      <c r="H2942" t="s">
        <v>8224</v>
      </c>
      <c r="I2942" t="s">
        <v>8246</v>
      </c>
      <c r="J2942">
        <v>1421606018</v>
      </c>
      <c r="K2942">
        <v>1418150018</v>
      </c>
      <c r="L2942" t="b">
        <v>0</v>
      </c>
      <c r="M2942">
        <v>33</v>
      </c>
      <c r="N2942" s="6">
        <f t="shared" si="183"/>
        <v>81.242424242424249</v>
      </c>
      <c r="O2942" t="b">
        <v>1</v>
      </c>
      <c r="P2942" t="s">
        <v>8305</v>
      </c>
      <c r="Q2942" t="s">
        <v>8317</v>
      </c>
      <c r="R2942" t="s">
        <v>8359</v>
      </c>
      <c r="S2942" s="11">
        <f t="shared" si="184"/>
        <v>41982.773356481484</v>
      </c>
      <c r="T2942" s="11">
        <f t="shared" si="185"/>
        <v>42022.773356481484</v>
      </c>
    </row>
    <row r="2943" spans="1:20" ht="43.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s="5">
        <f t="shared" si="182"/>
        <v>4.0000000000000003E-5</v>
      </c>
      <c r="H2943" t="s">
        <v>8224</v>
      </c>
      <c r="I2943" t="s">
        <v>8246</v>
      </c>
      <c r="J2943">
        <v>1425250955</v>
      </c>
      <c r="K2943">
        <v>1422658955</v>
      </c>
      <c r="L2943" t="b">
        <v>0</v>
      </c>
      <c r="M2943">
        <v>1</v>
      </c>
      <c r="N2943" s="6">
        <f t="shared" si="183"/>
        <v>1</v>
      </c>
      <c r="O2943" t="b">
        <v>0</v>
      </c>
      <c r="P2943" t="s">
        <v>8303</v>
      </c>
      <c r="Q2943" t="s">
        <v>8317</v>
      </c>
      <c r="R2943" t="s">
        <v>8357</v>
      </c>
      <c r="S2943" s="11">
        <f t="shared" si="184"/>
        <v>42034.960127314815</v>
      </c>
      <c r="T2943" s="11">
        <f t="shared" si="185"/>
        <v>42064.960127314815</v>
      </c>
    </row>
    <row r="2944" spans="1:20" ht="43.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s="5">
        <f t="shared" si="182"/>
        <v>0.20424999999999999</v>
      </c>
      <c r="H2944" t="s">
        <v>8229</v>
      </c>
      <c r="I2944" t="s">
        <v>8251</v>
      </c>
      <c r="J2944">
        <v>1450297080</v>
      </c>
      <c r="K2944">
        <v>1448565459</v>
      </c>
      <c r="L2944" t="b">
        <v>0</v>
      </c>
      <c r="M2944">
        <v>202</v>
      </c>
      <c r="N2944" s="6">
        <f t="shared" si="183"/>
        <v>202.22772277227722</v>
      </c>
      <c r="O2944" t="b">
        <v>0</v>
      </c>
      <c r="P2944" t="s">
        <v>8303</v>
      </c>
      <c r="Q2944" t="s">
        <v>8317</v>
      </c>
      <c r="R2944" t="s">
        <v>8357</v>
      </c>
      <c r="S2944" s="11">
        <f t="shared" si="184"/>
        <v>42334.803923611107</v>
      </c>
      <c r="T2944" s="11">
        <f t="shared" si="185"/>
        <v>42354.845833333333</v>
      </c>
    </row>
    <row r="2945" spans="1:20" ht="43.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s="5">
        <f t="shared" si="182"/>
        <v>0</v>
      </c>
      <c r="H2945" t="s">
        <v>8224</v>
      </c>
      <c r="I2945" t="s">
        <v>8246</v>
      </c>
      <c r="J2945">
        <v>1428894380</v>
      </c>
      <c r="K2945">
        <v>1426302380</v>
      </c>
      <c r="L2945" t="b">
        <v>0</v>
      </c>
      <c r="M2945">
        <v>0</v>
      </c>
      <c r="N2945" s="6">
        <f t="shared" si="183"/>
        <v>0</v>
      </c>
      <c r="O2945" t="b">
        <v>0</v>
      </c>
      <c r="P2945" t="s">
        <v>8303</v>
      </c>
      <c r="Q2945" t="s">
        <v>8317</v>
      </c>
      <c r="R2945" t="s">
        <v>8357</v>
      </c>
      <c r="S2945" s="11">
        <f t="shared" si="184"/>
        <v>42077.129398148143</v>
      </c>
      <c r="T2945" s="11">
        <f t="shared" si="185"/>
        <v>42107.129398148143</v>
      </c>
    </row>
    <row r="2946" spans="1:20" ht="29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s="5">
        <f t="shared" ref="G2946:G3009" si="186">E2946/D2946</f>
        <v>0.01</v>
      </c>
      <c r="H2946" t="s">
        <v>8224</v>
      </c>
      <c r="I2946" t="s">
        <v>8246</v>
      </c>
      <c r="J2946">
        <v>1433714198</v>
      </c>
      <c r="K2946">
        <v>1431122198</v>
      </c>
      <c r="L2946" t="b">
        <v>0</v>
      </c>
      <c r="M2946">
        <v>1</v>
      </c>
      <c r="N2946" s="6">
        <f t="shared" si="183"/>
        <v>100</v>
      </c>
      <c r="O2946" t="b">
        <v>0</v>
      </c>
      <c r="P2946" t="s">
        <v>8303</v>
      </c>
      <c r="Q2946" t="s">
        <v>8317</v>
      </c>
      <c r="R2946" t="s">
        <v>8357</v>
      </c>
      <c r="S2946" s="11">
        <f t="shared" si="184"/>
        <v>42132.9143287037</v>
      </c>
      <c r="T2946" s="11">
        <f t="shared" si="185"/>
        <v>42162.9143287037</v>
      </c>
    </row>
    <row r="2947" spans="1:20" ht="43.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s="5">
        <f t="shared" si="186"/>
        <v>0</v>
      </c>
      <c r="H2947" t="s">
        <v>8224</v>
      </c>
      <c r="I2947" t="s">
        <v>8246</v>
      </c>
      <c r="J2947">
        <v>1432437660</v>
      </c>
      <c r="K2947">
        <v>1429845660</v>
      </c>
      <c r="L2947" t="b">
        <v>0</v>
      </c>
      <c r="M2947">
        <v>0</v>
      </c>
      <c r="N2947" s="6">
        <f t="shared" ref="N2947:N3010" si="187">IFERROR(E2947/M2947,0)</f>
        <v>0</v>
      </c>
      <c r="O2947" t="b">
        <v>0</v>
      </c>
      <c r="P2947" t="s">
        <v>8303</v>
      </c>
      <c r="Q2947" t="s">
        <v>8317</v>
      </c>
      <c r="R2947" t="s">
        <v>8357</v>
      </c>
      <c r="S2947" s="11">
        <f t="shared" ref="S2947:S3010" si="188">((($K2947/60)/60)/24)+DATE(1970,1,1)</f>
        <v>42118.139583333337</v>
      </c>
      <c r="T2947" s="11">
        <f t="shared" ref="T2947:T3010" si="189">((($J2947/60)/60)/24)+DATE(1970,1,1)</f>
        <v>42148.139583333337</v>
      </c>
    </row>
    <row r="2948" spans="1:20" ht="43.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s="5">
        <f t="shared" si="186"/>
        <v>1E-3</v>
      </c>
      <c r="H2948" t="s">
        <v>8225</v>
      </c>
      <c r="I2948" t="s">
        <v>8247</v>
      </c>
      <c r="J2948">
        <v>1471265092</v>
      </c>
      <c r="K2948">
        <v>1468673092</v>
      </c>
      <c r="L2948" t="b">
        <v>0</v>
      </c>
      <c r="M2948">
        <v>2</v>
      </c>
      <c r="N2948" s="6">
        <f t="shared" si="187"/>
        <v>1</v>
      </c>
      <c r="O2948" t="b">
        <v>0</v>
      </c>
      <c r="P2948" t="s">
        <v>8303</v>
      </c>
      <c r="Q2948" t="s">
        <v>8317</v>
      </c>
      <c r="R2948" t="s">
        <v>8357</v>
      </c>
      <c r="S2948" s="11">
        <f t="shared" si="188"/>
        <v>42567.531157407408</v>
      </c>
      <c r="T2948" s="11">
        <f t="shared" si="189"/>
        <v>42597.531157407408</v>
      </c>
    </row>
    <row r="2949" spans="1:20" ht="43.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s="5">
        <f t="shared" si="186"/>
        <v>4.2880000000000001E-2</v>
      </c>
      <c r="H2949" t="s">
        <v>8224</v>
      </c>
      <c r="I2949" t="s">
        <v>8246</v>
      </c>
      <c r="J2949">
        <v>1480007460</v>
      </c>
      <c r="K2949">
        <v>1475760567</v>
      </c>
      <c r="L2949" t="b">
        <v>0</v>
      </c>
      <c r="M2949">
        <v>13</v>
      </c>
      <c r="N2949" s="6">
        <f t="shared" si="187"/>
        <v>82.461538461538467</v>
      </c>
      <c r="O2949" t="b">
        <v>0</v>
      </c>
      <c r="P2949" t="s">
        <v>8303</v>
      </c>
      <c r="Q2949" t="s">
        <v>8317</v>
      </c>
      <c r="R2949" t="s">
        <v>8357</v>
      </c>
      <c r="S2949" s="11">
        <f t="shared" si="188"/>
        <v>42649.562118055561</v>
      </c>
      <c r="T2949" s="11">
        <f t="shared" si="189"/>
        <v>42698.715972222228</v>
      </c>
    </row>
    <row r="2950" spans="1:20" ht="43.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s="5">
        <f t="shared" si="186"/>
        <v>4.8000000000000001E-5</v>
      </c>
      <c r="H2950" t="s">
        <v>8224</v>
      </c>
      <c r="I2950" t="s">
        <v>8246</v>
      </c>
      <c r="J2950">
        <v>1433259293</v>
      </c>
      <c r="K2950">
        <v>1428075293</v>
      </c>
      <c r="L2950" t="b">
        <v>0</v>
      </c>
      <c r="M2950">
        <v>9</v>
      </c>
      <c r="N2950" s="6">
        <f t="shared" si="187"/>
        <v>2.6666666666666665</v>
      </c>
      <c r="O2950" t="b">
        <v>0</v>
      </c>
      <c r="P2950" t="s">
        <v>8303</v>
      </c>
      <c r="Q2950" t="s">
        <v>8317</v>
      </c>
      <c r="R2950" t="s">
        <v>8357</v>
      </c>
      <c r="S2950" s="11">
        <f t="shared" si="188"/>
        <v>42097.649224537032</v>
      </c>
      <c r="T2950" s="11">
        <f t="shared" si="189"/>
        <v>42157.649224537032</v>
      </c>
    </row>
    <row r="2951" spans="1:20" ht="43.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s="5">
        <f t="shared" si="186"/>
        <v>2.5000000000000001E-2</v>
      </c>
      <c r="H2951" t="s">
        <v>8224</v>
      </c>
      <c r="I2951" t="s">
        <v>8246</v>
      </c>
      <c r="J2951">
        <v>1447965917</v>
      </c>
      <c r="K2951">
        <v>1445370317</v>
      </c>
      <c r="L2951" t="b">
        <v>0</v>
      </c>
      <c r="M2951">
        <v>2</v>
      </c>
      <c r="N2951" s="6">
        <f t="shared" si="187"/>
        <v>12.5</v>
      </c>
      <c r="O2951" t="b">
        <v>0</v>
      </c>
      <c r="P2951" t="s">
        <v>8303</v>
      </c>
      <c r="Q2951" t="s">
        <v>8317</v>
      </c>
      <c r="R2951" t="s">
        <v>8357</v>
      </c>
      <c r="S2951" s="11">
        <f t="shared" si="188"/>
        <v>42297.823113425926</v>
      </c>
      <c r="T2951" s="11">
        <f t="shared" si="189"/>
        <v>42327.864780092597</v>
      </c>
    </row>
    <row r="2952" spans="1:20" ht="43.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s="5">
        <f t="shared" si="186"/>
        <v>0</v>
      </c>
      <c r="H2952" t="s">
        <v>8224</v>
      </c>
      <c r="I2952" t="s">
        <v>8246</v>
      </c>
      <c r="J2952">
        <v>1453538752</v>
      </c>
      <c r="K2952">
        <v>1450946752</v>
      </c>
      <c r="L2952" t="b">
        <v>0</v>
      </c>
      <c r="M2952">
        <v>0</v>
      </c>
      <c r="N2952" s="6">
        <f t="shared" si="187"/>
        <v>0</v>
      </c>
      <c r="O2952" t="b">
        <v>0</v>
      </c>
      <c r="P2952" t="s">
        <v>8303</v>
      </c>
      <c r="Q2952" t="s">
        <v>8317</v>
      </c>
      <c r="R2952" t="s">
        <v>8357</v>
      </c>
      <c r="S2952" s="11">
        <f t="shared" si="188"/>
        <v>42362.36518518519</v>
      </c>
      <c r="T2952" s="11">
        <f t="shared" si="189"/>
        <v>42392.36518518519</v>
      </c>
    </row>
    <row r="2953" spans="1:20" ht="58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s="5">
        <f t="shared" si="186"/>
        <v>2.1919999999999999E-2</v>
      </c>
      <c r="H2953" t="s">
        <v>8224</v>
      </c>
      <c r="I2953" t="s">
        <v>8246</v>
      </c>
      <c r="J2953">
        <v>1412536573</v>
      </c>
      <c r="K2953">
        <v>1408648573</v>
      </c>
      <c r="L2953" t="b">
        <v>0</v>
      </c>
      <c r="M2953">
        <v>58</v>
      </c>
      <c r="N2953" s="6">
        <f t="shared" si="187"/>
        <v>18.896551724137932</v>
      </c>
      <c r="O2953" t="b">
        <v>0</v>
      </c>
      <c r="P2953" t="s">
        <v>8303</v>
      </c>
      <c r="Q2953" t="s">
        <v>8317</v>
      </c>
      <c r="R2953" t="s">
        <v>8357</v>
      </c>
      <c r="S2953" s="11">
        <f t="shared" si="188"/>
        <v>41872.802928240737</v>
      </c>
      <c r="T2953" s="11">
        <f t="shared" si="189"/>
        <v>41917.802928240737</v>
      </c>
    </row>
    <row r="2954" spans="1:20" ht="43.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s="5">
        <f t="shared" si="186"/>
        <v>8.0250000000000002E-2</v>
      </c>
      <c r="H2954" t="s">
        <v>8224</v>
      </c>
      <c r="I2954" t="s">
        <v>8246</v>
      </c>
      <c r="J2954">
        <v>1476676800</v>
      </c>
      <c r="K2954">
        <v>1473957239</v>
      </c>
      <c r="L2954" t="b">
        <v>0</v>
      </c>
      <c r="M2954">
        <v>8</v>
      </c>
      <c r="N2954" s="6">
        <f t="shared" si="187"/>
        <v>200.625</v>
      </c>
      <c r="O2954" t="b">
        <v>0</v>
      </c>
      <c r="P2954" t="s">
        <v>8303</v>
      </c>
      <c r="Q2954" t="s">
        <v>8317</v>
      </c>
      <c r="R2954" t="s">
        <v>8357</v>
      </c>
      <c r="S2954" s="11">
        <f t="shared" si="188"/>
        <v>42628.690266203703</v>
      </c>
      <c r="T2954" s="11">
        <f t="shared" si="189"/>
        <v>42660.166666666672</v>
      </c>
    </row>
    <row r="2955" spans="1:20" ht="43.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s="5">
        <f t="shared" si="186"/>
        <v>1.5125E-3</v>
      </c>
      <c r="H2955" t="s">
        <v>8224</v>
      </c>
      <c r="I2955" t="s">
        <v>8246</v>
      </c>
      <c r="J2955">
        <v>1444330821</v>
      </c>
      <c r="K2955">
        <v>1441738821</v>
      </c>
      <c r="L2955" t="b">
        <v>0</v>
      </c>
      <c r="M2955">
        <v>3</v>
      </c>
      <c r="N2955" s="6">
        <f t="shared" si="187"/>
        <v>201.66666666666666</v>
      </c>
      <c r="O2955" t="b">
        <v>0</v>
      </c>
      <c r="P2955" t="s">
        <v>8303</v>
      </c>
      <c r="Q2955" t="s">
        <v>8317</v>
      </c>
      <c r="R2955" t="s">
        <v>8357</v>
      </c>
      <c r="S2955" s="11">
        <f t="shared" si="188"/>
        <v>42255.791909722218</v>
      </c>
      <c r="T2955" s="11">
        <f t="shared" si="189"/>
        <v>42285.791909722218</v>
      </c>
    </row>
    <row r="2956" spans="1:20" ht="43.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s="5">
        <f t="shared" si="186"/>
        <v>0</v>
      </c>
      <c r="H2956" t="s">
        <v>8224</v>
      </c>
      <c r="I2956" t="s">
        <v>8246</v>
      </c>
      <c r="J2956">
        <v>1489669203</v>
      </c>
      <c r="K2956">
        <v>1487944803</v>
      </c>
      <c r="L2956" t="b">
        <v>0</v>
      </c>
      <c r="M2956">
        <v>0</v>
      </c>
      <c r="N2956" s="6">
        <f t="shared" si="187"/>
        <v>0</v>
      </c>
      <c r="O2956" t="b">
        <v>0</v>
      </c>
      <c r="P2956" t="s">
        <v>8303</v>
      </c>
      <c r="Q2956" t="s">
        <v>8317</v>
      </c>
      <c r="R2956" t="s">
        <v>8357</v>
      </c>
      <c r="S2956" s="11">
        <f t="shared" si="188"/>
        <v>42790.583368055552</v>
      </c>
      <c r="T2956" s="11">
        <f t="shared" si="189"/>
        <v>42810.541701388895</v>
      </c>
    </row>
    <row r="2957" spans="1:20" ht="29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s="5">
        <f t="shared" si="186"/>
        <v>0.59583333333333333</v>
      </c>
      <c r="H2957" t="s">
        <v>8224</v>
      </c>
      <c r="I2957" t="s">
        <v>8246</v>
      </c>
      <c r="J2957">
        <v>1434476849</v>
      </c>
      <c r="K2957">
        <v>1431884849</v>
      </c>
      <c r="L2957" t="b">
        <v>0</v>
      </c>
      <c r="M2957">
        <v>11</v>
      </c>
      <c r="N2957" s="6">
        <f t="shared" si="187"/>
        <v>65</v>
      </c>
      <c r="O2957" t="b">
        <v>0</v>
      </c>
      <c r="P2957" t="s">
        <v>8303</v>
      </c>
      <c r="Q2957" t="s">
        <v>8317</v>
      </c>
      <c r="R2957" t="s">
        <v>8357</v>
      </c>
      <c r="S2957" s="11">
        <f t="shared" si="188"/>
        <v>42141.741307870368</v>
      </c>
      <c r="T2957" s="11">
        <f t="shared" si="189"/>
        <v>42171.741307870368</v>
      </c>
    </row>
    <row r="2958" spans="1:20" ht="43.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s="5">
        <f t="shared" si="186"/>
        <v>0.16734177215189874</v>
      </c>
      <c r="H2958" t="s">
        <v>8224</v>
      </c>
      <c r="I2958" t="s">
        <v>8246</v>
      </c>
      <c r="J2958">
        <v>1462402850</v>
      </c>
      <c r="K2958">
        <v>1459810850</v>
      </c>
      <c r="L2958" t="b">
        <v>0</v>
      </c>
      <c r="M2958">
        <v>20</v>
      </c>
      <c r="N2958" s="6">
        <f t="shared" si="187"/>
        <v>66.099999999999994</v>
      </c>
      <c r="O2958" t="b">
        <v>0</v>
      </c>
      <c r="P2958" t="s">
        <v>8303</v>
      </c>
      <c r="Q2958" t="s">
        <v>8317</v>
      </c>
      <c r="R2958" t="s">
        <v>8357</v>
      </c>
      <c r="S2958" s="11">
        <f t="shared" si="188"/>
        <v>42464.958912037036</v>
      </c>
      <c r="T2958" s="11">
        <f t="shared" si="189"/>
        <v>42494.958912037036</v>
      </c>
    </row>
    <row r="2959" spans="1:20" ht="43.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s="5">
        <f t="shared" si="186"/>
        <v>1.8666666666666668E-2</v>
      </c>
      <c r="H2959" t="s">
        <v>8224</v>
      </c>
      <c r="I2959" t="s">
        <v>8246</v>
      </c>
      <c r="J2959">
        <v>1427498172</v>
      </c>
      <c r="K2959">
        <v>1422317772</v>
      </c>
      <c r="L2959" t="b">
        <v>0</v>
      </c>
      <c r="M2959">
        <v>3</v>
      </c>
      <c r="N2959" s="6">
        <f t="shared" si="187"/>
        <v>93.333333333333329</v>
      </c>
      <c r="O2959" t="b">
        <v>0</v>
      </c>
      <c r="P2959" t="s">
        <v>8303</v>
      </c>
      <c r="Q2959" t="s">
        <v>8317</v>
      </c>
      <c r="R2959" t="s">
        <v>8357</v>
      </c>
      <c r="S2959" s="11">
        <f t="shared" si="188"/>
        <v>42031.011249999996</v>
      </c>
      <c r="T2959" s="11">
        <f t="shared" si="189"/>
        <v>42090.969583333332</v>
      </c>
    </row>
    <row r="2960" spans="1:20" ht="43.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s="5">
        <f t="shared" si="186"/>
        <v>0</v>
      </c>
      <c r="H2960" t="s">
        <v>8224</v>
      </c>
      <c r="I2960" t="s">
        <v>8246</v>
      </c>
      <c r="J2960">
        <v>1462729317</v>
      </c>
      <c r="K2960">
        <v>1457548917</v>
      </c>
      <c r="L2960" t="b">
        <v>0</v>
      </c>
      <c r="M2960">
        <v>0</v>
      </c>
      <c r="N2960" s="6">
        <f t="shared" si="187"/>
        <v>0</v>
      </c>
      <c r="O2960" t="b">
        <v>0</v>
      </c>
      <c r="P2960" t="s">
        <v>8303</v>
      </c>
      <c r="Q2960" t="s">
        <v>8317</v>
      </c>
      <c r="R2960" t="s">
        <v>8357</v>
      </c>
      <c r="S2960" s="11">
        <f t="shared" si="188"/>
        <v>42438.779131944444</v>
      </c>
      <c r="T2960" s="11">
        <f t="shared" si="189"/>
        <v>42498.73746527778</v>
      </c>
    </row>
    <row r="2961" spans="1:20" ht="43.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s="5">
        <f t="shared" si="186"/>
        <v>0</v>
      </c>
      <c r="H2961" t="s">
        <v>8225</v>
      </c>
      <c r="I2961" t="s">
        <v>8247</v>
      </c>
      <c r="J2961">
        <v>1465258325</v>
      </c>
      <c r="K2961">
        <v>1462666325</v>
      </c>
      <c r="L2961" t="b">
        <v>0</v>
      </c>
      <c r="M2961">
        <v>0</v>
      </c>
      <c r="N2961" s="6">
        <f t="shared" si="187"/>
        <v>0</v>
      </c>
      <c r="O2961" t="b">
        <v>0</v>
      </c>
      <c r="P2961" t="s">
        <v>8303</v>
      </c>
      <c r="Q2961" t="s">
        <v>8317</v>
      </c>
      <c r="R2961" t="s">
        <v>8357</v>
      </c>
      <c r="S2961" s="11">
        <f t="shared" si="188"/>
        <v>42498.008391203708</v>
      </c>
      <c r="T2961" s="11">
        <f t="shared" si="189"/>
        <v>42528.008391203708</v>
      </c>
    </row>
    <row r="2962" spans="1:20" ht="43.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s="5">
        <f t="shared" si="186"/>
        <v>0</v>
      </c>
      <c r="H2962" t="s">
        <v>8224</v>
      </c>
      <c r="I2962" t="s">
        <v>8246</v>
      </c>
      <c r="J2962">
        <v>1410459023</v>
      </c>
      <c r="K2962">
        <v>1407867023</v>
      </c>
      <c r="L2962" t="b">
        <v>0</v>
      </c>
      <c r="M2962">
        <v>0</v>
      </c>
      <c r="N2962" s="6">
        <f t="shared" si="187"/>
        <v>0</v>
      </c>
      <c r="O2962" t="b">
        <v>0</v>
      </c>
      <c r="P2962" t="s">
        <v>8303</v>
      </c>
      <c r="Q2962" t="s">
        <v>8317</v>
      </c>
      <c r="R2962" t="s">
        <v>8357</v>
      </c>
      <c r="S2962" s="11">
        <f t="shared" si="188"/>
        <v>41863.757210648146</v>
      </c>
      <c r="T2962" s="11">
        <f t="shared" si="189"/>
        <v>41893.757210648146</v>
      </c>
    </row>
    <row r="2963" spans="1:20" ht="43.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s="5">
        <f t="shared" si="186"/>
        <v>1.0962000000000001</v>
      </c>
      <c r="H2963" t="s">
        <v>8224</v>
      </c>
      <c r="I2963" t="s">
        <v>8246</v>
      </c>
      <c r="J2963">
        <v>1427342400</v>
      </c>
      <c r="K2963">
        <v>1424927159</v>
      </c>
      <c r="L2963" t="b">
        <v>0</v>
      </c>
      <c r="M2963">
        <v>108</v>
      </c>
      <c r="N2963" s="6">
        <f t="shared" si="187"/>
        <v>50.75</v>
      </c>
      <c r="O2963" t="b">
        <v>1</v>
      </c>
      <c r="P2963" t="s">
        <v>8271</v>
      </c>
      <c r="Q2963" t="s">
        <v>8317</v>
      </c>
      <c r="R2963" t="s">
        <v>8318</v>
      </c>
      <c r="S2963" s="11">
        <f t="shared" si="188"/>
        <v>42061.212488425925</v>
      </c>
      <c r="T2963" s="11">
        <f t="shared" si="189"/>
        <v>42089.166666666672</v>
      </c>
    </row>
    <row r="2964" spans="1:20" ht="43.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s="5">
        <f t="shared" si="186"/>
        <v>1.218</v>
      </c>
      <c r="H2964" t="s">
        <v>8224</v>
      </c>
      <c r="I2964" t="s">
        <v>8246</v>
      </c>
      <c r="J2964">
        <v>1425193140</v>
      </c>
      <c r="K2964">
        <v>1422769906</v>
      </c>
      <c r="L2964" t="b">
        <v>0</v>
      </c>
      <c r="M2964">
        <v>20</v>
      </c>
      <c r="N2964" s="6">
        <f t="shared" si="187"/>
        <v>60.9</v>
      </c>
      <c r="O2964" t="b">
        <v>1</v>
      </c>
      <c r="P2964" t="s">
        <v>8271</v>
      </c>
      <c r="Q2964" t="s">
        <v>8317</v>
      </c>
      <c r="R2964" t="s">
        <v>8318</v>
      </c>
      <c r="S2964" s="11">
        <f t="shared" si="188"/>
        <v>42036.24428240741</v>
      </c>
      <c r="T2964" s="11">
        <f t="shared" si="189"/>
        <v>42064.290972222225</v>
      </c>
    </row>
    <row r="2965" spans="1:20" ht="58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s="5">
        <f t="shared" si="186"/>
        <v>1.0685</v>
      </c>
      <c r="H2965" t="s">
        <v>8224</v>
      </c>
      <c r="I2965" t="s">
        <v>8246</v>
      </c>
      <c r="J2965">
        <v>1435835824</v>
      </c>
      <c r="K2965">
        <v>1433243824</v>
      </c>
      <c r="L2965" t="b">
        <v>0</v>
      </c>
      <c r="M2965">
        <v>98</v>
      </c>
      <c r="N2965" s="6">
        <f t="shared" si="187"/>
        <v>109.03061224489795</v>
      </c>
      <c r="O2965" t="b">
        <v>1</v>
      </c>
      <c r="P2965" t="s">
        <v>8271</v>
      </c>
      <c r="Q2965" t="s">
        <v>8317</v>
      </c>
      <c r="R2965" t="s">
        <v>8318</v>
      </c>
      <c r="S2965" s="11">
        <f t="shared" si="188"/>
        <v>42157.470185185186</v>
      </c>
      <c r="T2965" s="11">
        <f t="shared" si="189"/>
        <v>42187.470185185186</v>
      </c>
    </row>
    <row r="2966" spans="1:20" ht="43.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s="5">
        <f t="shared" si="186"/>
        <v>1.0071379999999999</v>
      </c>
      <c r="H2966" t="s">
        <v>8224</v>
      </c>
      <c r="I2966" t="s">
        <v>8246</v>
      </c>
      <c r="J2966">
        <v>1407360720</v>
      </c>
      <c r="K2966">
        <v>1404769819</v>
      </c>
      <c r="L2966" t="b">
        <v>0</v>
      </c>
      <c r="M2966">
        <v>196</v>
      </c>
      <c r="N2966" s="6">
        <f t="shared" si="187"/>
        <v>25.692295918367346</v>
      </c>
      <c r="O2966" t="b">
        <v>1</v>
      </c>
      <c r="P2966" t="s">
        <v>8271</v>
      </c>
      <c r="Q2966" t="s">
        <v>8317</v>
      </c>
      <c r="R2966" t="s">
        <v>8318</v>
      </c>
      <c r="S2966" s="11">
        <f t="shared" si="188"/>
        <v>41827.909942129627</v>
      </c>
      <c r="T2966" s="11">
        <f t="shared" si="189"/>
        <v>41857.897222222222</v>
      </c>
    </row>
    <row r="2967" spans="1:20" ht="43.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s="5">
        <f t="shared" si="186"/>
        <v>1.0900000000000001</v>
      </c>
      <c r="H2967" t="s">
        <v>8224</v>
      </c>
      <c r="I2967" t="s">
        <v>8246</v>
      </c>
      <c r="J2967">
        <v>1436290233</v>
      </c>
      <c r="K2967">
        <v>1433698233</v>
      </c>
      <c r="L2967" t="b">
        <v>0</v>
      </c>
      <c r="M2967">
        <v>39</v>
      </c>
      <c r="N2967" s="6">
        <f t="shared" si="187"/>
        <v>41.92307692307692</v>
      </c>
      <c r="O2967" t="b">
        <v>1</v>
      </c>
      <c r="P2967" t="s">
        <v>8271</v>
      </c>
      <c r="Q2967" t="s">
        <v>8317</v>
      </c>
      <c r="R2967" t="s">
        <v>8318</v>
      </c>
      <c r="S2967" s="11">
        <f t="shared" si="188"/>
        <v>42162.729548611111</v>
      </c>
      <c r="T2967" s="11">
        <f t="shared" si="189"/>
        <v>42192.729548611111</v>
      </c>
    </row>
    <row r="2968" spans="1:20" ht="43.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s="5">
        <f t="shared" si="186"/>
        <v>1.1363000000000001</v>
      </c>
      <c r="H2968" t="s">
        <v>8224</v>
      </c>
      <c r="I2968" t="s">
        <v>8246</v>
      </c>
      <c r="J2968">
        <v>1442425412</v>
      </c>
      <c r="K2968">
        <v>1439833412</v>
      </c>
      <c r="L2968" t="b">
        <v>0</v>
      </c>
      <c r="M2968">
        <v>128</v>
      </c>
      <c r="N2968" s="6">
        <f t="shared" si="187"/>
        <v>88.7734375</v>
      </c>
      <c r="O2968" t="b">
        <v>1</v>
      </c>
      <c r="P2968" t="s">
        <v>8271</v>
      </c>
      <c r="Q2968" t="s">
        <v>8317</v>
      </c>
      <c r="R2968" t="s">
        <v>8318</v>
      </c>
      <c r="S2968" s="11">
        <f t="shared" si="188"/>
        <v>42233.738564814819</v>
      </c>
      <c r="T2968" s="11">
        <f t="shared" si="189"/>
        <v>42263.738564814819</v>
      </c>
    </row>
    <row r="2969" spans="1:20" ht="43.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s="5">
        <f t="shared" si="186"/>
        <v>1.1392</v>
      </c>
      <c r="H2969" t="s">
        <v>8224</v>
      </c>
      <c r="I2969" t="s">
        <v>8246</v>
      </c>
      <c r="J2969">
        <v>1425872692</v>
      </c>
      <c r="K2969">
        <v>1423284292</v>
      </c>
      <c r="L2969" t="b">
        <v>0</v>
      </c>
      <c r="M2969">
        <v>71</v>
      </c>
      <c r="N2969" s="6">
        <f t="shared" si="187"/>
        <v>80.225352112676063</v>
      </c>
      <c r="O2969" t="b">
        <v>1</v>
      </c>
      <c r="P2969" t="s">
        <v>8271</v>
      </c>
      <c r="Q2969" t="s">
        <v>8317</v>
      </c>
      <c r="R2969" t="s">
        <v>8318</v>
      </c>
      <c r="S2969" s="11">
        <f t="shared" si="188"/>
        <v>42042.197824074072</v>
      </c>
      <c r="T2969" s="11">
        <f t="shared" si="189"/>
        <v>42072.156157407408</v>
      </c>
    </row>
    <row r="2970" spans="1:20" ht="29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s="5">
        <f t="shared" si="186"/>
        <v>1.06</v>
      </c>
      <c r="H2970" t="s">
        <v>8224</v>
      </c>
      <c r="I2970" t="s">
        <v>8246</v>
      </c>
      <c r="J2970">
        <v>1471406340</v>
      </c>
      <c r="K2970">
        <v>1470227660</v>
      </c>
      <c r="L2970" t="b">
        <v>0</v>
      </c>
      <c r="M2970">
        <v>47</v>
      </c>
      <c r="N2970" s="6">
        <f t="shared" si="187"/>
        <v>78.936170212765958</v>
      </c>
      <c r="O2970" t="b">
        <v>1</v>
      </c>
      <c r="P2970" t="s">
        <v>8271</v>
      </c>
      <c r="Q2970" t="s">
        <v>8317</v>
      </c>
      <c r="R2970" t="s">
        <v>8318</v>
      </c>
      <c r="S2970" s="11">
        <f t="shared" si="188"/>
        <v>42585.523842592593</v>
      </c>
      <c r="T2970" s="11">
        <f t="shared" si="189"/>
        <v>42599.165972222225</v>
      </c>
    </row>
    <row r="2971" spans="1:20" ht="43.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s="5">
        <f t="shared" si="186"/>
        <v>1.625</v>
      </c>
      <c r="H2971" t="s">
        <v>8229</v>
      </c>
      <c r="I2971" t="s">
        <v>8251</v>
      </c>
      <c r="J2971">
        <v>1430693460</v>
      </c>
      <c r="K2971">
        <v>1428087153</v>
      </c>
      <c r="L2971" t="b">
        <v>0</v>
      </c>
      <c r="M2971">
        <v>17</v>
      </c>
      <c r="N2971" s="6">
        <f t="shared" si="187"/>
        <v>95.588235294117652</v>
      </c>
      <c r="O2971" t="b">
        <v>1</v>
      </c>
      <c r="P2971" t="s">
        <v>8271</v>
      </c>
      <c r="Q2971" t="s">
        <v>8317</v>
      </c>
      <c r="R2971" t="s">
        <v>8318</v>
      </c>
      <c r="S2971" s="11">
        <f t="shared" si="188"/>
        <v>42097.786493055552</v>
      </c>
      <c r="T2971" s="11">
        <f t="shared" si="189"/>
        <v>42127.952083333337</v>
      </c>
    </row>
    <row r="2972" spans="1:20" ht="43.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s="5">
        <f t="shared" si="186"/>
        <v>1.06</v>
      </c>
      <c r="H2972" t="s">
        <v>8224</v>
      </c>
      <c r="I2972" t="s">
        <v>8246</v>
      </c>
      <c r="J2972">
        <v>1405699451</v>
      </c>
      <c r="K2972">
        <v>1403107451</v>
      </c>
      <c r="L2972" t="b">
        <v>0</v>
      </c>
      <c r="M2972">
        <v>91</v>
      </c>
      <c r="N2972" s="6">
        <f t="shared" si="187"/>
        <v>69.890109890109883</v>
      </c>
      <c r="O2972" t="b">
        <v>1</v>
      </c>
      <c r="P2972" t="s">
        <v>8271</v>
      </c>
      <c r="Q2972" t="s">
        <v>8317</v>
      </c>
      <c r="R2972" t="s">
        <v>8318</v>
      </c>
      <c r="S2972" s="11">
        <f t="shared" si="188"/>
        <v>41808.669571759259</v>
      </c>
      <c r="T2972" s="11">
        <f t="shared" si="189"/>
        <v>41838.669571759259</v>
      </c>
    </row>
    <row r="2973" spans="1:20" ht="43.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s="5">
        <f t="shared" si="186"/>
        <v>1.0015624999999999</v>
      </c>
      <c r="H2973" t="s">
        <v>8224</v>
      </c>
      <c r="I2973" t="s">
        <v>8246</v>
      </c>
      <c r="J2973">
        <v>1409500078</v>
      </c>
      <c r="K2973">
        <v>1406908078</v>
      </c>
      <c r="L2973" t="b">
        <v>0</v>
      </c>
      <c r="M2973">
        <v>43</v>
      </c>
      <c r="N2973" s="6">
        <f t="shared" si="187"/>
        <v>74.534883720930239</v>
      </c>
      <c r="O2973" t="b">
        <v>1</v>
      </c>
      <c r="P2973" t="s">
        <v>8271</v>
      </c>
      <c r="Q2973" t="s">
        <v>8317</v>
      </c>
      <c r="R2973" t="s">
        <v>8318</v>
      </c>
      <c r="S2973" s="11">
        <f t="shared" si="188"/>
        <v>41852.658310185187</v>
      </c>
      <c r="T2973" s="11">
        <f t="shared" si="189"/>
        <v>41882.658310185187</v>
      </c>
    </row>
    <row r="2974" spans="1:20" ht="29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s="5">
        <f t="shared" si="186"/>
        <v>1.0535000000000001</v>
      </c>
      <c r="H2974" t="s">
        <v>8224</v>
      </c>
      <c r="I2974" t="s">
        <v>8246</v>
      </c>
      <c r="J2974">
        <v>1480899600</v>
      </c>
      <c r="K2974">
        <v>1479609520</v>
      </c>
      <c r="L2974" t="b">
        <v>0</v>
      </c>
      <c r="M2974">
        <v>17</v>
      </c>
      <c r="N2974" s="6">
        <f t="shared" si="187"/>
        <v>123.94117647058823</v>
      </c>
      <c r="O2974" t="b">
        <v>1</v>
      </c>
      <c r="P2974" t="s">
        <v>8271</v>
      </c>
      <c r="Q2974" t="s">
        <v>8317</v>
      </c>
      <c r="R2974" t="s">
        <v>8318</v>
      </c>
      <c r="S2974" s="11">
        <f t="shared" si="188"/>
        <v>42694.110185185185</v>
      </c>
      <c r="T2974" s="11">
        <f t="shared" si="189"/>
        <v>42709.041666666672</v>
      </c>
    </row>
    <row r="2975" spans="1:20" ht="43.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s="5">
        <f t="shared" si="186"/>
        <v>1.748</v>
      </c>
      <c r="H2975" t="s">
        <v>8224</v>
      </c>
      <c r="I2975" t="s">
        <v>8246</v>
      </c>
      <c r="J2975">
        <v>1451620800</v>
      </c>
      <c r="K2975">
        <v>1449171508</v>
      </c>
      <c r="L2975" t="b">
        <v>0</v>
      </c>
      <c r="M2975">
        <v>33</v>
      </c>
      <c r="N2975" s="6">
        <f t="shared" si="187"/>
        <v>264.84848484848487</v>
      </c>
      <c r="O2975" t="b">
        <v>1</v>
      </c>
      <c r="P2975" t="s">
        <v>8271</v>
      </c>
      <c r="Q2975" t="s">
        <v>8317</v>
      </c>
      <c r="R2975" t="s">
        <v>8318</v>
      </c>
      <c r="S2975" s="11">
        <f t="shared" si="188"/>
        <v>42341.818379629629</v>
      </c>
      <c r="T2975" s="11">
        <f t="shared" si="189"/>
        <v>42370.166666666672</v>
      </c>
    </row>
    <row r="2976" spans="1:20" ht="43.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s="5">
        <f t="shared" si="186"/>
        <v>1.02</v>
      </c>
      <c r="H2976" t="s">
        <v>8224</v>
      </c>
      <c r="I2976" t="s">
        <v>8246</v>
      </c>
      <c r="J2976">
        <v>1411695300</v>
      </c>
      <c r="K2976">
        <v>1409275671</v>
      </c>
      <c r="L2976" t="b">
        <v>0</v>
      </c>
      <c r="M2976">
        <v>87</v>
      </c>
      <c r="N2976" s="6">
        <f t="shared" si="187"/>
        <v>58.620689655172413</v>
      </c>
      <c r="O2976" t="b">
        <v>1</v>
      </c>
      <c r="P2976" t="s">
        <v>8271</v>
      </c>
      <c r="Q2976" t="s">
        <v>8317</v>
      </c>
      <c r="R2976" t="s">
        <v>8318</v>
      </c>
      <c r="S2976" s="11">
        <f t="shared" si="188"/>
        <v>41880.061006944445</v>
      </c>
      <c r="T2976" s="11">
        <f t="shared" si="189"/>
        <v>41908.065972222219</v>
      </c>
    </row>
    <row r="2977" spans="1:20" ht="43.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s="5">
        <f t="shared" si="186"/>
        <v>1.00125</v>
      </c>
      <c r="H2977" t="s">
        <v>8224</v>
      </c>
      <c r="I2977" t="s">
        <v>8246</v>
      </c>
      <c r="J2977">
        <v>1417057200</v>
      </c>
      <c r="K2977">
        <v>1414599886</v>
      </c>
      <c r="L2977" t="b">
        <v>0</v>
      </c>
      <c r="M2977">
        <v>113</v>
      </c>
      <c r="N2977" s="6">
        <f t="shared" si="187"/>
        <v>70.884955752212392</v>
      </c>
      <c r="O2977" t="b">
        <v>1</v>
      </c>
      <c r="P2977" t="s">
        <v>8271</v>
      </c>
      <c r="Q2977" t="s">
        <v>8317</v>
      </c>
      <c r="R2977" t="s">
        <v>8318</v>
      </c>
      <c r="S2977" s="11">
        <f t="shared" si="188"/>
        <v>41941.683865740742</v>
      </c>
      <c r="T2977" s="11">
        <f t="shared" si="189"/>
        <v>41970.125</v>
      </c>
    </row>
    <row r="2978" spans="1:20" ht="43.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s="5">
        <f t="shared" si="186"/>
        <v>1.7142857142857142</v>
      </c>
      <c r="H2978" t="s">
        <v>8225</v>
      </c>
      <c r="I2978" t="s">
        <v>8247</v>
      </c>
      <c r="J2978">
        <v>1457870400</v>
      </c>
      <c r="K2978">
        <v>1456421530</v>
      </c>
      <c r="L2978" t="b">
        <v>0</v>
      </c>
      <c r="M2978">
        <v>14</v>
      </c>
      <c r="N2978" s="6">
        <f t="shared" si="187"/>
        <v>8.5714285714285712</v>
      </c>
      <c r="O2978" t="b">
        <v>1</v>
      </c>
      <c r="P2978" t="s">
        <v>8271</v>
      </c>
      <c r="Q2978" t="s">
        <v>8317</v>
      </c>
      <c r="R2978" t="s">
        <v>8318</v>
      </c>
      <c r="S2978" s="11">
        <f t="shared" si="188"/>
        <v>42425.730671296296</v>
      </c>
      <c r="T2978" s="11">
        <f t="shared" si="189"/>
        <v>42442.5</v>
      </c>
    </row>
    <row r="2979" spans="1:20" ht="58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s="5">
        <f t="shared" si="186"/>
        <v>1.1356666666666666</v>
      </c>
      <c r="H2979" t="s">
        <v>8224</v>
      </c>
      <c r="I2979" t="s">
        <v>8246</v>
      </c>
      <c r="J2979">
        <v>1427076840</v>
      </c>
      <c r="K2979">
        <v>1421960934</v>
      </c>
      <c r="L2979" t="b">
        <v>0</v>
      </c>
      <c r="M2979">
        <v>30</v>
      </c>
      <c r="N2979" s="6">
        <f t="shared" si="187"/>
        <v>113.56666666666666</v>
      </c>
      <c r="O2979" t="b">
        <v>1</v>
      </c>
      <c r="P2979" t="s">
        <v>8271</v>
      </c>
      <c r="Q2979" t="s">
        <v>8317</v>
      </c>
      <c r="R2979" t="s">
        <v>8318</v>
      </c>
      <c r="S2979" s="11">
        <f t="shared" si="188"/>
        <v>42026.88118055556</v>
      </c>
      <c r="T2979" s="11">
        <f t="shared" si="189"/>
        <v>42086.093055555553</v>
      </c>
    </row>
    <row r="2980" spans="1:20" ht="43.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s="5">
        <f t="shared" si="186"/>
        <v>1.2946666666666666</v>
      </c>
      <c r="H2980" t="s">
        <v>8224</v>
      </c>
      <c r="I2980" t="s">
        <v>8246</v>
      </c>
      <c r="J2980">
        <v>1413784740</v>
      </c>
      <c r="K2980">
        <v>1412954547</v>
      </c>
      <c r="L2980" t="b">
        <v>0</v>
      </c>
      <c r="M2980">
        <v>16</v>
      </c>
      <c r="N2980" s="6">
        <f t="shared" si="187"/>
        <v>60.6875</v>
      </c>
      <c r="O2980" t="b">
        <v>1</v>
      </c>
      <c r="P2980" t="s">
        <v>8271</v>
      </c>
      <c r="Q2980" t="s">
        <v>8317</v>
      </c>
      <c r="R2980" t="s">
        <v>8318</v>
      </c>
      <c r="S2980" s="11">
        <f t="shared" si="188"/>
        <v>41922.640590277777</v>
      </c>
      <c r="T2980" s="11">
        <f t="shared" si="189"/>
        <v>41932.249305555553</v>
      </c>
    </row>
    <row r="2981" spans="1:20" ht="43.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s="5">
        <f t="shared" si="186"/>
        <v>1.014</v>
      </c>
      <c r="H2981" t="s">
        <v>8224</v>
      </c>
      <c r="I2981" t="s">
        <v>8246</v>
      </c>
      <c r="J2981">
        <v>1420524000</v>
      </c>
      <c r="K2981">
        <v>1419104823</v>
      </c>
      <c r="L2981" t="b">
        <v>0</v>
      </c>
      <c r="M2981">
        <v>46</v>
      </c>
      <c r="N2981" s="6">
        <f t="shared" si="187"/>
        <v>110.21739130434783</v>
      </c>
      <c r="O2981" t="b">
        <v>1</v>
      </c>
      <c r="P2981" t="s">
        <v>8271</v>
      </c>
      <c r="Q2981" t="s">
        <v>8317</v>
      </c>
      <c r="R2981" t="s">
        <v>8318</v>
      </c>
      <c r="S2981" s="11">
        <f t="shared" si="188"/>
        <v>41993.824340277773</v>
      </c>
      <c r="T2981" s="11">
        <f t="shared" si="189"/>
        <v>42010.25</v>
      </c>
    </row>
    <row r="2982" spans="1:20" ht="43.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s="5">
        <f t="shared" si="186"/>
        <v>1.0916666666666666</v>
      </c>
      <c r="H2982" t="s">
        <v>8224</v>
      </c>
      <c r="I2982" t="s">
        <v>8246</v>
      </c>
      <c r="J2982">
        <v>1440381600</v>
      </c>
      <c r="K2982">
        <v>1438639130</v>
      </c>
      <c r="L2982" t="b">
        <v>0</v>
      </c>
      <c r="M2982">
        <v>24</v>
      </c>
      <c r="N2982" s="6">
        <f t="shared" si="187"/>
        <v>136.45833333333334</v>
      </c>
      <c r="O2982" t="b">
        <v>1</v>
      </c>
      <c r="P2982" t="s">
        <v>8271</v>
      </c>
      <c r="Q2982" t="s">
        <v>8317</v>
      </c>
      <c r="R2982" t="s">
        <v>8318</v>
      </c>
      <c r="S2982" s="11">
        <f t="shared" si="188"/>
        <v>42219.915856481486</v>
      </c>
      <c r="T2982" s="11">
        <f t="shared" si="189"/>
        <v>42240.083333333328</v>
      </c>
    </row>
    <row r="2983" spans="1:20" ht="43.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s="5">
        <f t="shared" si="186"/>
        <v>1.28925</v>
      </c>
      <c r="H2983" t="s">
        <v>8241</v>
      </c>
      <c r="I2983" t="s">
        <v>8249</v>
      </c>
      <c r="J2983">
        <v>1443014756</v>
      </c>
      <c r="K2983">
        <v>1439126756</v>
      </c>
      <c r="L2983" t="b">
        <v>1</v>
      </c>
      <c r="M2983">
        <v>97</v>
      </c>
      <c r="N2983" s="6">
        <f t="shared" si="187"/>
        <v>53.164948453608247</v>
      </c>
      <c r="O2983" t="b">
        <v>1</v>
      </c>
      <c r="P2983" t="s">
        <v>8303</v>
      </c>
      <c r="Q2983" t="s">
        <v>8317</v>
      </c>
      <c r="R2983" t="s">
        <v>8357</v>
      </c>
      <c r="S2983" s="11">
        <f t="shared" si="188"/>
        <v>42225.559675925921</v>
      </c>
      <c r="T2983" s="11">
        <f t="shared" si="189"/>
        <v>42270.559675925921</v>
      </c>
    </row>
    <row r="2984" spans="1:20" ht="29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s="5">
        <f t="shared" si="186"/>
        <v>1.0206</v>
      </c>
      <c r="H2984" t="s">
        <v>8225</v>
      </c>
      <c r="I2984" t="s">
        <v>8247</v>
      </c>
      <c r="J2984">
        <v>1455208143</v>
      </c>
      <c r="K2984">
        <v>1452616143</v>
      </c>
      <c r="L2984" t="b">
        <v>1</v>
      </c>
      <c r="M2984">
        <v>59</v>
      </c>
      <c r="N2984" s="6">
        <f t="shared" si="187"/>
        <v>86.491525423728817</v>
      </c>
      <c r="O2984" t="b">
        <v>1</v>
      </c>
      <c r="P2984" t="s">
        <v>8303</v>
      </c>
      <c r="Q2984" t="s">
        <v>8317</v>
      </c>
      <c r="R2984" t="s">
        <v>8357</v>
      </c>
      <c r="S2984" s="11">
        <f t="shared" si="188"/>
        <v>42381.686840277776</v>
      </c>
      <c r="T2984" s="11">
        <f t="shared" si="189"/>
        <v>42411.686840277776</v>
      </c>
    </row>
    <row r="2985" spans="1:20" ht="43.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s="5">
        <f t="shared" si="186"/>
        <v>1.465395775862069</v>
      </c>
      <c r="H2985" t="s">
        <v>8224</v>
      </c>
      <c r="I2985" t="s">
        <v>8246</v>
      </c>
      <c r="J2985">
        <v>1415722236</v>
      </c>
      <c r="K2985">
        <v>1410534636</v>
      </c>
      <c r="L2985" t="b">
        <v>1</v>
      </c>
      <c r="M2985">
        <v>1095</v>
      </c>
      <c r="N2985" s="6">
        <f t="shared" si="187"/>
        <v>155.23827397260274</v>
      </c>
      <c r="O2985" t="b">
        <v>1</v>
      </c>
      <c r="P2985" t="s">
        <v>8303</v>
      </c>
      <c r="Q2985" t="s">
        <v>8317</v>
      </c>
      <c r="R2985" t="s">
        <v>8357</v>
      </c>
      <c r="S2985" s="11">
        <f t="shared" si="188"/>
        <v>41894.632361111115</v>
      </c>
      <c r="T2985" s="11">
        <f t="shared" si="189"/>
        <v>41954.674027777779</v>
      </c>
    </row>
    <row r="2986" spans="1:20" ht="43.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s="5">
        <f t="shared" si="186"/>
        <v>1.00352</v>
      </c>
      <c r="H2986" t="s">
        <v>8224</v>
      </c>
      <c r="I2986" t="s">
        <v>8246</v>
      </c>
      <c r="J2986">
        <v>1472020881</v>
      </c>
      <c r="K2986">
        <v>1469428881</v>
      </c>
      <c r="L2986" t="b">
        <v>1</v>
      </c>
      <c r="M2986">
        <v>218</v>
      </c>
      <c r="N2986" s="6">
        <f t="shared" si="187"/>
        <v>115.08256880733946</v>
      </c>
      <c r="O2986" t="b">
        <v>1</v>
      </c>
      <c r="P2986" t="s">
        <v>8303</v>
      </c>
      <c r="Q2986" t="s">
        <v>8317</v>
      </c>
      <c r="R2986" t="s">
        <v>8357</v>
      </c>
      <c r="S2986" s="11">
        <f t="shared" si="188"/>
        <v>42576.278715277775</v>
      </c>
      <c r="T2986" s="11">
        <f t="shared" si="189"/>
        <v>42606.278715277775</v>
      </c>
    </row>
    <row r="2987" spans="1:20" ht="43.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s="5">
        <f t="shared" si="186"/>
        <v>1.2164999999999999</v>
      </c>
      <c r="H2987" t="s">
        <v>8228</v>
      </c>
      <c r="I2987" t="s">
        <v>8250</v>
      </c>
      <c r="J2987">
        <v>1477886400</v>
      </c>
      <c r="K2987">
        <v>1476228128</v>
      </c>
      <c r="L2987" t="b">
        <v>0</v>
      </c>
      <c r="M2987">
        <v>111</v>
      </c>
      <c r="N2987" s="6">
        <f t="shared" si="187"/>
        <v>109.5945945945946</v>
      </c>
      <c r="O2987" t="b">
        <v>1</v>
      </c>
      <c r="P2987" t="s">
        <v>8303</v>
      </c>
      <c r="Q2987" t="s">
        <v>8317</v>
      </c>
      <c r="R2987" t="s">
        <v>8357</v>
      </c>
      <c r="S2987" s="11">
        <f t="shared" si="188"/>
        <v>42654.973703703698</v>
      </c>
      <c r="T2987" s="11">
        <f t="shared" si="189"/>
        <v>42674.166666666672</v>
      </c>
    </row>
    <row r="2988" spans="1:20" ht="43.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s="5">
        <f t="shared" si="186"/>
        <v>1.0549999999999999</v>
      </c>
      <c r="H2988" t="s">
        <v>8225</v>
      </c>
      <c r="I2988" t="s">
        <v>8247</v>
      </c>
      <c r="J2988">
        <v>1462100406</v>
      </c>
      <c r="K2988">
        <v>1456920006</v>
      </c>
      <c r="L2988" t="b">
        <v>0</v>
      </c>
      <c r="M2988">
        <v>56</v>
      </c>
      <c r="N2988" s="6">
        <f t="shared" si="187"/>
        <v>45.214285714285715</v>
      </c>
      <c r="O2988" t="b">
        <v>1</v>
      </c>
      <c r="P2988" t="s">
        <v>8303</v>
      </c>
      <c r="Q2988" t="s">
        <v>8317</v>
      </c>
      <c r="R2988" t="s">
        <v>8357</v>
      </c>
      <c r="S2988" s="11">
        <f t="shared" si="188"/>
        <v>42431.500069444446</v>
      </c>
      <c r="T2988" s="11">
        <f t="shared" si="189"/>
        <v>42491.458402777775</v>
      </c>
    </row>
    <row r="2989" spans="1:20" ht="43.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s="5">
        <f t="shared" si="186"/>
        <v>1.1040080000000001</v>
      </c>
      <c r="H2989" t="s">
        <v>8224</v>
      </c>
      <c r="I2989" t="s">
        <v>8246</v>
      </c>
      <c r="J2989">
        <v>1476316800</v>
      </c>
      <c r="K2989">
        <v>1473837751</v>
      </c>
      <c r="L2989" t="b">
        <v>0</v>
      </c>
      <c r="M2989">
        <v>265</v>
      </c>
      <c r="N2989" s="6">
        <f t="shared" si="187"/>
        <v>104.15169811320754</v>
      </c>
      <c r="O2989" t="b">
        <v>1</v>
      </c>
      <c r="P2989" t="s">
        <v>8303</v>
      </c>
      <c r="Q2989" t="s">
        <v>8317</v>
      </c>
      <c r="R2989" t="s">
        <v>8357</v>
      </c>
      <c r="S2989" s="11">
        <f t="shared" si="188"/>
        <v>42627.307303240741</v>
      </c>
      <c r="T2989" s="11">
        <f t="shared" si="189"/>
        <v>42656</v>
      </c>
    </row>
    <row r="2990" spans="1:20" ht="43.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s="5">
        <f t="shared" si="186"/>
        <v>1</v>
      </c>
      <c r="H2990" t="s">
        <v>8225</v>
      </c>
      <c r="I2990" t="s">
        <v>8247</v>
      </c>
      <c r="J2990">
        <v>1466412081</v>
      </c>
      <c r="K2990">
        <v>1463820081</v>
      </c>
      <c r="L2990" t="b">
        <v>0</v>
      </c>
      <c r="M2990">
        <v>28</v>
      </c>
      <c r="N2990" s="6">
        <f t="shared" si="187"/>
        <v>35.714285714285715</v>
      </c>
      <c r="O2990" t="b">
        <v>1</v>
      </c>
      <c r="P2990" t="s">
        <v>8303</v>
      </c>
      <c r="Q2990" t="s">
        <v>8317</v>
      </c>
      <c r="R2990" t="s">
        <v>8357</v>
      </c>
      <c r="S2990" s="11">
        <f t="shared" si="188"/>
        <v>42511.362048611118</v>
      </c>
      <c r="T2990" s="11">
        <f t="shared" si="189"/>
        <v>42541.362048611118</v>
      </c>
    </row>
    <row r="2991" spans="1:20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s="5">
        <f t="shared" si="186"/>
        <v>1.76535</v>
      </c>
      <c r="H2991" t="s">
        <v>8224</v>
      </c>
      <c r="I2991" t="s">
        <v>8246</v>
      </c>
      <c r="J2991">
        <v>1450673940</v>
      </c>
      <c r="K2991">
        <v>1448756962</v>
      </c>
      <c r="L2991" t="b">
        <v>0</v>
      </c>
      <c r="M2991">
        <v>364</v>
      </c>
      <c r="N2991" s="6">
        <f t="shared" si="187"/>
        <v>96.997252747252745</v>
      </c>
      <c r="O2991" t="b">
        <v>1</v>
      </c>
      <c r="P2991" t="s">
        <v>8303</v>
      </c>
      <c r="Q2991" t="s">
        <v>8317</v>
      </c>
      <c r="R2991" t="s">
        <v>8357</v>
      </c>
      <c r="S2991" s="11">
        <f t="shared" si="188"/>
        <v>42337.02039351852</v>
      </c>
      <c r="T2991" s="11">
        <f t="shared" si="189"/>
        <v>42359.207638888889</v>
      </c>
    </row>
    <row r="2992" spans="1:20" ht="43.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s="5">
        <f t="shared" si="186"/>
        <v>1</v>
      </c>
      <c r="H2992" t="s">
        <v>8224</v>
      </c>
      <c r="I2992" t="s">
        <v>8246</v>
      </c>
      <c r="J2992">
        <v>1452174420</v>
      </c>
      <c r="K2992">
        <v>1449150420</v>
      </c>
      <c r="L2992" t="b">
        <v>0</v>
      </c>
      <c r="M2992">
        <v>27</v>
      </c>
      <c r="N2992" s="6">
        <f t="shared" si="187"/>
        <v>370.37037037037038</v>
      </c>
      <c r="O2992" t="b">
        <v>1</v>
      </c>
      <c r="P2992" t="s">
        <v>8303</v>
      </c>
      <c r="Q2992" t="s">
        <v>8317</v>
      </c>
      <c r="R2992" t="s">
        <v>8357</v>
      </c>
      <c r="S2992" s="11">
        <f t="shared" si="188"/>
        <v>42341.57430555555</v>
      </c>
      <c r="T2992" s="11">
        <f t="shared" si="189"/>
        <v>42376.57430555555</v>
      </c>
    </row>
    <row r="2993" spans="1:20" ht="43.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s="5">
        <f t="shared" si="186"/>
        <v>1.0329411764705883</v>
      </c>
      <c r="H2993" t="s">
        <v>8224</v>
      </c>
      <c r="I2993" t="s">
        <v>8246</v>
      </c>
      <c r="J2993">
        <v>1485547530</v>
      </c>
      <c r="K2993">
        <v>1483646730</v>
      </c>
      <c r="L2993" t="b">
        <v>0</v>
      </c>
      <c r="M2993">
        <v>93</v>
      </c>
      <c r="N2993" s="6">
        <f t="shared" si="187"/>
        <v>94.408602150537632</v>
      </c>
      <c r="O2993" t="b">
        <v>1</v>
      </c>
      <c r="P2993" t="s">
        <v>8303</v>
      </c>
      <c r="Q2993" t="s">
        <v>8317</v>
      </c>
      <c r="R2993" t="s">
        <v>8357</v>
      </c>
      <c r="S2993" s="11">
        <f t="shared" si="188"/>
        <v>42740.837152777778</v>
      </c>
      <c r="T2993" s="11">
        <f t="shared" si="189"/>
        <v>42762.837152777778</v>
      </c>
    </row>
    <row r="2994" spans="1:20" ht="43.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s="5">
        <f t="shared" si="186"/>
        <v>1.0449999999999999</v>
      </c>
      <c r="H2994" t="s">
        <v>8224</v>
      </c>
      <c r="I2994" t="s">
        <v>8246</v>
      </c>
      <c r="J2994">
        <v>1476037510</v>
      </c>
      <c r="K2994">
        <v>1473445510</v>
      </c>
      <c r="L2994" t="b">
        <v>0</v>
      </c>
      <c r="M2994">
        <v>64</v>
      </c>
      <c r="N2994" s="6">
        <f t="shared" si="187"/>
        <v>48.984375</v>
      </c>
      <c r="O2994" t="b">
        <v>1</v>
      </c>
      <c r="P2994" t="s">
        <v>8303</v>
      </c>
      <c r="Q2994" t="s">
        <v>8317</v>
      </c>
      <c r="R2994" t="s">
        <v>8357</v>
      </c>
      <c r="S2994" s="11">
        <f t="shared" si="188"/>
        <v>42622.767476851848</v>
      </c>
      <c r="T2994" s="11">
        <f t="shared" si="189"/>
        <v>42652.767476851848</v>
      </c>
    </row>
    <row r="2995" spans="1:20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s="5">
        <f t="shared" si="186"/>
        <v>1.0029999999999999</v>
      </c>
      <c r="H2995" t="s">
        <v>8224</v>
      </c>
      <c r="I2995" t="s">
        <v>8246</v>
      </c>
      <c r="J2995">
        <v>1455998867</v>
      </c>
      <c r="K2995">
        <v>1453406867</v>
      </c>
      <c r="L2995" t="b">
        <v>0</v>
      </c>
      <c r="M2995">
        <v>22</v>
      </c>
      <c r="N2995" s="6">
        <f t="shared" si="187"/>
        <v>45.590909090909093</v>
      </c>
      <c r="O2995" t="b">
        <v>1</v>
      </c>
      <c r="P2995" t="s">
        <v>8303</v>
      </c>
      <c r="Q2995" t="s">
        <v>8317</v>
      </c>
      <c r="R2995" t="s">
        <v>8357</v>
      </c>
      <c r="S2995" s="11">
        <f t="shared" si="188"/>
        <v>42390.838738425926</v>
      </c>
      <c r="T2995" s="11">
        <f t="shared" si="189"/>
        <v>42420.838738425926</v>
      </c>
    </row>
    <row r="2996" spans="1:20" ht="43.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s="5">
        <f t="shared" si="186"/>
        <v>4.577466666666667</v>
      </c>
      <c r="H2996" t="s">
        <v>8225</v>
      </c>
      <c r="I2996" t="s">
        <v>8247</v>
      </c>
      <c r="J2996">
        <v>1412335772</v>
      </c>
      <c r="K2996">
        <v>1409743772</v>
      </c>
      <c r="L2996" t="b">
        <v>0</v>
      </c>
      <c r="M2996">
        <v>59</v>
      </c>
      <c r="N2996" s="6">
        <f t="shared" si="187"/>
        <v>23.275254237288134</v>
      </c>
      <c r="O2996" t="b">
        <v>1</v>
      </c>
      <c r="P2996" t="s">
        <v>8303</v>
      </c>
      <c r="Q2996" t="s">
        <v>8317</v>
      </c>
      <c r="R2996" t="s">
        <v>8357</v>
      </c>
      <c r="S2996" s="11">
        <f t="shared" si="188"/>
        <v>41885.478842592594</v>
      </c>
      <c r="T2996" s="11">
        <f t="shared" si="189"/>
        <v>41915.478842592594</v>
      </c>
    </row>
    <row r="2997" spans="1:20" ht="43.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s="5">
        <f t="shared" si="186"/>
        <v>1.0496000000000001</v>
      </c>
      <c r="H2997" t="s">
        <v>8224</v>
      </c>
      <c r="I2997" t="s">
        <v>8246</v>
      </c>
      <c r="J2997">
        <v>1484841471</v>
      </c>
      <c r="K2997">
        <v>1482249471</v>
      </c>
      <c r="L2997" t="b">
        <v>0</v>
      </c>
      <c r="M2997">
        <v>249</v>
      </c>
      <c r="N2997" s="6">
        <f t="shared" si="187"/>
        <v>63.2289156626506</v>
      </c>
      <c r="O2997" t="b">
        <v>1</v>
      </c>
      <c r="P2997" t="s">
        <v>8303</v>
      </c>
      <c r="Q2997" t="s">
        <v>8317</v>
      </c>
      <c r="R2997" t="s">
        <v>8357</v>
      </c>
      <c r="S2997" s="11">
        <f t="shared" si="188"/>
        <v>42724.665173611109</v>
      </c>
      <c r="T2997" s="11">
        <f t="shared" si="189"/>
        <v>42754.665173611109</v>
      </c>
    </row>
    <row r="2998" spans="1:20" ht="29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s="5">
        <f t="shared" si="186"/>
        <v>1.7194285714285715</v>
      </c>
      <c r="H2998" t="s">
        <v>8224</v>
      </c>
      <c r="I2998" t="s">
        <v>8246</v>
      </c>
      <c r="J2998">
        <v>1432677240</v>
      </c>
      <c r="K2998">
        <v>1427493240</v>
      </c>
      <c r="L2998" t="b">
        <v>0</v>
      </c>
      <c r="M2998">
        <v>392</v>
      </c>
      <c r="N2998" s="6">
        <f t="shared" si="187"/>
        <v>153.5204081632653</v>
      </c>
      <c r="O2998" t="b">
        <v>1</v>
      </c>
      <c r="P2998" t="s">
        <v>8303</v>
      </c>
      <c r="Q2998" t="s">
        <v>8317</v>
      </c>
      <c r="R2998" t="s">
        <v>8357</v>
      </c>
      <c r="S2998" s="11">
        <f t="shared" si="188"/>
        <v>42090.912500000006</v>
      </c>
      <c r="T2998" s="11">
        <f t="shared" si="189"/>
        <v>42150.912500000006</v>
      </c>
    </row>
    <row r="2999" spans="1:20" ht="43.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s="5">
        <f t="shared" si="186"/>
        <v>1.0373000000000001</v>
      </c>
      <c r="H2999" t="s">
        <v>8224</v>
      </c>
      <c r="I2999" t="s">
        <v>8246</v>
      </c>
      <c r="J2999">
        <v>1488171540</v>
      </c>
      <c r="K2999">
        <v>1486661793</v>
      </c>
      <c r="L2999" t="b">
        <v>0</v>
      </c>
      <c r="M2999">
        <v>115</v>
      </c>
      <c r="N2999" s="6">
        <f t="shared" si="187"/>
        <v>90.2</v>
      </c>
      <c r="O2999" t="b">
        <v>1</v>
      </c>
      <c r="P2999" t="s">
        <v>8303</v>
      </c>
      <c r="Q2999" t="s">
        <v>8317</v>
      </c>
      <c r="R2999" t="s">
        <v>8357</v>
      </c>
      <c r="S2999" s="11">
        <f t="shared" si="188"/>
        <v>42775.733715277776</v>
      </c>
      <c r="T2999" s="11">
        <f t="shared" si="189"/>
        <v>42793.207638888889</v>
      </c>
    </row>
    <row r="3000" spans="1:20" ht="43.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s="5">
        <f t="shared" si="186"/>
        <v>1.0302899999999999</v>
      </c>
      <c r="H3000" t="s">
        <v>8224</v>
      </c>
      <c r="I3000" t="s">
        <v>8246</v>
      </c>
      <c r="J3000">
        <v>1402892700</v>
      </c>
      <c r="K3000">
        <v>1400474329</v>
      </c>
      <c r="L3000" t="b">
        <v>0</v>
      </c>
      <c r="M3000">
        <v>433</v>
      </c>
      <c r="N3000" s="6">
        <f t="shared" si="187"/>
        <v>118.97113163972287</v>
      </c>
      <c r="O3000" t="b">
        <v>1</v>
      </c>
      <c r="P3000" t="s">
        <v>8303</v>
      </c>
      <c r="Q3000" t="s">
        <v>8317</v>
      </c>
      <c r="R3000" t="s">
        <v>8357</v>
      </c>
      <c r="S3000" s="11">
        <f t="shared" si="188"/>
        <v>41778.193622685183</v>
      </c>
      <c r="T3000" s="11">
        <f t="shared" si="189"/>
        <v>41806.184027777781</v>
      </c>
    </row>
    <row r="3001" spans="1:20" ht="43.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s="5">
        <f t="shared" si="186"/>
        <v>1.1888888888888889</v>
      </c>
      <c r="H3001" t="s">
        <v>8224</v>
      </c>
      <c r="I3001" t="s">
        <v>8246</v>
      </c>
      <c r="J3001">
        <v>1488333600</v>
      </c>
      <c r="K3001">
        <v>1487094360</v>
      </c>
      <c r="L3001" t="b">
        <v>0</v>
      </c>
      <c r="M3001">
        <v>20</v>
      </c>
      <c r="N3001" s="6">
        <f t="shared" si="187"/>
        <v>80.25</v>
      </c>
      <c r="O3001" t="b">
        <v>1</v>
      </c>
      <c r="P3001" t="s">
        <v>8303</v>
      </c>
      <c r="Q3001" t="s">
        <v>8317</v>
      </c>
      <c r="R3001" t="s">
        <v>8357</v>
      </c>
      <c r="S3001" s="11">
        <f t="shared" si="188"/>
        <v>42780.740277777775</v>
      </c>
      <c r="T3001" s="11">
        <f t="shared" si="189"/>
        <v>42795.083333333328</v>
      </c>
    </row>
    <row r="3002" spans="1:20" ht="43.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s="5">
        <f t="shared" si="186"/>
        <v>1</v>
      </c>
      <c r="H3002" t="s">
        <v>8224</v>
      </c>
      <c r="I3002" t="s">
        <v>8246</v>
      </c>
      <c r="J3002">
        <v>1485885600</v>
      </c>
      <c r="K3002">
        <v>1484682670</v>
      </c>
      <c r="L3002" t="b">
        <v>0</v>
      </c>
      <c r="M3002">
        <v>8</v>
      </c>
      <c r="N3002" s="6">
        <f t="shared" si="187"/>
        <v>62.5</v>
      </c>
      <c r="O3002" t="b">
        <v>1</v>
      </c>
      <c r="P3002" t="s">
        <v>8303</v>
      </c>
      <c r="Q3002" t="s">
        <v>8317</v>
      </c>
      <c r="R3002" t="s">
        <v>8357</v>
      </c>
      <c r="S3002" s="11">
        <f t="shared" si="188"/>
        <v>42752.827199074076</v>
      </c>
      <c r="T3002" s="11">
        <f t="shared" si="189"/>
        <v>42766.75</v>
      </c>
    </row>
    <row r="3003" spans="1:20" ht="43.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s="5">
        <f t="shared" si="186"/>
        <v>3.1869988910451896</v>
      </c>
      <c r="H3003" t="s">
        <v>8224</v>
      </c>
      <c r="I3003" t="s">
        <v>8246</v>
      </c>
      <c r="J3003">
        <v>1468445382</v>
      </c>
      <c r="K3003">
        <v>1465853382</v>
      </c>
      <c r="L3003" t="b">
        <v>0</v>
      </c>
      <c r="M3003">
        <v>175</v>
      </c>
      <c r="N3003" s="6">
        <f t="shared" si="187"/>
        <v>131.37719999999999</v>
      </c>
      <c r="O3003" t="b">
        <v>1</v>
      </c>
      <c r="P3003" t="s">
        <v>8303</v>
      </c>
      <c r="Q3003" t="s">
        <v>8317</v>
      </c>
      <c r="R3003" t="s">
        <v>8357</v>
      </c>
      <c r="S3003" s="11">
        <f t="shared" si="188"/>
        <v>42534.895625000005</v>
      </c>
      <c r="T3003" s="11">
        <f t="shared" si="189"/>
        <v>42564.895625000005</v>
      </c>
    </row>
    <row r="3004" spans="1:20" ht="29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s="5">
        <f t="shared" si="186"/>
        <v>1.0850614285714286</v>
      </c>
      <c r="H3004" t="s">
        <v>8224</v>
      </c>
      <c r="I3004" t="s">
        <v>8246</v>
      </c>
      <c r="J3004">
        <v>1356552252</v>
      </c>
      <c r="K3004">
        <v>1353960252</v>
      </c>
      <c r="L3004" t="b">
        <v>0</v>
      </c>
      <c r="M3004">
        <v>104</v>
      </c>
      <c r="N3004" s="6">
        <f t="shared" si="187"/>
        <v>73.032980769230775</v>
      </c>
      <c r="O3004" t="b">
        <v>1</v>
      </c>
      <c r="P3004" t="s">
        <v>8303</v>
      </c>
      <c r="Q3004" t="s">
        <v>8317</v>
      </c>
      <c r="R3004" t="s">
        <v>8357</v>
      </c>
      <c r="S3004" s="11">
        <f t="shared" si="188"/>
        <v>41239.83625</v>
      </c>
      <c r="T3004" s="11">
        <f t="shared" si="189"/>
        <v>41269.83625</v>
      </c>
    </row>
    <row r="3005" spans="1:20" ht="43.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s="5">
        <f t="shared" si="186"/>
        <v>1.0116666666666667</v>
      </c>
      <c r="H3005" t="s">
        <v>8224</v>
      </c>
      <c r="I3005" t="s">
        <v>8246</v>
      </c>
      <c r="J3005">
        <v>1456811940</v>
      </c>
      <c r="K3005">
        <v>1454098976</v>
      </c>
      <c r="L3005" t="b">
        <v>0</v>
      </c>
      <c r="M3005">
        <v>17</v>
      </c>
      <c r="N3005" s="6">
        <f t="shared" si="187"/>
        <v>178.52941176470588</v>
      </c>
      <c r="O3005" t="b">
        <v>1</v>
      </c>
      <c r="P3005" t="s">
        <v>8303</v>
      </c>
      <c r="Q3005" t="s">
        <v>8317</v>
      </c>
      <c r="R3005" t="s">
        <v>8357</v>
      </c>
      <c r="S3005" s="11">
        <f t="shared" si="188"/>
        <v>42398.849259259259</v>
      </c>
      <c r="T3005" s="11">
        <f t="shared" si="189"/>
        <v>42430.249305555553</v>
      </c>
    </row>
    <row r="3006" spans="1:20" ht="43.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s="5">
        <f t="shared" si="186"/>
        <v>1.12815</v>
      </c>
      <c r="H3006" t="s">
        <v>8224</v>
      </c>
      <c r="I3006" t="s">
        <v>8246</v>
      </c>
      <c r="J3006">
        <v>1416089324</v>
      </c>
      <c r="K3006">
        <v>1413493724</v>
      </c>
      <c r="L3006" t="b">
        <v>0</v>
      </c>
      <c r="M3006">
        <v>277</v>
      </c>
      <c r="N3006" s="6">
        <f t="shared" si="187"/>
        <v>162.90974729241879</v>
      </c>
      <c r="O3006" t="b">
        <v>1</v>
      </c>
      <c r="P3006" t="s">
        <v>8303</v>
      </c>
      <c r="Q3006" t="s">
        <v>8317</v>
      </c>
      <c r="R3006" t="s">
        <v>8357</v>
      </c>
      <c r="S3006" s="11">
        <f t="shared" si="188"/>
        <v>41928.881064814814</v>
      </c>
      <c r="T3006" s="11">
        <f t="shared" si="189"/>
        <v>41958.922731481478</v>
      </c>
    </row>
    <row r="3007" spans="1:20" ht="43.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s="5">
        <f t="shared" si="186"/>
        <v>1.2049622641509434</v>
      </c>
      <c r="H3007" t="s">
        <v>8224</v>
      </c>
      <c r="I3007" t="s">
        <v>8246</v>
      </c>
      <c r="J3007">
        <v>1412611905</v>
      </c>
      <c r="K3007">
        <v>1410019905</v>
      </c>
      <c r="L3007" t="b">
        <v>0</v>
      </c>
      <c r="M3007">
        <v>118</v>
      </c>
      <c r="N3007" s="6">
        <f t="shared" si="187"/>
        <v>108.24237288135593</v>
      </c>
      <c r="O3007" t="b">
        <v>1</v>
      </c>
      <c r="P3007" t="s">
        <v>8303</v>
      </c>
      <c r="Q3007" t="s">
        <v>8317</v>
      </c>
      <c r="R3007" t="s">
        <v>8357</v>
      </c>
      <c r="S3007" s="11">
        <f t="shared" si="188"/>
        <v>41888.674826388888</v>
      </c>
      <c r="T3007" s="11">
        <f t="shared" si="189"/>
        <v>41918.674826388888</v>
      </c>
    </row>
    <row r="3008" spans="1:20" ht="29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s="5">
        <f t="shared" si="186"/>
        <v>1.0774999999999999</v>
      </c>
      <c r="H3008" t="s">
        <v>8229</v>
      </c>
      <c r="I3008" t="s">
        <v>8251</v>
      </c>
      <c r="J3008">
        <v>1418580591</v>
      </c>
      <c r="K3008">
        <v>1415988591</v>
      </c>
      <c r="L3008" t="b">
        <v>0</v>
      </c>
      <c r="M3008">
        <v>97</v>
      </c>
      <c r="N3008" s="6">
        <f t="shared" si="187"/>
        <v>88.865979381443296</v>
      </c>
      <c r="O3008" t="b">
        <v>1</v>
      </c>
      <c r="P3008" t="s">
        <v>8303</v>
      </c>
      <c r="Q3008" t="s">
        <v>8317</v>
      </c>
      <c r="R3008" t="s">
        <v>8357</v>
      </c>
      <c r="S3008" s="11">
        <f t="shared" si="188"/>
        <v>41957.756840277783</v>
      </c>
      <c r="T3008" s="11">
        <f t="shared" si="189"/>
        <v>41987.756840277783</v>
      </c>
    </row>
    <row r="3009" spans="1:20" ht="29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s="5">
        <f t="shared" si="186"/>
        <v>1.8</v>
      </c>
      <c r="H3009" t="s">
        <v>8224</v>
      </c>
      <c r="I3009" t="s">
        <v>8246</v>
      </c>
      <c r="J3009">
        <v>1429938683</v>
      </c>
      <c r="K3009">
        <v>1428124283</v>
      </c>
      <c r="L3009" t="b">
        <v>0</v>
      </c>
      <c r="M3009">
        <v>20</v>
      </c>
      <c r="N3009" s="6">
        <f t="shared" si="187"/>
        <v>54</v>
      </c>
      <c r="O3009" t="b">
        <v>1</v>
      </c>
      <c r="P3009" t="s">
        <v>8303</v>
      </c>
      <c r="Q3009" t="s">
        <v>8317</v>
      </c>
      <c r="R3009" t="s">
        <v>8357</v>
      </c>
      <c r="S3009" s="11">
        <f t="shared" si="188"/>
        <v>42098.216238425928</v>
      </c>
      <c r="T3009" s="11">
        <f t="shared" si="189"/>
        <v>42119.216238425928</v>
      </c>
    </row>
    <row r="3010" spans="1:20" ht="43.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s="5">
        <f t="shared" ref="G3010:G3073" si="190">E3010/D3010</f>
        <v>1.0116666666666667</v>
      </c>
      <c r="H3010" t="s">
        <v>8224</v>
      </c>
      <c r="I3010" t="s">
        <v>8246</v>
      </c>
      <c r="J3010">
        <v>1453352719</v>
      </c>
      <c r="K3010">
        <v>1450760719</v>
      </c>
      <c r="L3010" t="b">
        <v>0</v>
      </c>
      <c r="M3010">
        <v>26</v>
      </c>
      <c r="N3010" s="6">
        <f t="shared" si="187"/>
        <v>116.73076923076923</v>
      </c>
      <c r="O3010" t="b">
        <v>1</v>
      </c>
      <c r="P3010" t="s">
        <v>8303</v>
      </c>
      <c r="Q3010" t="s">
        <v>8317</v>
      </c>
      <c r="R3010" t="s">
        <v>8357</v>
      </c>
      <c r="S3010" s="11">
        <f t="shared" si="188"/>
        <v>42360.212025462963</v>
      </c>
      <c r="T3010" s="11">
        <f t="shared" si="189"/>
        <v>42390.212025462963</v>
      </c>
    </row>
    <row r="3011" spans="1:20" ht="43.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s="5">
        <f t="shared" si="190"/>
        <v>1.19756</v>
      </c>
      <c r="H3011" t="s">
        <v>8224</v>
      </c>
      <c r="I3011" t="s">
        <v>8246</v>
      </c>
      <c r="J3011">
        <v>1417012840</v>
      </c>
      <c r="K3011">
        <v>1414417240</v>
      </c>
      <c r="L3011" t="b">
        <v>0</v>
      </c>
      <c r="M3011">
        <v>128</v>
      </c>
      <c r="N3011" s="6">
        <f t="shared" ref="N3011:N3074" si="191">IFERROR(E3011/M3011,0)</f>
        <v>233.8984375</v>
      </c>
      <c r="O3011" t="b">
        <v>1</v>
      </c>
      <c r="P3011" t="s">
        <v>8303</v>
      </c>
      <c r="Q3011" t="s">
        <v>8317</v>
      </c>
      <c r="R3011" t="s">
        <v>8357</v>
      </c>
      <c r="S3011" s="11">
        <f t="shared" ref="S3011:S3074" si="192">((($K3011/60)/60)/24)+DATE(1970,1,1)</f>
        <v>41939.569907407407</v>
      </c>
      <c r="T3011" s="11">
        <f t="shared" ref="T3011:T3074" si="193">((($J3011/60)/60)/24)+DATE(1970,1,1)</f>
        <v>41969.611574074079</v>
      </c>
    </row>
    <row r="3012" spans="1:20" ht="43.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s="5">
        <f t="shared" si="190"/>
        <v>1.58</v>
      </c>
      <c r="H3012" t="s">
        <v>8224</v>
      </c>
      <c r="I3012" t="s">
        <v>8246</v>
      </c>
      <c r="J3012">
        <v>1424548719</v>
      </c>
      <c r="K3012">
        <v>1419364719</v>
      </c>
      <c r="L3012" t="b">
        <v>0</v>
      </c>
      <c r="M3012">
        <v>15</v>
      </c>
      <c r="N3012" s="6">
        <f t="shared" si="191"/>
        <v>158</v>
      </c>
      <c r="O3012" t="b">
        <v>1</v>
      </c>
      <c r="P3012" t="s">
        <v>8303</v>
      </c>
      <c r="Q3012" t="s">
        <v>8317</v>
      </c>
      <c r="R3012" t="s">
        <v>8357</v>
      </c>
      <c r="S3012" s="11">
        <f t="shared" si="192"/>
        <v>41996.832395833335</v>
      </c>
      <c r="T3012" s="11">
        <f t="shared" si="193"/>
        <v>42056.832395833335</v>
      </c>
    </row>
    <row r="3013" spans="1:20" ht="43.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s="5">
        <f t="shared" si="190"/>
        <v>1.2366666666666666</v>
      </c>
      <c r="H3013" t="s">
        <v>8227</v>
      </c>
      <c r="I3013" t="s">
        <v>8249</v>
      </c>
      <c r="J3013">
        <v>1450911540</v>
      </c>
      <c r="K3013">
        <v>1448536516</v>
      </c>
      <c r="L3013" t="b">
        <v>0</v>
      </c>
      <c r="M3013">
        <v>25</v>
      </c>
      <c r="N3013" s="6">
        <f t="shared" si="191"/>
        <v>14.84</v>
      </c>
      <c r="O3013" t="b">
        <v>1</v>
      </c>
      <c r="P3013" t="s">
        <v>8303</v>
      </c>
      <c r="Q3013" t="s">
        <v>8317</v>
      </c>
      <c r="R3013" t="s">
        <v>8357</v>
      </c>
      <c r="S3013" s="11">
        <f t="shared" si="192"/>
        <v>42334.468935185185</v>
      </c>
      <c r="T3013" s="11">
        <f t="shared" si="193"/>
        <v>42361.957638888889</v>
      </c>
    </row>
    <row r="3014" spans="1:20" ht="43.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s="5">
        <f t="shared" si="190"/>
        <v>1.1712499999999999</v>
      </c>
      <c r="H3014" t="s">
        <v>8224</v>
      </c>
      <c r="I3014" t="s">
        <v>8246</v>
      </c>
      <c r="J3014">
        <v>1423587130</v>
      </c>
      <c r="K3014">
        <v>1421772730</v>
      </c>
      <c r="L3014" t="b">
        <v>0</v>
      </c>
      <c r="M3014">
        <v>55</v>
      </c>
      <c r="N3014" s="6">
        <f t="shared" si="191"/>
        <v>85.181818181818187</v>
      </c>
      <c r="O3014" t="b">
        <v>1</v>
      </c>
      <c r="P3014" t="s">
        <v>8303</v>
      </c>
      <c r="Q3014" t="s">
        <v>8317</v>
      </c>
      <c r="R3014" t="s">
        <v>8357</v>
      </c>
      <c r="S3014" s="11">
        <f t="shared" si="192"/>
        <v>42024.702893518523</v>
      </c>
      <c r="T3014" s="11">
        <f t="shared" si="193"/>
        <v>42045.702893518523</v>
      </c>
    </row>
    <row r="3015" spans="1:20" ht="43.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s="5">
        <f t="shared" si="190"/>
        <v>1.5696000000000001</v>
      </c>
      <c r="H3015" t="s">
        <v>8224</v>
      </c>
      <c r="I3015" t="s">
        <v>8246</v>
      </c>
      <c r="J3015">
        <v>1434917049</v>
      </c>
      <c r="K3015">
        <v>1432325049</v>
      </c>
      <c r="L3015" t="b">
        <v>0</v>
      </c>
      <c r="M3015">
        <v>107</v>
      </c>
      <c r="N3015" s="6">
        <f t="shared" si="191"/>
        <v>146.69158878504672</v>
      </c>
      <c r="O3015" t="b">
        <v>1</v>
      </c>
      <c r="P3015" t="s">
        <v>8303</v>
      </c>
      <c r="Q3015" t="s">
        <v>8317</v>
      </c>
      <c r="R3015" t="s">
        <v>8357</v>
      </c>
      <c r="S3015" s="11">
        <f t="shared" si="192"/>
        <v>42146.836215277777</v>
      </c>
      <c r="T3015" s="11">
        <f t="shared" si="193"/>
        <v>42176.836215277777</v>
      </c>
    </row>
    <row r="3016" spans="1:20" ht="43.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s="5">
        <f t="shared" si="190"/>
        <v>1.13104</v>
      </c>
      <c r="H3016" t="s">
        <v>8224</v>
      </c>
      <c r="I3016" t="s">
        <v>8246</v>
      </c>
      <c r="J3016">
        <v>1415163600</v>
      </c>
      <c r="K3016">
        <v>1412737080</v>
      </c>
      <c r="L3016" t="b">
        <v>0</v>
      </c>
      <c r="M3016">
        <v>557</v>
      </c>
      <c r="N3016" s="6">
        <f t="shared" si="191"/>
        <v>50.764811490125673</v>
      </c>
      <c r="O3016" t="b">
        <v>1</v>
      </c>
      <c r="P3016" t="s">
        <v>8303</v>
      </c>
      <c r="Q3016" t="s">
        <v>8317</v>
      </c>
      <c r="R3016" t="s">
        <v>8357</v>
      </c>
      <c r="S3016" s="11">
        <f t="shared" si="192"/>
        <v>41920.123611111114</v>
      </c>
      <c r="T3016" s="11">
        <f t="shared" si="193"/>
        <v>41948.208333333336</v>
      </c>
    </row>
    <row r="3017" spans="1:20" ht="43.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s="5">
        <f t="shared" si="190"/>
        <v>1.0317647058823529</v>
      </c>
      <c r="H3017" t="s">
        <v>8224</v>
      </c>
      <c r="I3017" t="s">
        <v>8246</v>
      </c>
      <c r="J3017">
        <v>1402459200</v>
      </c>
      <c r="K3017">
        <v>1401125238</v>
      </c>
      <c r="L3017" t="b">
        <v>0</v>
      </c>
      <c r="M3017">
        <v>40</v>
      </c>
      <c r="N3017" s="6">
        <f t="shared" si="191"/>
        <v>87.7</v>
      </c>
      <c r="O3017" t="b">
        <v>1</v>
      </c>
      <c r="P3017" t="s">
        <v>8303</v>
      </c>
      <c r="Q3017" t="s">
        <v>8317</v>
      </c>
      <c r="R3017" t="s">
        <v>8357</v>
      </c>
      <c r="S3017" s="11">
        <f t="shared" si="192"/>
        <v>41785.72729166667</v>
      </c>
      <c r="T3017" s="11">
        <f t="shared" si="193"/>
        <v>41801.166666666664</v>
      </c>
    </row>
    <row r="3018" spans="1:20" ht="43.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s="5">
        <f t="shared" si="190"/>
        <v>1.0261176470588236</v>
      </c>
      <c r="H3018" t="s">
        <v>8224</v>
      </c>
      <c r="I3018" t="s">
        <v>8246</v>
      </c>
      <c r="J3018">
        <v>1405688952</v>
      </c>
      <c r="K3018">
        <v>1400504952</v>
      </c>
      <c r="L3018" t="b">
        <v>0</v>
      </c>
      <c r="M3018">
        <v>36</v>
      </c>
      <c r="N3018" s="6">
        <f t="shared" si="191"/>
        <v>242.27777777777777</v>
      </c>
      <c r="O3018" t="b">
        <v>1</v>
      </c>
      <c r="P3018" t="s">
        <v>8303</v>
      </c>
      <c r="Q3018" t="s">
        <v>8317</v>
      </c>
      <c r="R3018" t="s">
        <v>8357</v>
      </c>
      <c r="S3018" s="11">
        <f t="shared" si="192"/>
        <v>41778.548055555555</v>
      </c>
      <c r="T3018" s="11">
        <f t="shared" si="193"/>
        <v>41838.548055555555</v>
      </c>
    </row>
    <row r="3019" spans="1:20" ht="43.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s="5">
        <f t="shared" si="190"/>
        <v>1.0584090909090909</v>
      </c>
      <c r="H3019" t="s">
        <v>8224</v>
      </c>
      <c r="I3019" t="s">
        <v>8246</v>
      </c>
      <c r="J3019">
        <v>1408566243</v>
      </c>
      <c r="K3019">
        <v>1405974243</v>
      </c>
      <c r="L3019" t="b">
        <v>0</v>
      </c>
      <c r="M3019">
        <v>159</v>
      </c>
      <c r="N3019" s="6">
        <f t="shared" si="191"/>
        <v>146.44654088050314</v>
      </c>
      <c r="O3019" t="b">
        <v>1</v>
      </c>
      <c r="P3019" t="s">
        <v>8303</v>
      </c>
      <c r="Q3019" t="s">
        <v>8317</v>
      </c>
      <c r="R3019" t="s">
        <v>8357</v>
      </c>
      <c r="S3019" s="11">
        <f t="shared" si="192"/>
        <v>41841.850034722222</v>
      </c>
      <c r="T3019" s="11">
        <f t="shared" si="193"/>
        <v>41871.850034722222</v>
      </c>
    </row>
    <row r="3020" spans="1:20" ht="43.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s="5">
        <f t="shared" si="190"/>
        <v>1.0071428571428571</v>
      </c>
      <c r="H3020" t="s">
        <v>8230</v>
      </c>
      <c r="I3020" t="s">
        <v>8249</v>
      </c>
      <c r="J3020">
        <v>1437429600</v>
      </c>
      <c r="K3020">
        <v>1433747376</v>
      </c>
      <c r="L3020" t="b">
        <v>0</v>
      </c>
      <c r="M3020">
        <v>41</v>
      </c>
      <c r="N3020" s="6">
        <f t="shared" si="191"/>
        <v>103.17073170731707</v>
      </c>
      <c r="O3020" t="b">
        <v>1</v>
      </c>
      <c r="P3020" t="s">
        <v>8303</v>
      </c>
      <c r="Q3020" t="s">
        <v>8317</v>
      </c>
      <c r="R3020" t="s">
        <v>8357</v>
      </c>
      <c r="S3020" s="11">
        <f t="shared" si="192"/>
        <v>42163.29833333334</v>
      </c>
      <c r="T3020" s="11">
        <f t="shared" si="193"/>
        <v>42205.916666666672</v>
      </c>
    </row>
    <row r="3021" spans="1:20" ht="43.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s="5">
        <f t="shared" si="190"/>
        <v>1.2123333333333333</v>
      </c>
      <c r="H3021" t="s">
        <v>8224</v>
      </c>
      <c r="I3021" t="s">
        <v>8246</v>
      </c>
      <c r="J3021">
        <v>1401159600</v>
      </c>
      <c r="K3021">
        <v>1398801620</v>
      </c>
      <c r="L3021" t="b">
        <v>0</v>
      </c>
      <c r="M3021">
        <v>226</v>
      </c>
      <c r="N3021" s="6">
        <f t="shared" si="191"/>
        <v>80.464601769911511</v>
      </c>
      <c r="O3021" t="b">
        <v>1</v>
      </c>
      <c r="P3021" t="s">
        <v>8303</v>
      </c>
      <c r="Q3021" t="s">
        <v>8317</v>
      </c>
      <c r="R3021" t="s">
        <v>8357</v>
      </c>
      <c r="S3021" s="11">
        <f t="shared" si="192"/>
        <v>41758.833564814813</v>
      </c>
      <c r="T3021" s="11">
        <f t="shared" si="193"/>
        <v>41786.125</v>
      </c>
    </row>
    <row r="3022" spans="1:20" ht="43.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s="5">
        <f t="shared" si="190"/>
        <v>1.0057142857142858</v>
      </c>
      <c r="H3022" t="s">
        <v>8224</v>
      </c>
      <c r="I3022" t="s">
        <v>8246</v>
      </c>
      <c r="J3022">
        <v>1439583533</v>
      </c>
      <c r="K3022">
        <v>1434399533</v>
      </c>
      <c r="L3022" t="b">
        <v>0</v>
      </c>
      <c r="M3022">
        <v>30</v>
      </c>
      <c r="N3022" s="6">
        <f t="shared" si="191"/>
        <v>234.66666666666666</v>
      </c>
      <c r="O3022" t="b">
        <v>1</v>
      </c>
      <c r="P3022" t="s">
        <v>8303</v>
      </c>
      <c r="Q3022" t="s">
        <v>8317</v>
      </c>
      <c r="R3022" t="s">
        <v>8357</v>
      </c>
      <c r="S3022" s="11">
        <f t="shared" si="192"/>
        <v>42170.846446759257</v>
      </c>
      <c r="T3022" s="11">
        <f t="shared" si="193"/>
        <v>42230.846446759257</v>
      </c>
    </row>
    <row r="3023" spans="1:20" ht="43.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s="5">
        <f t="shared" si="190"/>
        <v>1.1602222222222223</v>
      </c>
      <c r="H3023" t="s">
        <v>8224</v>
      </c>
      <c r="I3023" t="s">
        <v>8246</v>
      </c>
      <c r="J3023">
        <v>1479794340</v>
      </c>
      <c r="K3023">
        <v>1476715869</v>
      </c>
      <c r="L3023" t="b">
        <v>0</v>
      </c>
      <c r="M3023">
        <v>103</v>
      </c>
      <c r="N3023" s="6">
        <f t="shared" si="191"/>
        <v>50.689320388349515</v>
      </c>
      <c r="O3023" t="b">
        <v>1</v>
      </c>
      <c r="P3023" t="s">
        <v>8303</v>
      </c>
      <c r="Q3023" t="s">
        <v>8317</v>
      </c>
      <c r="R3023" t="s">
        <v>8357</v>
      </c>
      <c r="S3023" s="11">
        <f t="shared" si="192"/>
        <v>42660.618854166663</v>
      </c>
      <c r="T3023" s="11">
        <f t="shared" si="193"/>
        <v>42696.249305555553</v>
      </c>
    </row>
    <row r="3024" spans="1:20" ht="43.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s="5">
        <f t="shared" si="190"/>
        <v>1.0087999999999999</v>
      </c>
      <c r="H3024" t="s">
        <v>8224</v>
      </c>
      <c r="I3024" t="s">
        <v>8246</v>
      </c>
      <c r="J3024">
        <v>1472338409</v>
      </c>
      <c r="K3024">
        <v>1468450409</v>
      </c>
      <c r="L3024" t="b">
        <v>0</v>
      </c>
      <c r="M3024">
        <v>62</v>
      </c>
      <c r="N3024" s="6">
        <f t="shared" si="191"/>
        <v>162.70967741935485</v>
      </c>
      <c r="O3024" t="b">
        <v>1</v>
      </c>
      <c r="P3024" t="s">
        <v>8303</v>
      </c>
      <c r="Q3024" t="s">
        <v>8317</v>
      </c>
      <c r="R3024" t="s">
        <v>8357</v>
      </c>
      <c r="S3024" s="11">
        <f t="shared" si="192"/>
        <v>42564.95380787037</v>
      </c>
      <c r="T3024" s="11">
        <f t="shared" si="193"/>
        <v>42609.95380787037</v>
      </c>
    </row>
    <row r="3025" spans="1:20" ht="43.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s="5">
        <f t="shared" si="190"/>
        <v>1.03</v>
      </c>
      <c r="H3025" t="s">
        <v>8225</v>
      </c>
      <c r="I3025" t="s">
        <v>8247</v>
      </c>
      <c r="J3025">
        <v>1434039186</v>
      </c>
      <c r="K3025">
        <v>1430151186</v>
      </c>
      <c r="L3025" t="b">
        <v>0</v>
      </c>
      <c r="M3025">
        <v>6</v>
      </c>
      <c r="N3025" s="6">
        <f t="shared" si="191"/>
        <v>120.16666666666667</v>
      </c>
      <c r="O3025" t="b">
        <v>1</v>
      </c>
      <c r="P3025" t="s">
        <v>8303</v>
      </c>
      <c r="Q3025" t="s">
        <v>8317</v>
      </c>
      <c r="R3025" t="s">
        <v>8357</v>
      </c>
      <c r="S3025" s="11">
        <f t="shared" si="192"/>
        <v>42121.675763888896</v>
      </c>
      <c r="T3025" s="11">
        <f t="shared" si="193"/>
        <v>42166.675763888896</v>
      </c>
    </row>
    <row r="3026" spans="1:20" ht="43.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s="5">
        <f t="shared" si="190"/>
        <v>2.4641999999999999</v>
      </c>
      <c r="H3026" t="s">
        <v>8224</v>
      </c>
      <c r="I3026" t="s">
        <v>8246</v>
      </c>
      <c r="J3026">
        <v>1349567475</v>
      </c>
      <c r="K3026">
        <v>1346975475</v>
      </c>
      <c r="L3026" t="b">
        <v>0</v>
      </c>
      <c r="M3026">
        <v>182</v>
      </c>
      <c r="N3026" s="6">
        <f t="shared" si="191"/>
        <v>67.697802197802204</v>
      </c>
      <c r="O3026" t="b">
        <v>1</v>
      </c>
      <c r="P3026" t="s">
        <v>8303</v>
      </c>
      <c r="Q3026" t="s">
        <v>8317</v>
      </c>
      <c r="R3026" t="s">
        <v>8357</v>
      </c>
      <c r="S3026" s="11">
        <f t="shared" si="192"/>
        <v>41158.993923611109</v>
      </c>
      <c r="T3026" s="11">
        <f t="shared" si="193"/>
        <v>41188.993923611109</v>
      </c>
    </row>
    <row r="3027" spans="1:20" ht="43.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s="5">
        <f t="shared" si="190"/>
        <v>3.0219999999999998</v>
      </c>
      <c r="H3027" t="s">
        <v>8225</v>
      </c>
      <c r="I3027" t="s">
        <v>8247</v>
      </c>
      <c r="J3027">
        <v>1401465600</v>
      </c>
      <c r="K3027">
        <v>1399032813</v>
      </c>
      <c r="L3027" t="b">
        <v>0</v>
      </c>
      <c r="M3027">
        <v>145</v>
      </c>
      <c r="N3027" s="6">
        <f t="shared" si="191"/>
        <v>52.103448275862071</v>
      </c>
      <c r="O3027" t="b">
        <v>1</v>
      </c>
      <c r="P3027" t="s">
        <v>8303</v>
      </c>
      <c r="Q3027" t="s">
        <v>8317</v>
      </c>
      <c r="R3027" t="s">
        <v>8357</v>
      </c>
      <c r="S3027" s="11">
        <f t="shared" si="192"/>
        <v>41761.509409722225</v>
      </c>
      <c r="T3027" s="11">
        <f t="shared" si="193"/>
        <v>41789.666666666664</v>
      </c>
    </row>
    <row r="3028" spans="1:20" ht="43.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s="5">
        <f t="shared" si="190"/>
        <v>1.4333333333333333</v>
      </c>
      <c r="H3028" t="s">
        <v>8225</v>
      </c>
      <c r="I3028" t="s">
        <v>8247</v>
      </c>
      <c r="J3028">
        <v>1488538892</v>
      </c>
      <c r="K3028">
        <v>1487329292</v>
      </c>
      <c r="L3028" t="b">
        <v>0</v>
      </c>
      <c r="M3028">
        <v>25</v>
      </c>
      <c r="N3028" s="6">
        <f t="shared" si="191"/>
        <v>51.6</v>
      </c>
      <c r="O3028" t="b">
        <v>1</v>
      </c>
      <c r="P3028" t="s">
        <v>8303</v>
      </c>
      <c r="Q3028" t="s">
        <v>8317</v>
      </c>
      <c r="R3028" t="s">
        <v>8357</v>
      </c>
      <c r="S3028" s="11">
        <f t="shared" si="192"/>
        <v>42783.459398148145</v>
      </c>
      <c r="T3028" s="11">
        <f t="shared" si="193"/>
        <v>42797.459398148145</v>
      </c>
    </row>
    <row r="3029" spans="1:20" ht="43.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s="5">
        <f t="shared" si="190"/>
        <v>1.3144</v>
      </c>
      <c r="H3029" t="s">
        <v>8224</v>
      </c>
      <c r="I3029" t="s">
        <v>8246</v>
      </c>
      <c r="J3029">
        <v>1426866851</v>
      </c>
      <c r="K3029">
        <v>1424278451</v>
      </c>
      <c r="L3029" t="b">
        <v>0</v>
      </c>
      <c r="M3029">
        <v>320</v>
      </c>
      <c r="N3029" s="6">
        <f t="shared" si="191"/>
        <v>164.3</v>
      </c>
      <c r="O3029" t="b">
        <v>1</v>
      </c>
      <c r="P3029" t="s">
        <v>8303</v>
      </c>
      <c r="Q3029" t="s">
        <v>8317</v>
      </c>
      <c r="R3029" t="s">
        <v>8357</v>
      </c>
      <c r="S3029" s="11">
        <f t="shared" si="192"/>
        <v>42053.704293981486</v>
      </c>
      <c r="T3029" s="11">
        <f t="shared" si="193"/>
        <v>42083.662627314814</v>
      </c>
    </row>
    <row r="3030" spans="1:20" ht="29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s="5">
        <f t="shared" si="190"/>
        <v>1.6801999999999999</v>
      </c>
      <c r="H3030" t="s">
        <v>8224</v>
      </c>
      <c r="I3030" t="s">
        <v>8246</v>
      </c>
      <c r="J3030">
        <v>1471242025</v>
      </c>
      <c r="K3030">
        <v>1468650025</v>
      </c>
      <c r="L3030" t="b">
        <v>0</v>
      </c>
      <c r="M3030">
        <v>99</v>
      </c>
      <c r="N3030" s="6">
        <f t="shared" si="191"/>
        <v>84.858585858585855</v>
      </c>
      <c r="O3030" t="b">
        <v>1</v>
      </c>
      <c r="P3030" t="s">
        <v>8303</v>
      </c>
      <c r="Q3030" t="s">
        <v>8317</v>
      </c>
      <c r="R3030" t="s">
        <v>8357</v>
      </c>
      <c r="S3030" s="11">
        <f t="shared" si="192"/>
        <v>42567.264178240745</v>
      </c>
      <c r="T3030" s="11">
        <f t="shared" si="193"/>
        <v>42597.264178240745</v>
      </c>
    </row>
    <row r="3031" spans="1:20" ht="43.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s="5">
        <f t="shared" si="190"/>
        <v>1.0967666666666667</v>
      </c>
      <c r="H3031" t="s">
        <v>8224</v>
      </c>
      <c r="I3031" t="s">
        <v>8246</v>
      </c>
      <c r="J3031">
        <v>1416285300</v>
      </c>
      <c r="K3031">
        <v>1413824447</v>
      </c>
      <c r="L3031" t="b">
        <v>0</v>
      </c>
      <c r="M3031">
        <v>348</v>
      </c>
      <c r="N3031" s="6">
        <f t="shared" si="191"/>
        <v>94.548850574712645</v>
      </c>
      <c r="O3031" t="b">
        <v>1</v>
      </c>
      <c r="P3031" t="s">
        <v>8303</v>
      </c>
      <c r="Q3031" t="s">
        <v>8317</v>
      </c>
      <c r="R3031" t="s">
        <v>8357</v>
      </c>
      <c r="S3031" s="11">
        <f t="shared" si="192"/>
        <v>41932.708877314813</v>
      </c>
      <c r="T3031" s="11">
        <f t="shared" si="193"/>
        <v>41961.190972222219</v>
      </c>
    </row>
    <row r="3032" spans="1:20" ht="43.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s="5">
        <f t="shared" si="190"/>
        <v>1.0668571428571429</v>
      </c>
      <c r="H3032" t="s">
        <v>8224</v>
      </c>
      <c r="I3032" t="s">
        <v>8246</v>
      </c>
      <c r="J3032">
        <v>1442426171</v>
      </c>
      <c r="K3032">
        <v>1439834171</v>
      </c>
      <c r="L3032" t="b">
        <v>0</v>
      </c>
      <c r="M3032">
        <v>41</v>
      </c>
      <c r="N3032" s="6">
        <f t="shared" si="191"/>
        <v>45.536585365853661</v>
      </c>
      <c r="O3032" t="b">
        <v>1</v>
      </c>
      <c r="P3032" t="s">
        <v>8303</v>
      </c>
      <c r="Q3032" t="s">
        <v>8317</v>
      </c>
      <c r="R3032" t="s">
        <v>8357</v>
      </c>
      <c r="S3032" s="11">
        <f t="shared" si="192"/>
        <v>42233.747349537036</v>
      </c>
      <c r="T3032" s="11">
        <f t="shared" si="193"/>
        <v>42263.747349537036</v>
      </c>
    </row>
    <row r="3033" spans="1:20" ht="72.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s="5">
        <f t="shared" si="190"/>
        <v>1</v>
      </c>
      <c r="H3033" t="s">
        <v>8224</v>
      </c>
      <c r="I3033" t="s">
        <v>8246</v>
      </c>
      <c r="J3033">
        <v>1476479447</v>
      </c>
      <c r="K3033">
        <v>1471295447</v>
      </c>
      <c r="L3033" t="b">
        <v>0</v>
      </c>
      <c r="M3033">
        <v>29</v>
      </c>
      <c r="N3033" s="6">
        <f t="shared" si="191"/>
        <v>51.724137931034484</v>
      </c>
      <c r="O3033" t="b">
        <v>1</v>
      </c>
      <c r="P3033" t="s">
        <v>8303</v>
      </c>
      <c r="Q3033" t="s">
        <v>8317</v>
      </c>
      <c r="R3033" t="s">
        <v>8357</v>
      </c>
      <c r="S3033" s="11">
        <f t="shared" si="192"/>
        <v>42597.882488425923</v>
      </c>
      <c r="T3033" s="11">
        <f t="shared" si="193"/>
        <v>42657.882488425923</v>
      </c>
    </row>
    <row r="3034" spans="1:20" ht="43.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s="5">
        <f t="shared" si="190"/>
        <v>1.272</v>
      </c>
      <c r="H3034" t="s">
        <v>8224</v>
      </c>
      <c r="I3034" t="s">
        <v>8246</v>
      </c>
      <c r="J3034">
        <v>1441933459</v>
      </c>
      <c r="K3034">
        <v>1439341459</v>
      </c>
      <c r="L3034" t="b">
        <v>0</v>
      </c>
      <c r="M3034">
        <v>25</v>
      </c>
      <c r="N3034" s="6">
        <f t="shared" si="191"/>
        <v>50.88</v>
      </c>
      <c r="O3034" t="b">
        <v>1</v>
      </c>
      <c r="P3034" t="s">
        <v>8303</v>
      </c>
      <c r="Q3034" t="s">
        <v>8317</v>
      </c>
      <c r="R3034" t="s">
        <v>8357</v>
      </c>
      <c r="S3034" s="11">
        <f t="shared" si="192"/>
        <v>42228.044664351852</v>
      </c>
      <c r="T3034" s="11">
        <f t="shared" si="193"/>
        <v>42258.044664351852</v>
      </c>
    </row>
    <row r="3035" spans="1:20" ht="43.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s="5">
        <f t="shared" si="190"/>
        <v>1.4653333333333334</v>
      </c>
      <c r="H3035" t="s">
        <v>8224</v>
      </c>
      <c r="I3035" t="s">
        <v>8246</v>
      </c>
      <c r="J3035">
        <v>1471487925</v>
      </c>
      <c r="K3035">
        <v>1468895925</v>
      </c>
      <c r="L3035" t="b">
        <v>0</v>
      </c>
      <c r="M3035">
        <v>23</v>
      </c>
      <c r="N3035" s="6">
        <f t="shared" si="191"/>
        <v>191.13043478260869</v>
      </c>
      <c r="O3035" t="b">
        <v>1</v>
      </c>
      <c r="P3035" t="s">
        <v>8303</v>
      </c>
      <c r="Q3035" t="s">
        <v>8317</v>
      </c>
      <c r="R3035" t="s">
        <v>8357</v>
      </c>
      <c r="S3035" s="11">
        <f t="shared" si="192"/>
        <v>42570.110243055555</v>
      </c>
      <c r="T3035" s="11">
        <f t="shared" si="193"/>
        <v>42600.110243055555</v>
      </c>
    </row>
    <row r="3036" spans="1:20" ht="58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s="5">
        <f t="shared" si="190"/>
        <v>1.1253599999999999</v>
      </c>
      <c r="H3036" t="s">
        <v>8224</v>
      </c>
      <c r="I3036" t="s">
        <v>8246</v>
      </c>
      <c r="J3036">
        <v>1477972740</v>
      </c>
      <c r="K3036">
        <v>1475326255</v>
      </c>
      <c r="L3036" t="b">
        <v>0</v>
      </c>
      <c r="M3036">
        <v>1260</v>
      </c>
      <c r="N3036" s="6">
        <f t="shared" si="191"/>
        <v>89.314285714285717</v>
      </c>
      <c r="O3036" t="b">
        <v>1</v>
      </c>
      <c r="P3036" t="s">
        <v>8303</v>
      </c>
      <c r="Q3036" t="s">
        <v>8317</v>
      </c>
      <c r="R3036" t="s">
        <v>8357</v>
      </c>
      <c r="S3036" s="11">
        <f t="shared" si="192"/>
        <v>42644.535358796296</v>
      </c>
      <c r="T3036" s="11">
        <f t="shared" si="193"/>
        <v>42675.165972222225</v>
      </c>
    </row>
    <row r="3037" spans="1:20" ht="29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s="5">
        <f t="shared" si="190"/>
        <v>1.0878684000000001</v>
      </c>
      <c r="H3037" t="s">
        <v>8224</v>
      </c>
      <c r="I3037" t="s">
        <v>8246</v>
      </c>
      <c r="J3037">
        <v>1367674009</v>
      </c>
      <c r="K3037">
        <v>1365082009</v>
      </c>
      <c r="L3037" t="b">
        <v>0</v>
      </c>
      <c r="M3037">
        <v>307</v>
      </c>
      <c r="N3037" s="6">
        <f t="shared" si="191"/>
        <v>88.588631921824103</v>
      </c>
      <c r="O3037" t="b">
        <v>1</v>
      </c>
      <c r="P3037" t="s">
        <v>8303</v>
      </c>
      <c r="Q3037" t="s">
        <v>8317</v>
      </c>
      <c r="R3037" t="s">
        <v>8357</v>
      </c>
      <c r="S3037" s="11">
        <f t="shared" si="192"/>
        <v>41368.560289351852</v>
      </c>
      <c r="T3037" s="11">
        <f t="shared" si="193"/>
        <v>41398.560289351852</v>
      </c>
    </row>
    <row r="3038" spans="1:20" ht="43.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s="5">
        <f t="shared" si="190"/>
        <v>1.26732</v>
      </c>
      <c r="H3038" t="s">
        <v>8224</v>
      </c>
      <c r="I3038" t="s">
        <v>8246</v>
      </c>
      <c r="J3038">
        <v>1376654340</v>
      </c>
      <c r="K3038">
        <v>1373568644</v>
      </c>
      <c r="L3038" t="b">
        <v>0</v>
      </c>
      <c r="M3038">
        <v>329</v>
      </c>
      <c r="N3038" s="6">
        <f t="shared" si="191"/>
        <v>96.300911854103347</v>
      </c>
      <c r="O3038" t="b">
        <v>1</v>
      </c>
      <c r="P3038" t="s">
        <v>8303</v>
      </c>
      <c r="Q3038" t="s">
        <v>8317</v>
      </c>
      <c r="R3038" t="s">
        <v>8357</v>
      </c>
      <c r="S3038" s="11">
        <f t="shared" si="192"/>
        <v>41466.785231481481</v>
      </c>
      <c r="T3038" s="11">
        <f t="shared" si="193"/>
        <v>41502.499305555553</v>
      </c>
    </row>
    <row r="3039" spans="1:20" ht="58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s="5">
        <f t="shared" si="190"/>
        <v>2.1320000000000001</v>
      </c>
      <c r="H3039" t="s">
        <v>8224</v>
      </c>
      <c r="I3039" t="s">
        <v>8246</v>
      </c>
      <c r="J3039">
        <v>1285995540</v>
      </c>
      <c r="K3039">
        <v>1279574773</v>
      </c>
      <c r="L3039" t="b">
        <v>0</v>
      </c>
      <c r="M3039">
        <v>32</v>
      </c>
      <c r="N3039" s="6">
        <f t="shared" si="191"/>
        <v>33.3125</v>
      </c>
      <c r="O3039" t="b">
        <v>1</v>
      </c>
      <c r="P3039" t="s">
        <v>8303</v>
      </c>
      <c r="Q3039" t="s">
        <v>8317</v>
      </c>
      <c r="R3039" t="s">
        <v>8357</v>
      </c>
      <c r="S3039" s="11">
        <f t="shared" si="192"/>
        <v>40378.893206018518</v>
      </c>
      <c r="T3039" s="11">
        <f t="shared" si="193"/>
        <v>40453.207638888889</v>
      </c>
    </row>
    <row r="3040" spans="1:20" ht="43.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s="5">
        <f t="shared" si="190"/>
        <v>1.0049999999999999</v>
      </c>
      <c r="H3040" t="s">
        <v>8224</v>
      </c>
      <c r="I3040" t="s">
        <v>8246</v>
      </c>
      <c r="J3040">
        <v>1457071397</v>
      </c>
      <c r="K3040">
        <v>1451887397</v>
      </c>
      <c r="L3040" t="b">
        <v>0</v>
      </c>
      <c r="M3040">
        <v>27</v>
      </c>
      <c r="N3040" s="6">
        <f t="shared" si="191"/>
        <v>37.222222222222221</v>
      </c>
      <c r="O3040" t="b">
        <v>1</v>
      </c>
      <c r="P3040" t="s">
        <v>8303</v>
      </c>
      <c r="Q3040" t="s">
        <v>8317</v>
      </c>
      <c r="R3040" t="s">
        <v>8357</v>
      </c>
      <c r="S3040" s="11">
        <f t="shared" si="192"/>
        <v>42373.252280092594</v>
      </c>
      <c r="T3040" s="11">
        <f t="shared" si="193"/>
        <v>42433.252280092594</v>
      </c>
    </row>
    <row r="3041" spans="1:20" ht="43.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s="5">
        <f t="shared" si="190"/>
        <v>1.0871389999999999</v>
      </c>
      <c r="H3041" t="s">
        <v>8224</v>
      </c>
      <c r="I3041" t="s">
        <v>8246</v>
      </c>
      <c r="J3041">
        <v>1388303940</v>
      </c>
      <c r="K3041">
        <v>1386011038</v>
      </c>
      <c r="L3041" t="b">
        <v>0</v>
      </c>
      <c r="M3041">
        <v>236</v>
      </c>
      <c r="N3041" s="6">
        <f t="shared" si="191"/>
        <v>92.130423728813554</v>
      </c>
      <c r="O3041" t="b">
        <v>1</v>
      </c>
      <c r="P3041" t="s">
        <v>8303</v>
      </c>
      <c r="Q3041" t="s">
        <v>8317</v>
      </c>
      <c r="R3041" t="s">
        <v>8357</v>
      </c>
      <c r="S3041" s="11">
        <f t="shared" si="192"/>
        <v>41610.794421296298</v>
      </c>
      <c r="T3041" s="11">
        <f t="shared" si="193"/>
        <v>41637.332638888889</v>
      </c>
    </row>
    <row r="3042" spans="1:20" ht="43.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s="5">
        <f t="shared" si="190"/>
        <v>1.075</v>
      </c>
      <c r="H3042" t="s">
        <v>8224</v>
      </c>
      <c r="I3042" t="s">
        <v>8246</v>
      </c>
      <c r="J3042">
        <v>1435359600</v>
      </c>
      <c r="K3042">
        <v>1434999621</v>
      </c>
      <c r="L3042" t="b">
        <v>0</v>
      </c>
      <c r="M3042">
        <v>42</v>
      </c>
      <c r="N3042" s="6">
        <f t="shared" si="191"/>
        <v>76.785714285714292</v>
      </c>
      <c r="O3042" t="b">
        <v>1</v>
      </c>
      <c r="P3042" t="s">
        <v>8303</v>
      </c>
      <c r="Q3042" t="s">
        <v>8317</v>
      </c>
      <c r="R3042" t="s">
        <v>8357</v>
      </c>
      <c r="S3042" s="11">
        <f t="shared" si="192"/>
        <v>42177.791909722218</v>
      </c>
      <c r="T3042" s="11">
        <f t="shared" si="193"/>
        <v>42181.958333333328</v>
      </c>
    </row>
    <row r="3043" spans="1:20" ht="29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s="5">
        <f t="shared" si="190"/>
        <v>1.1048192771084338</v>
      </c>
      <c r="H3043" t="s">
        <v>8224</v>
      </c>
      <c r="I3043" t="s">
        <v>8246</v>
      </c>
      <c r="J3043">
        <v>1453323048</v>
      </c>
      <c r="K3043">
        <v>1450731048</v>
      </c>
      <c r="L3043" t="b">
        <v>0</v>
      </c>
      <c r="M3043">
        <v>95</v>
      </c>
      <c r="N3043" s="6">
        <f t="shared" si="191"/>
        <v>96.526315789473685</v>
      </c>
      <c r="O3043" t="b">
        <v>1</v>
      </c>
      <c r="P3043" t="s">
        <v>8303</v>
      </c>
      <c r="Q3043" t="s">
        <v>8317</v>
      </c>
      <c r="R3043" t="s">
        <v>8357</v>
      </c>
      <c r="S3043" s="11">
        <f t="shared" si="192"/>
        <v>42359.868611111116</v>
      </c>
      <c r="T3043" s="11">
        <f t="shared" si="193"/>
        <v>42389.868611111116</v>
      </c>
    </row>
    <row r="3044" spans="1:20" ht="43.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s="5">
        <f t="shared" si="190"/>
        <v>1.28</v>
      </c>
      <c r="H3044" t="s">
        <v>8225</v>
      </c>
      <c r="I3044" t="s">
        <v>8247</v>
      </c>
      <c r="J3044">
        <v>1444149047</v>
      </c>
      <c r="K3044">
        <v>1441557047</v>
      </c>
      <c r="L3044" t="b">
        <v>0</v>
      </c>
      <c r="M3044">
        <v>37</v>
      </c>
      <c r="N3044" s="6">
        <f t="shared" si="191"/>
        <v>51.891891891891895</v>
      </c>
      <c r="O3044" t="b">
        <v>1</v>
      </c>
      <c r="P3044" t="s">
        <v>8303</v>
      </c>
      <c r="Q3044" t="s">
        <v>8317</v>
      </c>
      <c r="R3044" t="s">
        <v>8357</v>
      </c>
      <c r="S3044" s="11">
        <f t="shared" si="192"/>
        <v>42253.688043981485</v>
      </c>
      <c r="T3044" s="11">
        <f t="shared" si="193"/>
        <v>42283.688043981485</v>
      </c>
    </row>
    <row r="3045" spans="1:20" ht="43.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s="5">
        <f t="shared" si="190"/>
        <v>1.1000666666666667</v>
      </c>
      <c r="H3045" t="s">
        <v>8229</v>
      </c>
      <c r="I3045" t="s">
        <v>8251</v>
      </c>
      <c r="J3045">
        <v>1429152600</v>
      </c>
      <c r="K3045">
        <v>1426815699</v>
      </c>
      <c r="L3045" t="b">
        <v>0</v>
      </c>
      <c r="M3045">
        <v>128</v>
      </c>
      <c r="N3045" s="6">
        <f t="shared" si="191"/>
        <v>128.9140625</v>
      </c>
      <c r="O3045" t="b">
        <v>1</v>
      </c>
      <c r="P3045" t="s">
        <v>8303</v>
      </c>
      <c r="Q3045" t="s">
        <v>8317</v>
      </c>
      <c r="R3045" t="s">
        <v>8357</v>
      </c>
      <c r="S3045" s="11">
        <f t="shared" si="192"/>
        <v>42083.070590277777</v>
      </c>
      <c r="T3045" s="11">
        <f t="shared" si="193"/>
        <v>42110.118055555555</v>
      </c>
    </row>
    <row r="3046" spans="1:20" ht="43.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s="5">
        <f t="shared" si="190"/>
        <v>1.0934166666666667</v>
      </c>
      <c r="H3046" t="s">
        <v>8224</v>
      </c>
      <c r="I3046" t="s">
        <v>8246</v>
      </c>
      <c r="J3046">
        <v>1454433998</v>
      </c>
      <c r="K3046">
        <v>1453137998</v>
      </c>
      <c r="L3046" t="b">
        <v>0</v>
      </c>
      <c r="M3046">
        <v>156</v>
      </c>
      <c r="N3046" s="6">
        <f t="shared" si="191"/>
        <v>84.108974358974365</v>
      </c>
      <c r="O3046" t="b">
        <v>1</v>
      </c>
      <c r="P3046" t="s">
        <v>8303</v>
      </c>
      <c r="Q3046" t="s">
        <v>8317</v>
      </c>
      <c r="R3046" t="s">
        <v>8357</v>
      </c>
      <c r="S3046" s="11">
        <f t="shared" si="192"/>
        <v>42387.7268287037</v>
      </c>
      <c r="T3046" s="11">
        <f t="shared" si="193"/>
        <v>42402.7268287037</v>
      </c>
    </row>
    <row r="3047" spans="1:20" ht="43.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s="5">
        <f t="shared" si="190"/>
        <v>1.3270650000000002</v>
      </c>
      <c r="H3047" t="s">
        <v>8224</v>
      </c>
      <c r="I3047" t="s">
        <v>8246</v>
      </c>
      <c r="J3047">
        <v>1408679055</v>
      </c>
      <c r="K3047">
        <v>1406087055</v>
      </c>
      <c r="L3047" t="b">
        <v>0</v>
      </c>
      <c r="M3047">
        <v>64</v>
      </c>
      <c r="N3047" s="6">
        <f t="shared" si="191"/>
        <v>82.941562500000003</v>
      </c>
      <c r="O3047" t="b">
        <v>1</v>
      </c>
      <c r="P3047" t="s">
        <v>8303</v>
      </c>
      <c r="Q3047" t="s">
        <v>8317</v>
      </c>
      <c r="R3047" t="s">
        <v>8357</v>
      </c>
      <c r="S3047" s="11">
        <f t="shared" si="192"/>
        <v>41843.155729166669</v>
      </c>
      <c r="T3047" s="11">
        <f t="shared" si="193"/>
        <v>41873.155729166669</v>
      </c>
    </row>
    <row r="3048" spans="1:20" ht="43.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s="5">
        <f t="shared" si="190"/>
        <v>1.9084810126582279</v>
      </c>
      <c r="H3048" t="s">
        <v>8224</v>
      </c>
      <c r="I3048" t="s">
        <v>8246</v>
      </c>
      <c r="J3048">
        <v>1410324720</v>
      </c>
      <c r="K3048">
        <v>1407784586</v>
      </c>
      <c r="L3048" t="b">
        <v>0</v>
      </c>
      <c r="M3048">
        <v>58</v>
      </c>
      <c r="N3048" s="6">
        <f t="shared" si="191"/>
        <v>259.94827586206895</v>
      </c>
      <c r="O3048" t="b">
        <v>1</v>
      </c>
      <c r="P3048" t="s">
        <v>8303</v>
      </c>
      <c r="Q3048" t="s">
        <v>8317</v>
      </c>
      <c r="R3048" t="s">
        <v>8357</v>
      </c>
      <c r="S3048" s="11">
        <f t="shared" si="192"/>
        <v>41862.803078703706</v>
      </c>
      <c r="T3048" s="11">
        <f t="shared" si="193"/>
        <v>41892.202777777777</v>
      </c>
    </row>
    <row r="3049" spans="1:20" ht="43.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s="5">
        <f t="shared" si="190"/>
        <v>1.49</v>
      </c>
      <c r="H3049" t="s">
        <v>8224</v>
      </c>
      <c r="I3049" t="s">
        <v>8246</v>
      </c>
      <c r="J3049">
        <v>1461762960</v>
      </c>
      <c r="K3049">
        <v>1457999054</v>
      </c>
      <c r="L3049" t="b">
        <v>0</v>
      </c>
      <c r="M3049">
        <v>20</v>
      </c>
      <c r="N3049" s="6">
        <f t="shared" si="191"/>
        <v>37.25</v>
      </c>
      <c r="O3049" t="b">
        <v>1</v>
      </c>
      <c r="P3049" t="s">
        <v>8303</v>
      </c>
      <c r="Q3049" t="s">
        <v>8317</v>
      </c>
      <c r="R3049" t="s">
        <v>8357</v>
      </c>
      <c r="S3049" s="11">
        <f t="shared" si="192"/>
        <v>42443.989050925928</v>
      </c>
      <c r="T3049" s="11">
        <f t="shared" si="193"/>
        <v>42487.552777777775</v>
      </c>
    </row>
    <row r="3050" spans="1:20" ht="43.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s="5">
        <f t="shared" si="190"/>
        <v>1.6639999999999999</v>
      </c>
      <c r="H3050" t="s">
        <v>8224</v>
      </c>
      <c r="I3050" t="s">
        <v>8246</v>
      </c>
      <c r="J3050">
        <v>1420060920</v>
      </c>
      <c r="K3050">
        <v>1417556262</v>
      </c>
      <c r="L3050" t="b">
        <v>0</v>
      </c>
      <c r="M3050">
        <v>47</v>
      </c>
      <c r="N3050" s="6">
        <f t="shared" si="191"/>
        <v>177.02127659574469</v>
      </c>
      <c r="O3050" t="b">
        <v>1</v>
      </c>
      <c r="P3050" t="s">
        <v>8303</v>
      </c>
      <c r="Q3050" t="s">
        <v>8317</v>
      </c>
      <c r="R3050" t="s">
        <v>8357</v>
      </c>
      <c r="S3050" s="11">
        <f t="shared" si="192"/>
        <v>41975.901180555549</v>
      </c>
      <c r="T3050" s="11">
        <f t="shared" si="193"/>
        <v>42004.890277777777</v>
      </c>
    </row>
    <row r="3051" spans="1:20" ht="43.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s="5">
        <f t="shared" si="190"/>
        <v>1.0666666666666667</v>
      </c>
      <c r="H3051" t="s">
        <v>8224</v>
      </c>
      <c r="I3051" t="s">
        <v>8246</v>
      </c>
      <c r="J3051">
        <v>1434241255</v>
      </c>
      <c r="K3051">
        <v>1431649255</v>
      </c>
      <c r="L3051" t="b">
        <v>0</v>
      </c>
      <c r="M3051">
        <v>54</v>
      </c>
      <c r="N3051" s="6">
        <f t="shared" si="191"/>
        <v>74.074074074074076</v>
      </c>
      <c r="O3051" t="b">
        <v>1</v>
      </c>
      <c r="P3051" t="s">
        <v>8303</v>
      </c>
      <c r="Q3051" t="s">
        <v>8317</v>
      </c>
      <c r="R3051" t="s">
        <v>8357</v>
      </c>
      <c r="S3051" s="11">
        <f t="shared" si="192"/>
        <v>42139.014525462961</v>
      </c>
      <c r="T3051" s="11">
        <f t="shared" si="193"/>
        <v>42169.014525462961</v>
      </c>
    </row>
    <row r="3052" spans="1:20" ht="29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s="5">
        <f t="shared" si="190"/>
        <v>1.06</v>
      </c>
      <c r="H3052" t="s">
        <v>8224</v>
      </c>
      <c r="I3052" t="s">
        <v>8246</v>
      </c>
      <c r="J3052">
        <v>1462420960</v>
      </c>
      <c r="K3052">
        <v>1459828960</v>
      </c>
      <c r="L3052" t="b">
        <v>0</v>
      </c>
      <c r="M3052">
        <v>9</v>
      </c>
      <c r="N3052" s="6">
        <f t="shared" si="191"/>
        <v>70.666666666666671</v>
      </c>
      <c r="O3052" t="b">
        <v>1</v>
      </c>
      <c r="P3052" t="s">
        <v>8303</v>
      </c>
      <c r="Q3052" t="s">
        <v>8317</v>
      </c>
      <c r="R3052" t="s">
        <v>8357</v>
      </c>
      <c r="S3052" s="11">
        <f t="shared" si="192"/>
        <v>42465.16851851852</v>
      </c>
      <c r="T3052" s="11">
        <f t="shared" si="193"/>
        <v>42495.16851851852</v>
      </c>
    </row>
    <row r="3053" spans="1:20" ht="43.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s="5">
        <f t="shared" si="190"/>
        <v>0.23628571428571429</v>
      </c>
      <c r="H3053" t="s">
        <v>8225</v>
      </c>
      <c r="I3053" t="s">
        <v>8247</v>
      </c>
      <c r="J3053">
        <v>1486547945</v>
      </c>
      <c r="K3053">
        <v>1483955945</v>
      </c>
      <c r="L3053" t="b">
        <v>1</v>
      </c>
      <c r="M3053">
        <v>35</v>
      </c>
      <c r="N3053" s="6">
        <f t="shared" si="191"/>
        <v>23.62857142857143</v>
      </c>
      <c r="O3053" t="b">
        <v>0</v>
      </c>
      <c r="P3053" t="s">
        <v>8303</v>
      </c>
      <c r="Q3053" t="s">
        <v>8317</v>
      </c>
      <c r="R3053" t="s">
        <v>8357</v>
      </c>
      <c r="S3053" s="11">
        <f t="shared" si="192"/>
        <v>42744.416030092587</v>
      </c>
      <c r="T3053" s="11">
        <f t="shared" si="193"/>
        <v>42774.416030092587</v>
      </c>
    </row>
    <row r="3054" spans="1:20" ht="29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s="5">
        <f t="shared" si="190"/>
        <v>1.5E-3</v>
      </c>
      <c r="H3054" t="s">
        <v>8224</v>
      </c>
      <c r="I3054" t="s">
        <v>8246</v>
      </c>
      <c r="J3054">
        <v>1432828740</v>
      </c>
      <c r="K3054">
        <v>1430237094</v>
      </c>
      <c r="L3054" t="b">
        <v>0</v>
      </c>
      <c r="M3054">
        <v>2</v>
      </c>
      <c r="N3054" s="6">
        <f t="shared" si="191"/>
        <v>37.5</v>
      </c>
      <c r="O3054" t="b">
        <v>0</v>
      </c>
      <c r="P3054" t="s">
        <v>8303</v>
      </c>
      <c r="Q3054" t="s">
        <v>8317</v>
      </c>
      <c r="R3054" t="s">
        <v>8357</v>
      </c>
      <c r="S3054" s="11">
        <f t="shared" si="192"/>
        <v>42122.670069444444</v>
      </c>
      <c r="T3054" s="11">
        <f t="shared" si="193"/>
        <v>42152.665972222225</v>
      </c>
    </row>
    <row r="3055" spans="1:20" ht="43.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s="5">
        <f t="shared" si="190"/>
        <v>4.0000000000000001E-3</v>
      </c>
      <c r="H3055" t="s">
        <v>8224</v>
      </c>
      <c r="I3055" t="s">
        <v>8246</v>
      </c>
      <c r="J3055">
        <v>1412222340</v>
      </c>
      <c r="K3055">
        <v>1407781013</v>
      </c>
      <c r="L3055" t="b">
        <v>0</v>
      </c>
      <c r="M3055">
        <v>3</v>
      </c>
      <c r="N3055" s="6">
        <f t="shared" si="191"/>
        <v>13.333333333333334</v>
      </c>
      <c r="O3055" t="b">
        <v>0</v>
      </c>
      <c r="P3055" t="s">
        <v>8303</v>
      </c>
      <c r="Q3055" t="s">
        <v>8317</v>
      </c>
      <c r="R3055" t="s">
        <v>8357</v>
      </c>
      <c r="S3055" s="11">
        <f t="shared" si="192"/>
        <v>41862.761724537035</v>
      </c>
      <c r="T3055" s="11">
        <f t="shared" si="193"/>
        <v>41914.165972222225</v>
      </c>
    </row>
    <row r="3056" spans="1:20" ht="43.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s="5">
        <f t="shared" si="190"/>
        <v>0</v>
      </c>
      <c r="H3056" t="s">
        <v>8224</v>
      </c>
      <c r="I3056" t="s">
        <v>8246</v>
      </c>
      <c r="J3056">
        <v>1425258240</v>
      </c>
      <c r="K3056">
        <v>1422043154</v>
      </c>
      <c r="L3056" t="b">
        <v>0</v>
      </c>
      <c r="M3056">
        <v>0</v>
      </c>
      <c r="N3056" s="6">
        <f t="shared" si="191"/>
        <v>0</v>
      </c>
      <c r="O3056" t="b">
        <v>0</v>
      </c>
      <c r="P3056" t="s">
        <v>8303</v>
      </c>
      <c r="Q3056" t="s">
        <v>8317</v>
      </c>
      <c r="R3056" t="s">
        <v>8357</v>
      </c>
      <c r="S3056" s="11">
        <f t="shared" si="192"/>
        <v>42027.832800925928</v>
      </c>
      <c r="T3056" s="11">
        <f t="shared" si="193"/>
        <v>42065.044444444444</v>
      </c>
    </row>
    <row r="3057" spans="1:20" ht="43.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s="5">
        <f t="shared" si="190"/>
        <v>5.0000000000000002E-5</v>
      </c>
      <c r="H3057" t="s">
        <v>8224</v>
      </c>
      <c r="I3057" t="s">
        <v>8246</v>
      </c>
      <c r="J3057">
        <v>1420844390</v>
      </c>
      <c r="K3057">
        <v>1415660390</v>
      </c>
      <c r="L3057" t="b">
        <v>0</v>
      </c>
      <c r="M3057">
        <v>1</v>
      </c>
      <c r="N3057" s="6">
        <f t="shared" si="191"/>
        <v>1</v>
      </c>
      <c r="O3057" t="b">
        <v>0</v>
      </c>
      <c r="P3057" t="s">
        <v>8303</v>
      </c>
      <c r="Q3057" t="s">
        <v>8317</v>
      </c>
      <c r="R3057" t="s">
        <v>8357</v>
      </c>
      <c r="S3057" s="11">
        <f t="shared" si="192"/>
        <v>41953.95821759259</v>
      </c>
      <c r="T3057" s="11">
        <f t="shared" si="193"/>
        <v>42013.95821759259</v>
      </c>
    </row>
    <row r="3058" spans="1:20" ht="43.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s="5">
        <f t="shared" si="190"/>
        <v>0</v>
      </c>
      <c r="H3058" t="s">
        <v>8224</v>
      </c>
      <c r="I3058" t="s">
        <v>8246</v>
      </c>
      <c r="J3058">
        <v>1412003784</v>
      </c>
      <c r="K3058">
        <v>1406819784</v>
      </c>
      <c r="L3058" t="b">
        <v>0</v>
      </c>
      <c r="M3058">
        <v>0</v>
      </c>
      <c r="N3058" s="6">
        <f t="shared" si="191"/>
        <v>0</v>
      </c>
      <c r="O3058" t="b">
        <v>0</v>
      </c>
      <c r="P3058" t="s">
        <v>8303</v>
      </c>
      <c r="Q3058" t="s">
        <v>8317</v>
      </c>
      <c r="R3058" t="s">
        <v>8357</v>
      </c>
      <c r="S3058" s="11">
        <f t="shared" si="192"/>
        <v>41851.636388888888</v>
      </c>
      <c r="T3058" s="11">
        <f t="shared" si="193"/>
        <v>41911.636388888888</v>
      </c>
    </row>
    <row r="3059" spans="1:20" ht="43.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s="5">
        <f t="shared" si="190"/>
        <v>0</v>
      </c>
      <c r="H3059" t="s">
        <v>8225</v>
      </c>
      <c r="I3059" t="s">
        <v>8247</v>
      </c>
      <c r="J3059">
        <v>1459694211</v>
      </c>
      <c r="K3059">
        <v>1457105811</v>
      </c>
      <c r="L3059" t="b">
        <v>0</v>
      </c>
      <c r="M3059">
        <v>0</v>
      </c>
      <c r="N3059" s="6">
        <f t="shared" si="191"/>
        <v>0</v>
      </c>
      <c r="O3059" t="b">
        <v>0</v>
      </c>
      <c r="P3059" t="s">
        <v>8303</v>
      </c>
      <c r="Q3059" t="s">
        <v>8317</v>
      </c>
      <c r="R3059" t="s">
        <v>8357</v>
      </c>
      <c r="S3059" s="11">
        <f t="shared" si="192"/>
        <v>42433.650590277779</v>
      </c>
      <c r="T3059" s="11">
        <f t="shared" si="193"/>
        <v>42463.608923611115</v>
      </c>
    </row>
    <row r="3060" spans="1:20" ht="43.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s="5">
        <f t="shared" si="190"/>
        <v>1.6666666666666666E-4</v>
      </c>
      <c r="H3060" t="s">
        <v>8237</v>
      </c>
      <c r="I3060" t="s">
        <v>8249</v>
      </c>
      <c r="J3060">
        <v>1463734740</v>
      </c>
      <c r="K3060">
        <v>1459414740</v>
      </c>
      <c r="L3060" t="b">
        <v>0</v>
      </c>
      <c r="M3060">
        <v>3</v>
      </c>
      <c r="N3060" s="6">
        <f t="shared" si="191"/>
        <v>1</v>
      </c>
      <c r="O3060" t="b">
        <v>0</v>
      </c>
      <c r="P3060" t="s">
        <v>8303</v>
      </c>
      <c r="Q3060" t="s">
        <v>8317</v>
      </c>
      <c r="R3060" t="s">
        <v>8357</v>
      </c>
      <c r="S3060" s="11">
        <f t="shared" si="192"/>
        <v>42460.374305555553</v>
      </c>
      <c r="T3060" s="11">
        <f t="shared" si="193"/>
        <v>42510.374305555553</v>
      </c>
    </row>
    <row r="3061" spans="1:20" ht="43.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s="5">
        <f t="shared" si="190"/>
        <v>3.0066666666666665E-2</v>
      </c>
      <c r="H3061" t="s">
        <v>8224</v>
      </c>
      <c r="I3061" t="s">
        <v>8246</v>
      </c>
      <c r="J3061">
        <v>1407536846</v>
      </c>
      <c r="K3061">
        <v>1404944846</v>
      </c>
      <c r="L3061" t="b">
        <v>0</v>
      </c>
      <c r="M3061">
        <v>11</v>
      </c>
      <c r="N3061" s="6">
        <f t="shared" si="191"/>
        <v>41</v>
      </c>
      <c r="O3061" t="b">
        <v>0</v>
      </c>
      <c r="P3061" t="s">
        <v>8303</v>
      </c>
      <c r="Q3061" t="s">
        <v>8317</v>
      </c>
      <c r="R3061" t="s">
        <v>8357</v>
      </c>
      <c r="S3061" s="11">
        <f t="shared" si="192"/>
        <v>41829.935717592591</v>
      </c>
      <c r="T3061" s="11">
        <f t="shared" si="193"/>
        <v>41859.935717592591</v>
      </c>
    </row>
    <row r="3062" spans="1:20" ht="29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s="5">
        <f t="shared" si="190"/>
        <v>1.5227272727272728E-3</v>
      </c>
      <c r="H3062" t="s">
        <v>8224</v>
      </c>
      <c r="I3062" t="s">
        <v>8246</v>
      </c>
      <c r="J3062">
        <v>1443422134</v>
      </c>
      <c r="K3062">
        <v>1440830134</v>
      </c>
      <c r="L3062" t="b">
        <v>0</v>
      </c>
      <c r="M3062">
        <v>6</v>
      </c>
      <c r="N3062" s="6">
        <f t="shared" si="191"/>
        <v>55.833333333333336</v>
      </c>
      <c r="O3062" t="b">
        <v>0</v>
      </c>
      <c r="P3062" t="s">
        <v>8303</v>
      </c>
      <c r="Q3062" t="s">
        <v>8317</v>
      </c>
      <c r="R3062" t="s">
        <v>8357</v>
      </c>
      <c r="S3062" s="11">
        <f t="shared" si="192"/>
        <v>42245.274699074071</v>
      </c>
      <c r="T3062" s="11">
        <f t="shared" si="193"/>
        <v>42275.274699074071</v>
      </c>
    </row>
    <row r="3063" spans="1: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s="5">
        <f t="shared" si="190"/>
        <v>0</v>
      </c>
      <c r="H3063" t="s">
        <v>8224</v>
      </c>
      <c r="I3063" t="s">
        <v>8246</v>
      </c>
      <c r="J3063">
        <v>1407955748</v>
      </c>
      <c r="K3063">
        <v>1405363748</v>
      </c>
      <c r="L3063" t="b">
        <v>0</v>
      </c>
      <c r="M3063">
        <v>0</v>
      </c>
      <c r="N3063" s="6">
        <f t="shared" si="191"/>
        <v>0</v>
      </c>
      <c r="O3063" t="b">
        <v>0</v>
      </c>
      <c r="P3063" t="s">
        <v>8303</v>
      </c>
      <c r="Q3063" t="s">
        <v>8317</v>
      </c>
      <c r="R3063" t="s">
        <v>8357</v>
      </c>
      <c r="S3063" s="11">
        <f t="shared" si="192"/>
        <v>41834.784120370372</v>
      </c>
      <c r="T3063" s="11">
        <f t="shared" si="193"/>
        <v>41864.784120370372</v>
      </c>
    </row>
    <row r="3064" spans="1:20" ht="43.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s="5">
        <f t="shared" si="190"/>
        <v>0.66839999999999999</v>
      </c>
      <c r="H3064" t="s">
        <v>8224</v>
      </c>
      <c r="I3064" t="s">
        <v>8246</v>
      </c>
      <c r="J3064">
        <v>1443636000</v>
      </c>
      <c r="K3064">
        <v>1441111892</v>
      </c>
      <c r="L3064" t="b">
        <v>0</v>
      </c>
      <c r="M3064">
        <v>67</v>
      </c>
      <c r="N3064" s="6">
        <f t="shared" si="191"/>
        <v>99.761194029850742</v>
      </c>
      <c r="O3064" t="b">
        <v>0</v>
      </c>
      <c r="P3064" t="s">
        <v>8303</v>
      </c>
      <c r="Q3064" t="s">
        <v>8317</v>
      </c>
      <c r="R3064" t="s">
        <v>8357</v>
      </c>
      <c r="S3064" s="11">
        <f t="shared" si="192"/>
        <v>42248.535787037035</v>
      </c>
      <c r="T3064" s="11">
        <f t="shared" si="193"/>
        <v>42277.75</v>
      </c>
    </row>
    <row r="3065" spans="1:20" ht="29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s="5">
        <f t="shared" si="190"/>
        <v>0.19566666666666666</v>
      </c>
      <c r="H3065" t="s">
        <v>8224</v>
      </c>
      <c r="I3065" t="s">
        <v>8246</v>
      </c>
      <c r="J3065">
        <v>1477174138</v>
      </c>
      <c r="K3065">
        <v>1474150138</v>
      </c>
      <c r="L3065" t="b">
        <v>0</v>
      </c>
      <c r="M3065">
        <v>23</v>
      </c>
      <c r="N3065" s="6">
        <f t="shared" si="191"/>
        <v>25.521739130434781</v>
      </c>
      <c r="O3065" t="b">
        <v>0</v>
      </c>
      <c r="P3065" t="s">
        <v>8303</v>
      </c>
      <c r="Q3065" t="s">
        <v>8317</v>
      </c>
      <c r="R3065" t="s">
        <v>8357</v>
      </c>
      <c r="S3065" s="11">
        <f t="shared" si="192"/>
        <v>42630.922893518517</v>
      </c>
      <c r="T3065" s="11">
        <f t="shared" si="193"/>
        <v>42665.922893518517</v>
      </c>
    </row>
    <row r="3066" spans="1:20" ht="29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s="5">
        <f t="shared" si="190"/>
        <v>0.11294666666666667</v>
      </c>
      <c r="H3066" t="s">
        <v>8224</v>
      </c>
      <c r="I3066" t="s">
        <v>8246</v>
      </c>
      <c r="J3066">
        <v>1448175540</v>
      </c>
      <c r="K3066">
        <v>1445483246</v>
      </c>
      <c r="L3066" t="b">
        <v>0</v>
      </c>
      <c r="M3066">
        <v>72</v>
      </c>
      <c r="N3066" s="6">
        <f t="shared" si="191"/>
        <v>117.65277777777777</v>
      </c>
      <c r="O3066" t="b">
        <v>0</v>
      </c>
      <c r="P3066" t="s">
        <v>8303</v>
      </c>
      <c r="Q3066" t="s">
        <v>8317</v>
      </c>
      <c r="R3066" t="s">
        <v>8357</v>
      </c>
      <c r="S3066" s="11">
        <f t="shared" si="192"/>
        <v>42299.130162037036</v>
      </c>
      <c r="T3066" s="11">
        <f t="shared" si="193"/>
        <v>42330.290972222225</v>
      </c>
    </row>
    <row r="3067" spans="1:20" ht="43.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s="5">
        <f t="shared" si="190"/>
        <v>4.0000000000000002E-4</v>
      </c>
      <c r="H3067" t="s">
        <v>8224</v>
      </c>
      <c r="I3067" t="s">
        <v>8246</v>
      </c>
      <c r="J3067">
        <v>1406683172</v>
      </c>
      <c r="K3067">
        <v>1404523172</v>
      </c>
      <c r="L3067" t="b">
        <v>0</v>
      </c>
      <c r="M3067">
        <v>2</v>
      </c>
      <c r="N3067" s="6">
        <f t="shared" si="191"/>
        <v>5</v>
      </c>
      <c r="O3067" t="b">
        <v>0</v>
      </c>
      <c r="P3067" t="s">
        <v>8303</v>
      </c>
      <c r="Q3067" t="s">
        <v>8317</v>
      </c>
      <c r="R3067" t="s">
        <v>8357</v>
      </c>
      <c r="S3067" s="11">
        <f t="shared" si="192"/>
        <v>41825.055231481485</v>
      </c>
      <c r="T3067" s="11">
        <f t="shared" si="193"/>
        <v>41850.055231481485</v>
      </c>
    </row>
    <row r="3068" spans="1:20" ht="43.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s="5">
        <f t="shared" si="190"/>
        <v>0.11985714285714286</v>
      </c>
      <c r="H3068" t="s">
        <v>8226</v>
      </c>
      <c r="I3068" t="s">
        <v>8248</v>
      </c>
      <c r="J3068">
        <v>1468128537</v>
      </c>
      <c r="K3068">
        <v>1465536537</v>
      </c>
      <c r="L3068" t="b">
        <v>0</v>
      </c>
      <c r="M3068">
        <v>15</v>
      </c>
      <c r="N3068" s="6">
        <f t="shared" si="191"/>
        <v>2796.6666666666665</v>
      </c>
      <c r="O3068" t="b">
        <v>0</v>
      </c>
      <c r="P3068" t="s">
        <v>8303</v>
      </c>
      <c r="Q3068" t="s">
        <v>8317</v>
      </c>
      <c r="R3068" t="s">
        <v>8357</v>
      </c>
      <c r="S3068" s="11">
        <f t="shared" si="192"/>
        <v>42531.228437500002</v>
      </c>
      <c r="T3068" s="11">
        <f t="shared" si="193"/>
        <v>42561.228437500002</v>
      </c>
    </row>
    <row r="3069" spans="1:20" ht="43.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s="5">
        <f t="shared" si="190"/>
        <v>2.5000000000000001E-2</v>
      </c>
      <c r="H3069" t="s">
        <v>8228</v>
      </c>
      <c r="I3069" t="s">
        <v>8250</v>
      </c>
      <c r="J3069">
        <v>1441837879</v>
      </c>
      <c r="K3069">
        <v>1439245879</v>
      </c>
      <c r="L3069" t="b">
        <v>0</v>
      </c>
      <c r="M3069">
        <v>1</v>
      </c>
      <c r="N3069" s="6">
        <f t="shared" si="191"/>
        <v>200</v>
      </c>
      <c r="O3069" t="b">
        <v>0</v>
      </c>
      <c r="P3069" t="s">
        <v>8303</v>
      </c>
      <c r="Q3069" t="s">
        <v>8317</v>
      </c>
      <c r="R3069" t="s">
        <v>8357</v>
      </c>
      <c r="S3069" s="11">
        <f t="shared" si="192"/>
        <v>42226.938414351855</v>
      </c>
      <c r="T3069" s="11">
        <f t="shared" si="193"/>
        <v>42256.938414351855</v>
      </c>
    </row>
    <row r="3070" spans="1:20" ht="43.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s="5">
        <f t="shared" si="190"/>
        <v>6.9999999999999999E-4</v>
      </c>
      <c r="H3070" t="s">
        <v>8224</v>
      </c>
      <c r="I3070" t="s">
        <v>8246</v>
      </c>
      <c r="J3070">
        <v>1445013352</v>
      </c>
      <c r="K3070">
        <v>1442421352</v>
      </c>
      <c r="L3070" t="b">
        <v>0</v>
      </c>
      <c r="M3070">
        <v>2</v>
      </c>
      <c r="N3070" s="6">
        <f t="shared" si="191"/>
        <v>87.5</v>
      </c>
      <c r="O3070" t="b">
        <v>0</v>
      </c>
      <c r="P3070" t="s">
        <v>8303</v>
      </c>
      <c r="Q3070" t="s">
        <v>8317</v>
      </c>
      <c r="R3070" t="s">
        <v>8357</v>
      </c>
      <c r="S3070" s="11">
        <f t="shared" si="192"/>
        <v>42263.691574074073</v>
      </c>
      <c r="T3070" s="11">
        <f t="shared" si="193"/>
        <v>42293.691574074073</v>
      </c>
    </row>
    <row r="3071" spans="1:20" ht="43.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s="5">
        <f t="shared" si="190"/>
        <v>0.14099999999999999</v>
      </c>
      <c r="H3071" t="s">
        <v>8224</v>
      </c>
      <c r="I3071" t="s">
        <v>8246</v>
      </c>
      <c r="J3071">
        <v>1418587234</v>
      </c>
      <c r="K3071">
        <v>1415995234</v>
      </c>
      <c r="L3071" t="b">
        <v>0</v>
      </c>
      <c r="M3071">
        <v>7</v>
      </c>
      <c r="N3071" s="6">
        <f t="shared" si="191"/>
        <v>20.142857142857142</v>
      </c>
      <c r="O3071" t="b">
        <v>0</v>
      </c>
      <c r="P3071" t="s">
        <v>8303</v>
      </c>
      <c r="Q3071" t="s">
        <v>8317</v>
      </c>
      <c r="R3071" t="s">
        <v>8357</v>
      </c>
      <c r="S3071" s="11">
        <f t="shared" si="192"/>
        <v>41957.833726851852</v>
      </c>
      <c r="T3071" s="11">
        <f t="shared" si="193"/>
        <v>41987.833726851852</v>
      </c>
    </row>
    <row r="3072" spans="1:20" ht="43.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s="5">
        <f t="shared" si="190"/>
        <v>3.3399999999999999E-2</v>
      </c>
      <c r="H3072" t="s">
        <v>8225</v>
      </c>
      <c r="I3072" t="s">
        <v>8247</v>
      </c>
      <c r="J3072">
        <v>1481132169</v>
      </c>
      <c r="K3072">
        <v>1479317769</v>
      </c>
      <c r="L3072" t="b">
        <v>0</v>
      </c>
      <c r="M3072">
        <v>16</v>
      </c>
      <c r="N3072" s="6">
        <f t="shared" si="191"/>
        <v>20.875</v>
      </c>
      <c r="O3072" t="b">
        <v>0</v>
      </c>
      <c r="P3072" t="s">
        <v>8303</v>
      </c>
      <c r="Q3072" t="s">
        <v>8317</v>
      </c>
      <c r="R3072" t="s">
        <v>8357</v>
      </c>
      <c r="S3072" s="11">
        <f t="shared" si="192"/>
        <v>42690.733437499999</v>
      </c>
      <c r="T3072" s="11">
        <f t="shared" si="193"/>
        <v>42711.733437499999</v>
      </c>
    </row>
    <row r="3073" spans="1:20" ht="43.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s="5">
        <f t="shared" si="190"/>
        <v>0.59775</v>
      </c>
      <c r="H3073" t="s">
        <v>8224</v>
      </c>
      <c r="I3073" t="s">
        <v>8246</v>
      </c>
      <c r="J3073">
        <v>1429595940</v>
      </c>
      <c r="K3073">
        <v>1428082481</v>
      </c>
      <c r="L3073" t="b">
        <v>0</v>
      </c>
      <c r="M3073">
        <v>117</v>
      </c>
      <c r="N3073" s="6">
        <f t="shared" si="191"/>
        <v>61.307692307692307</v>
      </c>
      <c r="O3073" t="b">
        <v>0</v>
      </c>
      <c r="P3073" t="s">
        <v>8303</v>
      </c>
      <c r="Q3073" t="s">
        <v>8317</v>
      </c>
      <c r="R3073" t="s">
        <v>8357</v>
      </c>
      <c r="S3073" s="11">
        <f t="shared" si="192"/>
        <v>42097.732418981483</v>
      </c>
      <c r="T3073" s="11">
        <f t="shared" si="193"/>
        <v>42115.249305555553</v>
      </c>
    </row>
    <row r="3074" spans="1:20" ht="43.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s="5">
        <f t="shared" ref="G3074:G3137" si="194">E3074/D3074</f>
        <v>1.6666666666666666E-4</v>
      </c>
      <c r="H3074" t="s">
        <v>8224</v>
      </c>
      <c r="I3074" t="s">
        <v>8246</v>
      </c>
      <c r="J3074">
        <v>1477791960</v>
      </c>
      <c r="K3074">
        <v>1476549262</v>
      </c>
      <c r="L3074" t="b">
        <v>0</v>
      </c>
      <c r="M3074">
        <v>2</v>
      </c>
      <c r="N3074" s="6">
        <f t="shared" si="191"/>
        <v>1</v>
      </c>
      <c r="O3074" t="b">
        <v>0</v>
      </c>
      <c r="P3074" t="s">
        <v>8303</v>
      </c>
      <c r="Q3074" t="s">
        <v>8317</v>
      </c>
      <c r="R3074" t="s">
        <v>8357</v>
      </c>
      <c r="S3074" s="11">
        <f t="shared" si="192"/>
        <v>42658.690532407403</v>
      </c>
      <c r="T3074" s="11">
        <f t="shared" si="193"/>
        <v>42673.073611111111</v>
      </c>
    </row>
    <row r="3075" spans="1:20" ht="43.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s="5">
        <f t="shared" si="194"/>
        <v>2.3035714285714285E-4</v>
      </c>
      <c r="H3075" t="s">
        <v>8224</v>
      </c>
      <c r="I3075" t="s">
        <v>8246</v>
      </c>
      <c r="J3075">
        <v>1434309540</v>
      </c>
      <c r="K3075">
        <v>1429287900</v>
      </c>
      <c r="L3075" t="b">
        <v>0</v>
      </c>
      <c r="M3075">
        <v>7</v>
      </c>
      <c r="N3075" s="6">
        <f t="shared" ref="N3075:N3138" si="195">IFERROR(E3075/M3075,0)</f>
        <v>92.142857142857139</v>
      </c>
      <c r="O3075" t="b">
        <v>0</v>
      </c>
      <c r="P3075" t="s">
        <v>8303</v>
      </c>
      <c r="Q3075" t="s">
        <v>8317</v>
      </c>
      <c r="R3075" t="s">
        <v>8357</v>
      </c>
      <c r="S3075" s="11">
        <f t="shared" ref="S3075:S3138" si="196">((($K3075/60)/60)/24)+DATE(1970,1,1)</f>
        <v>42111.684027777781</v>
      </c>
      <c r="T3075" s="11">
        <f t="shared" ref="T3075:T3138" si="197">((($J3075/60)/60)/24)+DATE(1970,1,1)</f>
        <v>42169.804861111115</v>
      </c>
    </row>
    <row r="3076" spans="1:20" ht="58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s="5">
        <f t="shared" si="194"/>
        <v>8.8000000000000003E-4</v>
      </c>
      <c r="H3076" t="s">
        <v>8230</v>
      </c>
      <c r="I3076" t="s">
        <v>8249</v>
      </c>
      <c r="J3076">
        <v>1457617359</v>
      </c>
      <c r="K3076">
        <v>1455025359</v>
      </c>
      <c r="L3076" t="b">
        <v>0</v>
      </c>
      <c r="M3076">
        <v>3</v>
      </c>
      <c r="N3076" s="6">
        <f t="shared" si="195"/>
        <v>7.333333333333333</v>
      </c>
      <c r="O3076" t="b">
        <v>0</v>
      </c>
      <c r="P3076" t="s">
        <v>8303</v>
      </c>
      <c r="Q3076" t="s">
        <v>8317</v>
      </c>
      <c r="R3076" t="s">
        <v>8357</v>
      </c>
      <c r="S3076" s="11">
        <f t="shared" si="196"/>
        <v>42409.571284722217</v>
      </c>
      <c r="T3076" s="11">
        <f t="shared" si="197"/>
        <v>42439.571284722217</v>
      </c>
    </row>
    <row r="3077" spans="1:20" ht="43.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s="5">
        <f t="shared" si="194"/>
        <v>8.6400000000000005E-2</v>
      </c>
      <c r="H3077" t="s">
        <v>8224</v>
      </c>
      <c r="I3077" t="s">
        <v>8246</v>
      </c>
      <c r="J3077">
        <v>1471573640</v>
      </c>
      <c r="K3077">
        <v>1467253640</v>
      </c>
      <c r="L3077" t="b">
        <v>0</v>
      </c>
      <c r="M3077">
        <v>20</v>
      </c>
      <c r="N3077" s="6">
        <f t="shared" si="195"/>
        <v>64.8</v>
      </c>
      <c r="O3077" t="b">
        <v>0</v>
      </c>
      <c r="P3077" t="s">
        <v>8303</v>
      </c>
      <c r="Q3077" t="s">
        <v>8317</v>
      </c>
      <c r="R3077" t="s">
        <v>8357</v>
      </c>
      <c r="S3077" s="11">
        <f t="shared" si="196"/>
        <v>42551.102314814809</v>
      </c>
      <c r="T3077" s="11">
        <f t="shared" si="197"/>
        <v>42601.102314814809</v>
      </c>
    </row>
    <row r="3078" spans="1:20" ht="29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s="5">
        <f t="shared" si="194"/>
        <v>0.15060000000000001</v>
      </c>
      <c r="H3078" t="s">
        <v>8224</v>
      </c>
      <c r="I3078" t="s">
        <v>8246</v>
      </c>
      <c r="J3078">
        <v>1444405123</v>
      </c>
      <c r="K3078">
        <v>1439221123</v>
      </c>
      <c r="L3078" t="b">
        <v>0</v>
      </c>
      <c r="M3078">
        <v>50</v>
      </c>
      <c r="N3078" s="6">
        <f t="shared" si="195"/>
        <v>30.12</v>
      </c>
      <c r="O3078" t="b">
        <v>0</v>
      </c>
      <c r="P3078" t="s">
        <v>8303</v>
      </c>
      <c r="Q3078" t="s">
        <v>8317</v>
      </c>
      <c r="R3078" t="s">
        <v>8357</v>
      </c>
      <c r="S3078" s="11">
        <f t="shared" si="196"/>
        <v>42226.651886574073</v>
      </c>
      <c r="T3078" s="11">
        <f t="shared" si="197"/>
        <v>42286.651886574073</v>
      </c>
    </row>
    <row r="3079" spans="1:20" ht="43.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s="5">
        <f t="shared" si="194"/>
        <v>4.7727272727272731E-3</v>
      </c>
      <c r="H3079" t="s">
        <v>8229</v>
      </c>
      <c r="I3079" t="s">
        <v>8251</v>
      </c>
      <c r="J3079">
        <v>1488495478</v>
      </c>
      <c r="K3079">
        <v>1485903478</v>
      </c>
      <c r="L3079" t="b">
        <v>0</v>
      </c>
      <c r="M3079">
        <v>2</v>
      </c>
      <c r="N3079" s="6">
        <f t="shared" si="195"/>
        <v>52.5</v>
      </c>
      <c r="O3079" t="b">
        <v>0</v>
      </c>
      <c r="P3079" t="s">
        <v>8303</v>
      </c>
      <c r="Q3079" t="s">
        <v>8317</v>
      </c>
      <c r="R3079" t="s">
        <v>8357</v>
      </c>
      <c r="S3079" s="11">
        <f t="shared" si="196"/>
        <v>42766.956921296296</v>
      </c>
      <c r="T3079" s="11">
        <f t="shared" si="197"/>
        <v>42796.956921296296</v>
      </c>
    </row>
    <row r="3080" spans="1:20" ht="43.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s="5">
        <f t="shared" si="194"/>
        <v>1.1833333333333333E-3</v>
      </c>
      <c r="H3080" t="s">
        <v>8224</v>
      </c>
      <c r="I3080" t="s">
        <v>8246</v>
      </c>
      <c r="J3080">
        <v>1424920795</v>
      </c>
      <c r="K3080">
        <v>1422328795</v>
      </c>
      <c r="L3080" t="b">
        <v>0</v>
      </c>
      <c r="M3080">
        <v>3</v>
      </c>
      <c r="N3080" s="6">
        <f t="shared" si="195"/>
        <v>23.666666666666668</v>
      </c>
      <c r="O3080" t="b">
        <v>0</v>
      </c>
      <c r="P3080" t="s">
        <v>8303</v>
      </c>
      <c r="Q3080" t="s">
        <v>8317</v>
      </c>
      <c r="R3080" t="s">
        <v>8357</v>
      </c>
      <c r="S3080" s="11">
        <f t="shared" si="196"/>
        <v>42031.138831018514</v>
      </c>
      <c r="T3080" s="11">
        <f t="shared" si="197"/>
        <v>42061.138831018514</v>
      </c>
    </row>
    <row r="3081" spans="1:20" ht="43.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s="5">
        <f t="shared" si="194"/>
        <v>8.4173998587352451E-3</v>
      </c>
      <c r="H3081" t="s">
        <v>8224</v>
      </c>
      <c r="I3081" t="s">
        <v>8246</v>
      </c>
      <c r="J3081">
        <v>1427040435</v>
      </c>
      <c r="K3081">
        <v>1424452035</v>
      </c>
      <c r="L3081" t="b">
        <v>0</v>
      </c>
      <c r="M3081">
        <v>27</v>
      </c>
      <c r="N3081" s="6">
        <f t="shared" si="195"/>
        <v>415.77777777777777</v>
      </c>
      <c r="O3081" t="b">
        <v>0</v>
      </c>
      <c r="P3081" t="s">
        <v>8303</v>
      </c>
      <c r="Q3081" t="s">
        <v>8317</v>
      </c>
      <c r="R3081" t="s">
        <v>8357</v>
      </c>
      <c r="S3081" s="11">
        <f t="shared" si="196"/>
        <v>42055.713368055556</v>
      </c>
      <c r="T3081" s="11">
        <f t="shared" si="197"/>
        <v>42085.671701388885</v>
      </c>
    </row>
    <row r="3082" spans="1:20" ht="43.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s="5">
        <f t="shared" si="194"/>
        <v>1.8799999999999999E-4</v>
      </c>
      <c r="H3082" t="s">
        <v>8224</v>
      </c>
      <c r="I3082" t="s">
        <v>8246</v>
      </c>
      <c r="J3082">
        <v>1419644444</v>
      </c>
      <c r="K3082">
        <v>1414456844</v>
      </c>
      <c r="L3082" t="b">
        <v>0</v>
      </c>
      <c r="M3082">
        <v>7</v>
      </c>
      <c r="N3082" s="6">
        <f t="shared" si="195"/>
        <v>53.714285714285715</v>
      </c>
      <c r="O3082" t="b">
        <v>0</v>
      </c>
      <c r="P3082" t="s">
        <v>8303</v>
      </c>
      <c r="Q3082" t="s">
        <v>8317</v>
      </c>
      <c r="R3082" t="s">
        <v>8357</v>
      </c>
      <c r="S3082" s="11">
        <f t="shared" si="196"/>
        <v>41940.028287037036</v>
      </c>
      <c r="T3082" s="11">
        <f t="shared" si="197"/>
        <v>42000.0699537037</v>
      </c>
    </row>
    <row r="3083" spans="1:20" ht="43.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s="5">
        <f t="shared" si="194"/>
        <v>2.1029999999999998E-3</v>
      </c>
      <c r="H3083" t="s">
        <v>8224</v>
      </c>
      <c r="I3083" t="s">
        <v>8246</v>
      </c>
      <c r="J3083">
        <v>1442722891</v>
      </c>
      <c r="K3083">
        <v>1440130891</v>
      </c>
      <c r="L3083" t="b">
        <v>0</v>
      </c>
      <c r="M3083">
        <v>5</v>
      </c>
      <c r="N3083" s="6">
        <f t="shared" si="195"/>
        <v>420.6</v>
      </c>
      <c r="O3083" t="b">
        <v>0</v>
      </c>
      <c r="P3083" t="s">
        <v>8303</v>
      </c>
      <c r="Q3083" t="s">
        <v>8317</v>
      </c>
      <c r="R3083" t="s">
        <v>8357</v>
      </c>
      <c r="S3083" s="11">
        <f t="shared" si="196"/>
        <v>42237.181608796294</v>
      </c>
      <c r="T3083" s="11">
        <f t="shared" si="197"/>
        <v>42267.181608796294</v>
      </c>
    </row>
    <row r="3084" spans="1:20" ht="43.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s="5">
        <f t="shared" si="194"/>
        <v>0</v>
      </c>
      <c r="H3084" t="s">
        <v>8224</v>
      </c>
      <c r="I3084" t="s">
        <v>8246</v>
      </c>
      <c r="J3084">
        <v>1447628946</v>
      </c>
      <c r="K3084">
        <v>1445033346</v>
      </c>
      <c r="L3084" t="b">
        <v>0</v>
      </c>
      <c r="M3084">
        <v>0</v>
      </c>
      <c r="N3084" s="6">
        <f t="shared" si="195"/>
        <v>0</v>
      </c>
      <c r="O3084" t="b">
        <v>0</v>
      </c>
      <c r="P3084" t="s">
        <v>8303</v>
      </c>
      <c r="Q3084" t="s">
        <v>8317</v>
      </c>
      <c r="R3084" t="s">
        <v>8357</v>
      </c>
      <c r="S3084" s="11">
        <f t="shared" si="196"/>
        <v>42293.922986111109</v>
      </c>
      <c r="T3084" s="11">
        <f t="shared" si="197"/>
        <v>42323.96465277778</v>
      </c>
    </row>
    <row r="3085" spans="1:20" ht="58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s="5">
        <f t="shared" si="194"/>
        <v>2.8E-3</v>
      </c>
      <c r="H3085" t="s">
        <v>8224</v>
      </c>
      <c r="I3085" t="s">
        <v>8246</v>
      </c>
      <c r="J3085">
        <v>1409547600</v>
      </c>
      <c r="K3085">
        <v>1406986278</v>
      </c>
      <c r="L3085" t="b">
        <v>0</v>
      </c>
      <c r="M3085">
        <v>3</v>
      </c>
      <c r="N3085" s="6">
        <f t="shared" si="195"/>
        <v>18.666666666666668</v>
      </c>
      <c r="O3085" t="b">
        <v>0</v>
      </c>
      <c r="P3085" t="s">
        <v>8303</v>
      </c>
      <c r="Q3085" t="s">
        <v>8317</v>
      </c>
      <c r="R3085" t="s">
        <v>8357</v>
      </c>
      <c r="S3085" s="11">
        <f t="shared" si="196"/>
        <v>41853.563402777778</v>
      </c>
      <c r="T3085" s="11">
        <f t="shared" si="197"/>
        <v>41883.208333333336</v>
      </c>
    </row>
    <row r="3086" spans="1:20" ht="43.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s="5">
        <f t="shared" si="194"/>
        <v>0.11579206701157921</v>
      </c>
      <c r="H3086" t="s">
        <v>8224</v>
      </c>
      <c r="I3086" t="s">
        <v>8246</v>
      </c>
      <c r="J3086">
        <v>1430851680</v>
      </c>
      <c r="K3086">
        <v>1428340931</v>
      </c>
      <c r="L3086" t="b">
        <v>0</v>
      </c>
      <c r="M3086">
        <v>6</v>
      </c>
      <c r="N3086" s="6">
        <f t="shared" si="195"/>
        <v>78.333333333333329</v>
      </c>
      <c r="O3086" t="b">
        <v>0</v>
      </c>
      <c r="P3086" t="s">
        <v>8303</v>
      </c>
      <c r="Q3086" t="s">
        <v>8317</v>
      </c>
      <c r="R3086" t="s">
        <v>8357</v>
      </c>
      <c r="S3086" s="11">
        <f t="shared" si="196"/>
        <v>42100.723738425921</v>
      </c>
      <c r="T3086" s="11">
        <f t="shared" si="197"/>
        <v>42129.783333333333</v>
      </c>
    </row>
    <row r="3087" spans="1:20" ht="43.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s="5">
        <f t="shared" si="194"/>
        <v>2.4400000000000002E-2</v>
      </c>
      <c r="H3087" t="s">
        <v>8224</v>
      </c>
      <c r="I3087" t="s">
        <v>8246</v>
      </c>
      <c r="J3087">
        <v>1443561159</v>
      </c>
      <c r="K3087">
        <v>1440969159</v>
      </c>
      <c r="L3087" t="b">
        <v>0</v>
      </c>
      <c r="M3087">
        <v>9</v>
      </c>
      <c r="N3087" s="6">
        <f t="shared" si="195"/>
        <v>67.777777777777771</v>
      </c>
      <c r="O3087" t="b">
        <v>0</v>
      </c>
      <c r="P3087" t="s">
        <v>8303</v>
      </c>
      <c r="Q3087" t="s">
        <v>8317</v>
      </c>
      <c r="R3087" t="s">
        <v>8357</v>
      </c>
      <c r="S3087" s="11">
        <f t="shared" si="196"/>
        <v>42246.883784722217</v>
      </c>
      <c r="T3087" s="11">
        <f t="shared" si="197"/>
        <v>42276.883784722217</v>
      </c>
    </row>
    <row r="3088" spans="1:20" ht="43.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s="5">
        <f t="shared" si="194"/>
        <v>2.5000000000000001E-3</v>
      </c>
      <c r="H3088" t="s">
        <v>8237</v>
      </c>
      <c r="I3088" t="s">
        <v>8249</v>
      </c>
      <c r="J3088">
        <v>1439827559</v>
      </c>
      <c r="K3088">
        <v>1434643559</v>
      </c>
      <c r="L3088" t="b">
        <v>0</v>
      </c>
      <c r="M3088">
        <v>3</v>
      </c>
      <c r="N3088" s="6">
        <f t="shared" si="195"/>
        <v>16.666666666666668</v>
      </c>
      <c r="O3088" t="b">
        <v>0</v>
      </c>
      <c r="P3088" t="s">
        <v>8303</v>
      </c>
      <c r="Q3088" t="s">
        <v>8317</v>
      </c>
      <c r="R3088" t="s">
        <v>8357</v>
      </c>
      <c r="S3088" s="11">
        <f t="shared" si="196"/>
        <v>42173.67082175926</v>
      </c>
      <c r="T3088" s="11">
        <f t="shared" si="197"/>
        <v>42233.67082175926</v>
      </c>
    </row>
    <row r="3089" spans="1:20" ht="43.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s="5">
        <f t="shared" si="194"/>
        <v>6.2500000000000003E-3</v>
      </c>
      <c r="H3089" t="s">
        <v>8224</v>
      </c>
      <c r="I3089" t="s">
        <v>8246</v>
      </c>
      <c r="J3089">
        <v>1482294990</v>
      </c>
      <c r="K3089">
        <v>1477107390</v>
      </c>
      <c r="L3089" t="b">
        <v>0</v>
      </c>
      <c r="M3089">
        <v>2</v>
      </c>
      <c r="N3089" s="6">
        <f t="shared" si="195"/>
        <v>62.5</v>
      </c>
      <c r="O3089" t="b">
        <v>0</v>
      </c>
      <c r="P3089" t="s">
        <v>8303</v>
      </c>
      <c r="Q3089" t="s">
        <v>8317</v>
      </c>
      <c r="R3089" t="s">
        <v>8357</v>
      </c>
      <c r="S3089" s="11">
        <f t="shared" si="196"/>
        <v>42665.150347222225</v>
      </c>
      <c r="T3089" s="11">
        <f t="shared" si="197"/>
        <v>42725.192013888889</v>
      </c>
    </row>
    <row r="3090" spans="1:20" ht="29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s="5">
        <f t="shared" si="194"/>
        <v>1.9384615384615384E-3</v>
      </c>
      <c r="H3090" t="s">
        <v>8224</v>
      </c>
      <c r="I3090" t="s">
        <v>8246</v>
      </c>
      <c r="J3090">
        <v>1420724460</v>
      </c>
      <c r="K3090">
        <v>1418046247</v>
      </c>
      <c r="L3090" t="b">
        <v>0</v>
      </c>
      <c r="M3090">
        <v>3</v>
      </c>
      <c r="N3090" s="6">
        <f t="shared" si="195"/>
        <v>42</v>
      </c>
      <c r="O3090" t="b">
        <v>0</v>
      </c>
      <c r="P3090" t="s">
        <v>8303</v>
      </c>
      <c r="Q3090" t="s">
        <v>8317</v>
      </c>
      <c r="R3090" t="s">
        <v>8357</v>
      </c>
      <c r="S3090" s="11">
        <f t="shared" si="196"/>
        <v>41981.57230324074</v>
      </c>
      <c r="T3090" s="11">
        <f t="shared" si="197"/>
        <v>42012.570138888885</v>
      </c>
    </row>
    <row r="3091" spans="1:20" ht="29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s="5">
        <f t="shared" si="194"/>
        <v>0.23416000000000001</v>
      </c>
      <c r="H3091" t="s">
        <v>8224</v>
      </c>
      <c r="I3091" t="s">
        <v>8246</v>
      </c>
      <c r="J3091">
        <v>1468029540</v>
      </c>
      <c r="K3091">
        <v>1465304483</v>
      </c>
      <c r="L3091" t="b">
        <v>0</v>
      </c>
      <c r="M3091">
        <v>45</v>
      </c>
      <c r="N3091" s="6">
        <f t="shared" si="195"/>
        <v>130.0888888888889</v>
      </c>
      <c r="O3091" t="b">
        <v>0</v>
      </c>
      <c r="P3091" t="s">
        <v>8303</v>
      </c>
      <c r="Q3091" t="s">
        <v>8317</v>
      </c>
      <c r="R3091" t="s">
        <v>8357</v>
      </c>
      <c r="S3091" s="11">
        <f t="shared" si="196"/>
        <v>42528.542627314819</v>
      </c>
      <c r="T3091" s="11">
        <f t="shared" si="197"/>
        <v>42560.082638888889</v>
      </c>
    </row>
    <row r="3092" spans="1:20" ht="43.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s="5">
        <f t="shared" si="194"/>
        <v>5.080888888888889E-2</v>
      </c>
      <c r="H3092" t="s">
        <v>8224</v>
      </c>
      <c r="I3092" t="s">
        <v>8246</v>
      </c>
      <c r="J3092">
        <v>1430505545</v>
      </c>
      <c r="K3092">
        <v>1425325145</v>
      </c>
      <c r="L3092" t="b">
        <v>0</v>
      </c>
      <c r="M3092">
        <v>9</v>
      </c>
      <c r="N3092" s="6">
        <f t="shared" si="195"/>
        <v>1270.2222222222222</v>
      </c>
      <c r="O3092" t="b">
        <v>0</v>
      </c>
      <c r="P3092" t="s">
        <v>8303</v>
      </c>
      <c r="Q3092" t="s">
        <v>8317</v>
      </c>
      <c r="R3092" t="s">
        <v>8357</v>
      </c>
      <c r="S3092" s="11">
        <f t="shared" si="196"/>
        <v>42065.818807870368</v>
      </c>
      <c r="T3092" s="11">
        <f t="shared" si="197"/>
        <v>42125.777141203704</v>
      </c>
    </row>
    <row r="3093" spans="1:20" ht="43.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s="5">
        <f t="shared" si="194"/>
        <v>0.15920000000000001</v>
      </c>
      <c r="H3093" t="s">
        <v>8224</v>
      </c>
      <c r="I3093" t="s">
        <v>8246</v>
      </c>
      <c r="J3093">
        <v>1471214743</v>
      </c>
      <c r="K3093">
        <v>1468622743</v>
      </c>
      <c r="L3093" t="b">
        <v>0</v>
      </c>
      <c r="M3093">
        <v>9</v>
      </c>
      <c r="N3093" s="6">
        <f t="shared" si="195"/>
        <v>88.444444444444443</v>
      </c>
      <c r="O3093" t="b">
        <v>0</v>
      </c>
      <c r="P3093" t="s">
        <v>8303</v>
      </c>
      <c r="Q3093" t="s">
        <v>8317</v>
      </c>
      <c r="R3093" t="s">
        <v>8357</v>
      </c>
      <c r="S3093" s="11">
        <f t="shared" si="196"/>
        <v>42566.948414351849</v>
      </c>
      <c r="T3093" s="11">
        <f t="shared" si="197"/>
        <v>42596.948414351849</v>
      </c>
    </row>
    <row r="3094" spans="1:20" ht="43.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s="5">
        <f t="shared" si="194"/>
        <v>1.1831900000000001E-2</v>
      </c>
      <c r="H3094" t="s">
        <v>8224</v>
      </c>
      <c r="I3094" t="s">
        <v>8246</v>
      </c>
      <c r="J3094">
        <v>1444946400</v>
      </c>
      <c r="K3094">
        <v>1441723912</v>
      </c>
      <c r="L3094" t="b">
        <v>0</v>
      </c>
      <c r="M3094">
        <v>21</v>
      </c>
      <c r="N3094" s="6">
        <f t="shared" si="195"/>
        <v>56.342380952380957</v>
      </c>
      <c r="O3094" t="b">
        <v>0</v>
      </c>
      <c r="P3094" t="s">
        <v>8303</v>
      </c>
      <c r="Q3094" t="s">
        <v>8317</v>
      </c>
      <c r="R3094" t="s">
        <v>8357</v>
      </c>
      <c r="S3094" s="11">
        <f t="shared" si="196"/>
        <v>42255.619351851856</v>
      </c>
      <c r="T3094" s="11">
        <f t="shared" si="197"/>
        <v>42292.916666666672</v>
      </c>
    </row>
    <row r="3095" spans="1:20" ht="43.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s="5">
        <f t="shared" si="194"/>
        <v>0.22750000000000001</v>
      </c>
      <c r="H3095" t="s">
        <v>8229</v>
      </c>
      <c r="I3095" t="s">
        <v>8251</v>
      </c>
      <c r="J3095">
        <v>1401595140</v>
      </c>
      <c r="K3095">
        <v>1398980941</v>
      </c>
      <c r="L3095" t="b">
        <v>0</v>
      </c>
      <c r="M3095">
        <v>17</v>
      </c>
      <c r="N3095" s="6">
        <f t="shared" si="195"/>
        <v>53.529411764705884</v>
      </c>
      <c r="O3095" t="b">
        <v>0</v>
      </c>
      <c r="P3095" t="s">
        <v>8303</v>
      </c>
      <c r="Q3095" t="s">
        <v>8317</v>
      </c>
      <c r="R3095" t="s">
        <v>8357</v>
      </c>
      <c r="S3095" s="11">
        <f t="shared" si="196"/>
        <v>41760.909039351849</v>
      </c>
      <c r="T3095" s="11">
        <f t="shared" si="197"/>
        <v>41791.165972222225</v>
      </c>
    </row>
    <row r="3096" spans="1:20" ht="29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s="5">
        <f t="shared" si="194"/>
        <v>2.5000000000000001E-4</v>
      </c>
      <c r="H3096" t="s">
        <v>8224</v>
      </c>
      <c r="I3096" t="s">
        <v>8246</v>
      </c>
      <c r="J3096">
        <v>1442775956</v>
      </c>
      <c r="K3096">
        <v>1437591956</v>
      </c>
      <c r="L3096" t="b">
        <v>0</v>
      </c>
      <c r="M3096">
        <v>1</v>
      </c>
      <c r="N3096" s="6">
        <f t="shared" si="195"/>
        <v>25</v>
      </c>
      <c r="O3096" t="b">
        <v>0</v>
      </c>
      <c r="P3096" t="s">
        <v>8303</v>
      </c>
      <c r="Q3096" t="s">
        <v>8317</v>
      </c>
      <c r="R3096" t="s">
        <v>8357</v>
      </c>
      <c r="S3096" s="11">
        <f t="shared" si="196"/>
        <v>42207.795787037037</v>
      </c>
      <c r="T3096" s="11">
        <f t="shared" si="197"/>
        <v>42267.795787037037</v>
      </c>
    </row>
    <row r="3097" spans="1:20" ht="43.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s="5">
        <f t="shared" si="194"/>
        <v>3.351206434316354E-3</v>
      </c>
      <c r="H3097" t="s">
        <v>8224</v>
      </c>
      <c r="I3097" t="s">
        <v>8246</v>
      </c>
      <c r="J3097">
        <v>1470011780</v>
      </c>
      <c r="K3097">
        <v>1464827780</v>
      </c>
      <c r="L3097" t="b">
        <v>0</v>
      </c>
      <c r="M3097">
        <v>1</v>
      </c>
      <c r="N3097" s="6">
        <f t="shared" si="195"/>
        <v>50</v>
      </c>
      <c r="O3097" t="b">
        <v>0</v>
      </c>
      <c r="P3097" t="s">
        <v>8303</v>
      </c>
      <c r="Q3097" t="s">
        <v>8317</v>
      </c>
      <c r="R3097" t="s">
        <v>8357</v>
      </c>
      <c r="S3097" s="11">
        <f t="shared" si="196"/>
        <v>42523.025231481486</v>
      </c>
      <c r="T3097" s="11">
        <f t="shared" si="197"/>
        <v>42583.025231481486</v>
      </c>
    </row>
    <row r="3098" spans="1:20" ht="43.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s="5">
        <f t="shared" si="194"/>
        <v>3.9750000000000001E-2</v>
      </c>
      <c r="H3098" t="s">
        <v>8224</v>
      </c>
      <c r="I3098" t="s">
        <v>8246</v>
      </c>
      <c r="J3098">
        <v>1432151326</v>
      </c>
      <c r="K3098">
        <v>1429559326</v>
      </c>
      <c r="L3098" t="b">
        <v>0</v>
      </c>
      <c r="M3098">
        <v>14</v>
      </c>
      <c r="N3098" s="6">
        <f t="shared" si="195"/>
        <v>56.785714285714285</v>
      </c>
      <c r="O3098" t="b">
        <v>0</v>
      </c>
      <c r="P3098" t="s">
        <v>8303</v>
      </c>
      <c r="Q3098" t="s">
        <v>8317</v>
      </c>
      <c r="R3098" t="s">
        <v>8357</v>
      </c>
      <c r="S3098" s="11">
        <f t="shared" si="196"/>
        <v>42114.825532407413</v>
      </c>
      <c r="T3098" s="11">
        <f t="shared" si="197"/>
        <v>42144.825532407413</v>
      </c>
    </row>
    <row r="3099" spans="1:20" ht="43.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s="5">
        <f t="shared" si="194"/>
        <v>0.17150000000000001</v>
      </c>
      <c r="H3099" t="s">
        <v>8225</v>
      </c>
      <c r="I3099" t="s">
        <v>8247</v>
      </c>
      <c r="J3099">
        <v>1475848800</v>
      </c>
      <c r="K3099">
        <v>1474027501</v>
      </c>
      <c r="L3099" t="b">
        <v>0</v>
      </c>
      <c r="M3099">
        <v>42</v>
      </c>
      <c r="N3099" s="6">
        <f t="shared" si="195"/>
        <v>40.833333333333336</v>
      </c>
      <c r="O3099" t="b">
        <v>0</v>
      </c>
      <c r="P3099" t="s">
        <v>8303</v>
      </c>
      <c r="Q3099" t="s">
        <v>8317</v>
      </c>
      <c r="R3099" t="s">
        <v>8357</v>
      </c>
      <c r="S3099" s="11">
        <f t="shared" si="196"/>
        <v>42629.503483796296</v>
      </c>
      <c r="T3099" s="11">
        <f t="shared" si="197"/>
        <v>42650.583333333328</v>
      </c>
    </row>
    <row r="3100" spans="1:20" ht="43.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s="5">
        <f t="shared" si="194"/>
        <v>3.608004104669061E-2</v>
      </c>
      <c r="H3100" t="s">
        <v>8224</v>
      </c>
      <c r="I3100" t="s">
        <v>8246</v>
      </c>
      <c r="J3100">
        <v>1454890620</v>
      </c>
      <c r="K3100">
        <v>1450724449</v>
      </c>
      <c r="L3100" t="b">
        <v>0</v>
      </c>
      <c r="M3100">
        <v>27</v>
      </c>
      <c r="N3100" s="6">
        <f t="shared" si="195"/>
        <v>65.111111111111114</v>
      </c>
      <c r="O3100" t="b">
        <v>0</v>
      </c>
      <c r="P3100" t="s">
        <v>8303</v>
      </c>
      <c r="Q3100" t="s">
        <v>8317</v>
      </c>
      <c r="R3100" t="s">
        <v>8357</v>
      </c>
      <c r="S3100" s="11">
        <f t="shared" si="196"/>
        <v>42359.792233796295</v>
      </c>
      <c r="T3100" s="11">
        <f t="shared" si="197"/>
        <v>42408.01180555555</v>
      </c>
    </row>
    <row r="3101" spans="1:20" ht="43.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s="5">
        <f t="shared" si="194"/>
        <v>0.13900000000000001</v>
      </c>
      <c r="H3101" t="s">
        <v>8224</v>
      </c>
      <c r="I3101" t="s">
        <v>8246</v>
      </c>
      <c r="J3101">
        <v>1455251591</v>
      </c>
      <c r="K3101">
        <v>1452659591</v>
      </c>
      <c r="L3101" t="b">
        <v>0</v>
      </c>
      <c r="M3101">
        <v>5</v>
      </c>
      <c r="N3101" s="6">
        <f t="shared" si="195"/>
        <v>55.6</v>
      </c>
      <c r="O3101" t="b">
        <v>0</v>
      </c>
      <c r="P3101" t="s">
        <v>8303</v>
      </c>
      <c r="Q3101" t="s">
        <v>8317</v>
      </c>
      <c r="R3101" t="s">
        <v>8357</v>
      </c>
      <c r="S3101" s="11">
        <f t="shared" si="196"/>
        <v>42382.189710648148</v>
      </c>
      <c r="T3101" s="11">
        <f t="shared" si="197"/>
        <v>42412.189710648148</v>
      </c>
    </row>
    <row r="3102" spans="1:20" ht="43.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s="5">
        <f t="shared" si="194"/>
        <v>0.15225</v>
      </c>
      <c r="H3102" t="s">
        <v>8224</v>
      </c>
      <c r="I3102" t="s">
        <v>8246</v>
      </c>
      <c r="J3102">
        <v>1413816975</v>
      </c>
      <c r="K3102">
        <v>1411224975</v>
      </c>
      <c r="L3102" t="b">
        <v>0</v>
      </c>
      <c r="M3102">
        <v>13</v>
      </c>
      <c r="N3102" s="6">
        <f t="shared" si="195"/>
        <v>140.53846153846155</v>
      </c>
      <c r="O3102" t="b">
        <v>0</v>
      </c>
      <c r="P3102" t="s">
        <v>8303</v>
      </c>
      <c r="Q3102" t="s">
        <v>8317</v>
      </c>
      <c r="R3102" t="s">
        <v>8357</v>
      </c>
      <c r="S3102" s="11">
        <f t="shared" si="196"/>
        <v>41902.622395833336</v>
      </c>
      <c r="T3102" s="11">
        <f t="shared" si="197"/>
        <v>41932.622395833336</v>
      </c>
    </row>
    <row r="3103" spans="1:20" ht="43.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s="5">
        <f t="shared" si="194"/>
        <v>0.12</v>
      </c>
      <c r="H3103" t="s">
        <v>8230</v>
      </c>
      <c r="I3103" t="s">
        <v>8249</v>
      </c>
      <c r="J3103">
        <v>1437033360</v>
      </c>
      <c r="K3103">
        <v>1434445937</v>
      </c>
      <c r="L3103" t="b">
        <v>0</v>
      </c>
      <c r="M3103">
        <v>12</v>
      </c>
      <c r="N3103" s="6">
        <f t="shared" si="195"/>
        <v>25</v>
      </c>
      <c r="O3103" t="b">
        <v>0</v>
      </c>
      <c r="P3103" t="s">
        <v>8303</v>
      </c>
      <c r="Q3103" t="s">
        <v>8317</v>
      </c>
      <c r="R3103" t="s">
        <v>8357</v>
      </c>
      <c r="S3103" s="11">
        <f t="shared" si="196"/>
        <v>42171.383530092593</v>
      </c>
      <c r="T3103" s="11">
        <f t="shared" si="197"/>
        <v>42201.330555555556</v>
      </c>
    </row>
    <row r="3104" spans="1:20" ht="43.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s="5">
        <f t="shared" si="194"/>
        <v>0.391125</v>
      </c>
      <c r="H3104" t="s">
        <v>8225</v>
      </c>
      <c r="I3104" t="s">
        <v>8247</v>
      </c>
      <c r="J3104">
        <v>1471939818</v>
      </c>
      <c r="K3104">
        <v>1467619818</v>
      </c>
      <c r="L3104" t="b">
        <v>0</v>
      </c>
      <c r="M3104">
        <v>90</v>
      </c>
      <c r="N3104" s="6">
        <f t="shared" si="195"/>
        <v>69.533333333333331</v>
      </c>
      <c r="O3104" t="b">
        <v>0</v>
      </c>
      <c r="P3104" t="s">
        <v>8303</v>
      </c>
      <c r="Q3104" t="s">
        <v>8317</v>
      </c>
      <c r="R3104" t="s">
        <v>8357</v>
      </c>
      <c r="S3104" s="11">
        <f t="shared" si="196"/>
        <v>42555.340486111112</v>
      </c>
      <c r="T3104" s="11">
        <f t="shared" si="197"/>
        <v>42605.340486111112</v>
      </c>
    </row>
    <row r="3105" spans="1:20" ht="29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s="5">
        <f t="shared" si="194"/>
        <v>2.6829268292682929E-3</v>
      </c>
      <c r="H3105" t="s">
        <v>8224</v>
      </c>
      <c r="I3105" t="s">
        <v>8246</v>
      </c>
      <c r="J3105">
        <v>1434080706</v>
      </c>
      <c r="K3105">
        <v>1428896706</v>
      </c>
      <c r="L3105" t="b">
        <v>0</v>
      </c>
      <c r="M3105">
        <v>2</v>
      </c>
      <c r="N3105" s="6">
        <f t="shared" si="195"/>
        <v>5.5</v>
      </c>
      <c r="O3105" t="b">
        <v>0</v>
      </c>
      <c r="P3105" t="s">
        <v>8303</v>
      </c>
      <c r="Q3105" t="s">
        <v>8317</v>
      </c>
      <c r="R3105" t="s">
        <v>8357</v>
      </c>
      <c r="S3105" s="11">
        <f t="shared" si="196"/>
        <v>42107.156319444446</v>
      </c>
      <c r="T3105" s="11">
        <f t="shared" si="197"/>
        <v>42167.156319444446</v>
      </c>
    </row>
    <row r="3106" spans="1:20" ht="43.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s="5">
        <f t="shared" si="194"/>
        <v>0.29625000000000001</v>
      </c>
      <c r="H3106" t="s">
        <v>8226</v>
      </c>
      <c r="I3106" t="s">
        <v>8248</v>
      </c>
      <c r="J3106">
        <v>1422928800</v>
      </c>
      <c r="K3106">
        <v>1420235311</v>
      </c>
      <c r="L3106" t="b">
        <v>0</v>
      </c>
      <c r="M3106">
        <v>5</v>
      </c>
      <c r="N3106" s="6">
        <f t="shared" si="195"/>
        <v>237</v>
      </c>
      <c r="O3106" t="b">
        <v>0</v>
      </c>
      <c r="P3106" t="s">
        <v>8303</v>
      </c>
      <c r="Q3106" t="s">
        <v>8317</v>
      </c>
      <c r="R3106" t="s">
        <v>8357</v>
      </c>
      <c r="S3106" s="11">
        <f t="shared" si="196"/>
        <v>42006.908692129626</v>
      </c>
      <c r="T3106" s="11">
        <f t="shared" si="197"/>
        <v>42038.083333333328</v>
      </c>
    </row>
    <row r="3107" spans="1:20" ht="43.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s="5">
        <f t="shared" si="194"/>
        <v>0.4236099230111206</v>
      </c>
      <c r="H3107" t="s">
        <v>8224</v>
      </c>
      <c r="I3107" t="s">
        <v>8246</v>
      </c>
      <c r="J3107">
        <v>1413694800</v>
      </c>
      <c r="K3107">
        <v>1408986916</v>
      </c>
      <c r="L3107" t="b">
        <v>0</v>
      </c>
      <c r="M3107">
        <v>31</v>
      </c>
      <c r="N3107" s="6">
        <f t="shared" si="195"/>
        <v>79.870967741935488</v>
      </c>
      <c r="O3107" t="b">
        <v>0</v>
      </c>
      <c r="P3107" t="s">
        <v>8303</v>
      </c>
      <c r="Q3107" t="s">
        <v>8317</v>
      </c>
      <c r="R3107" t="s">
        <v>8357</v>
      </c>
      <c r="S3107" s="11">
        <f t="shared" si="196"/>
        <v>41876.718935185185</v>
      </c>
      <c r="T3107" s="11">
        <f t="shared" si="197"/>
        <v>41931.208333333336</v>
      </c>
    </row>
    <row r="3108" spans="1:20" ht="43.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s="5">
        <f t="shared" si="194"/>
        <v>4.1000000000000002E-2</v>
      </c>
      <c r="H3108" t="s">
        <v>8225</v>
      </c>
      <c r="I3108" t="s">
        <v>8247</v>
      </c>
      <c r="J3108">
        <v>1442440800</v>
      </c>
      <c r="K3108">
        <v>1440497876</v>
      </c>
      <c r="L3108" t="b">
        <v>0</v>
      </c>
      <c r="M3108">
        <v>4</v>
      </c>
      <c r="N3108" s="6">
        <f t="shared" si="195"/>
        <v>10.25</v>
      </c>
      <c r="O3108" t="b">
        <v>0</v>
      </c>
      <c r="P3108" t="s">
        <v>8303</v>
      </c>
      <c r="Q3108" t="s">
        <v>8317</v>
      </c>
      <c r="R3108" t="s">
        <v>8357</v>
      </c>
      <c r="S3108" s="11">
        <f t="shared" si="196"/>
        <v>42241.429120370376</v>
      </c>
      <c r="T3108" s="11">
        <f t="shared" si="197"/>
        <v>42263.916666666672</v>
      </c>
    </row>
    <row r="3109" spans="1:20" ht="43.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s="5">
        <f t="shared" si="194"/>
        <v>0.197625</v>
      </c>
      <c r="H3109" t="s">
        <v>8224</v>
      </c>
      <c r="I3109" t="s">
        <v>8246</v>
      </c>
      <c r="J3109">
        <v>1431372751</v>
      </c>
      <c r="K3109">
        <v>1430767951</v>
      </c>
      <c r="L3109" t="b">
        <v>0</v>
      </c>
      <c r="M3109">
        <v>29</v>
      </c>
      <c r="N3109" s="6">
        <f t="shared" si="195"/>
        <v>272.58620689655174</v>
      </c>
      <c r="O3109" t="b">
        <v>0</v>
      </c>
      <c r="P3109" t="s">
        <v>8303</v>
      </c>
      <c r="Q3109" t="s">
        <v>8317</v>
      </c>
      <c r="R3109" t="s">
        <v>8357</v>
      </c>
      <c r="S3109" s="11">
        <f t="shared" si="196"/>
        <v>42128.814247685179</v>
      </c>
      <c r="T3109" s="11">
        <f t="shared" si="197"/>
        <v>42135.814247685179</v>
      </c>
    </row>
    <row r="3110" spans="1:2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s="5">
        <f t="shared" si="194"/>
        <v>5.1999999999999995E-4</v>
      </c>
      <c r="H3110" t="s">
        <v>8224</v>
      </c>
      <c r="I3110" t="s">
        <v>8246</v>
      </c>
      <c r="J3110">
        <v>1430234394</v>
      </c>
      <c r="K3110">
        <v>1425053994</v>
      </c>
      <c r="L3110" t="b">
        <v>0</v>
      </c>
      <c r="M3110">
        <v>2</v>
      </c>
      <c r="N3110" s="6">
        <f t="shared" si="195"/>
        <v>13</v>
      </c>
      <c r="O3110" t="b">
        <v>0</v>
      </c>
      <c r="P3110" t="s">
        <v>8303</v>
      </c>
      <c r="Q3110" t="s">
        <v>8317</v>
      </c>
      <c r="R3110" t="s">
        <v>8357</v>
      </c>
      <c r="S3110" s="11">
        <f t="shared" si="196"/>
        <v>42062.680486111116</v>
      </c>
      <c r="T3110" s="11">
        <f t="shared" si="197"/>
        <v>42122.638819444444</v>
      </c>
    </row>
    <row r="3111" spans="1:20" ht="43.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s="5">
        <f t="shared" si="194"/>
        <v>0.25030188679245285</v>
      </c>
      <c r="H3111" t="s">
        <v>8224</v>
      </c>
      <c r="I3111" t="s">
        <v>8246</v>
      </c>
      <c r="J3111">
        <v>1409194810</v>
      </c>
      <c r="K3111">
        <v>1406170810</v>
      </c>
      <c r="L3111" t="b">
        <v>0</v>
      </c>
      <c r="M3111">
        <v>114</v>
      </c>
      <c r="N3111" s="6">
        <f t="shared" si="195"/>
        <v>58.184210526315788</v>
      </c>
      <c r="O3111" t="b">
        <v>0</v>
      </c>
      <c r="P3111" t="s">
        <v>8303</v>
      </c>
      <c r="Q3111" t="s">
        <v>8317</v>
      </c>
      <c r="R3111" t="s">
        <v>8357</v>
      </c>
      <c r="S3111" s="11">
        <f t="shared" si="196"/>
        <v>41844.125115740739</v>
      </c>
      <c r="T3111" s="11">
        <f t="shared" si="197"/>
        <v>41879.125115740739</v>
      </c>
    </row>
    <row r="3112" spans="1:20" ht="43.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s="5">
        <f t="shared" si="194"/>
        <v>4.0000000000000002E-4</v>
      </c>
      <c r="H3112" t="s">
        <v>8224</v>
      </c>
      <c r="I3112" t="s">
        <v>8246</v>
      </c>
      <c r="J3112">
        <v>1487465119</v>
      </c>
      <c r="K3112">
        <v>1484009119</v>
      </c>
      <c r="L3112" t="b">
        <v>0</v>
      </c>
      <c r="M3112">
        <v>1</v>
      </c>
      <c r="N3112" s="6">
        <f t="shared" si="195"/>
        <v>10</v>
      </c>
      <c r="O3112" t="b">
        <v>0</v>
      </c>
      <c r="P3112" t="s">
        <v>8303</v>
      </c>
      <c r="Q3112" t="s">
        <v>8317</v>
      </c>
      <c r="R3112" t="s">
        <v>8357</v>
      </c>
      <c r="S3112" s="11">
        <f t="shared" si="196"/>
        <v>42745.031469907408</v>
      </c>
      <c r="T3112" s="11">
        <f t="shared" si="197"/>
        <v>42785.031469907408</v>
      </c>
    </row>
    <row r="3113" spans="1:20" ht="29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s="5">
        <f t="shared" si="194"/>
        <v>0.26640000000000003</v>
      </c>
      <c r="H3113" t="s">
        <v>8224</v>
      </c>
      <c r="I3113" t="s">
        <v>8246</v>
      </c>
      <c r="J3113">
        <v>1412432220</v>
      </c>
      <c r="K3113">
        <v>1409753820</v>
      </c>
      <c r="L3113" t="b">
        <v>0</v>
      </c>
      <c r="M3113">
        <v>76</v>
      </c>
      <c r="N3113" s="6">
        <f t="shared" si="195"/>
        <v>70.10526315789474</v>
      </c>
      <c r="O3113" t="b">
        <v>0</v>
      </c>
      <c r="P3113" t="s">
        <v>8303</v>
      </c>
      <c r="Q3113" t="s">
        <v>8317</v>
      </c>
      <c r="R3113" t="s">
        <v>8357</v>
      </c>
      <c r="S3113" s="11">
        <f t="shared" si="196"/>
        <v>41885.595138888886</v>
      </c>
      <c r="T3113" s="11">
        <f t="shared" si="197"/>
        <v>41916.595138888886</v>
      </c>
    </row>
    <row r="3114" spans="1:20" ht="43.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s="5">
        <f t="shared" si="194"/>
        <v>4.7363636363636365E-2</v>
      </c>
      <c r="H3114" t="s">
        <v>8224</v>
      </c>
      <c r="I3114" t="s">
        <v>8246</v>
      </c>
      <c r="J3114">
        <v>1477968934</v>
      </c>
      <c r="K3114">
        <v>1472784934</v>
      </c>
      <c r="L3114" t="b">
        <v>0</v>
      </c>
      <c r="M3114">
        <v>9</v>
      </c>
      <c r="N3114" s="6">
        <f t="shared" si="195"/>
        <v>57.888888888888886</v>
      </c>
      <c r="O3114" t="b">
        <v>0</v>
      </c>
      <c r="P3114" t="s">
        <v>8303</v>
      </c>
      <c r="Q3114" t="s">
        <v>8317</v>
      </c>
      <c r="R3114" t="s">
        <v>8357</v>
      </c>
      <c r="S3114" s="11">
        <f t="shared" si="196"/>
        <v>42615.121921296297</v>
      </c>
      <c r="T3114" s="11">
        <f t="shared" si="197"/>
        <v>42675.121921296297</v>
      </c>
    </row>
    <row r="3115" spans="1:20" ht="43.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s="5">
        <f t="shared" si="194"/>
        <v>4.2435339894712751E-2</v>
      </c>
      <c r="H3115" t="s">
        <v>8224</v>
      </c>
      <c r="I3115" t="s">
        <v>8246</v>
      </c>
      <c r="J3115">
        <v>1429291982</v>
      </c>
      <c r="K3115">
        <v>1426699982</v>
      </c>
      <c r="L3115" t="b">
        <v>0</v>
      </c>
      <c r="M3115">
        <v>37</v>
      </c>
      <c r="N3115" s="6">
        <f t="shared" si="195"/>
        <v>125.27027027027027</v>
      </c>
      <c r="O3115" t="b">
        <v>0</v>
      </c>
      <c r="P3115" t="s">
        <v>8303</v>
      </c>
      <c r="Q3115" t="s">
        <v>8317</v>
      </c>
      <c r="R3115" t="s">
        <v>8357</v>
      </c>
      <c r="S3115" s="11">
        <f t="shared" si="196"/>
        <v>42081.731273148151</v>
      </c>
      <c r="T3115" s="11">
        <f t="shared" si="197"/>
        <v>42111.731273148151</v>
      </c>
    </row>
    <row r="3116" spans="1:20" ht="43.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s="5">
        <f t="shared" si="194"/>
        <v>0</v>
      </c>
      <c r="H3116" t="s">
        <v>8224</v>
      </c>
      <c r="I3116" t="s">
        <v>8246</v>
      </c>
      <c r="J3116">
        <v>1411312250</v>
      </c>
      <c r="K3116">
        <v>1406128250</v>
      </c>
      <c r="L3116" t="b">
        <v>0</v>
      </c>
      <c r="M3116">
        <v>0</v>
      </c>
      <c r="N3116" s="6">
        <f t="shared" si="195"/>
        <v>0</v>
      </c>
      <c r="O3116" t="b">
        <v>0</v>
      </c>
      <c r="P3116" t="s">
        <v>8303</v>
      </c>
      <c r="Q3116" t="s">
        <v>8317</v>
      </c>
      <c r="R3116" t="s">
        <v>8357</v>
      </c>
      <c r="S3116" s="11">
        <f t="shared" si="196"/>
        <v>41843.632523148146</v>
      </c>
      <c r="T3116" s="11">
        <f t="shared" si="197"/>
        <v>41903.632523148146</v>
      </c>
    </row>
    <row r="3117" spans="1:20" ht="43.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s="5">
        <f t="shared" si="194"/>
        <v>0.03</v>
      </c>
      <c r="H3117" t="s">
        <v>8235</v>
      </c>
      <c r="I3117" t="s">
        <v>8255</v>
      </c>
      <c r="J3117">
        <v>1465123427</v>
      </c>
      <c r="K3117">
        <v>1462531427</v>
      </c>
      <c r="L3117" t="b">
        <v>0</v>
      </c>
      <c r="M3117">
        <v>1</v>
      </c>
      <c r="N3117" s="6">
        <f t="shared" si="195"/>
        <v>300</v>
      </c>
      <c r="O3117" t="b">
        <v>0</v>
      </c>
      <c r="P3117" t="s">
        <v>8303</v>
      </c>
      <c r="Q3117" t="s">
        <v>8317</v>
      </c>
      <c r="R3117" t="s">
        <v>8357</v>
      </c>
      <c r="S3117" s="11">
        <f t="shared" si="196"/>
        <v>42496.447071759263</v>
      </c>
      <c r="T3117" s="11">
        <f t="shared" si="197"/>
        <v>42526.447071759263</v>
      </c>
    </row>
    <row r="3118" spans="1:20" ht="43.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s="5">
        <f t="shared" si="194"/>
        <v>0.57333333333333336</v>
      </c>
      <c r="H3118" t="s">
        <v>8224</v>
      </c>
      <c r="I3118" t="s">
        <v>8246</v>
      </c>
      <c r="J3118">
        <v>1427890925</v>
      </c>
      <c r="K3118">
        <v>1426681325</v>
      </c>
      <c r="L3118" t="b">
        <v>0</v>
      </c>
      <c r="M3118">
        <v>10</v>
      </c>
      <c r="N3118" s="6">
        <f t="shared" si="195"/>
        <v>43</v>
      </c>
      <c r="O3118" t="b">
        <v>0</v>
      </c>
      <c r="P3118" t="s">
        <v>8303</v>
      </c>
      <c r="Q3118" t="s">
        <v>8317</v>
      </c>
      <c r="R3118" t="s">
        <v>8357</v>
      </c>
      <c r="S3118" s="11">
        <f t="shared" si="196"/>
        <v>42081.515335648146</v>
      </c>
      <c r="T3118" s="11">
        <f t="shared" si="197"/>
        <v>42095.515335648146</v>
      </c>
    </row>
    <row r="3119" spans="1:20" ht="43.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s="5">
        <f t="shared" si="194"/>
        <v>1E-3</v>
      </c>
      <c r="H3119" t="s">
        <v>8225</v>
      </c>
      <c r="I3119" t="s">
        <v>8247</v>
      </c>
      <c r="J3119">
        <v>1464354720</v>
      </c>
      <c r="K3119">
        <v>1463648360</v>
      </c>
      <c r="L3119" t="b">
        <v>0</v>
      </c>
      <c r="M3119">
        <v>1</v>
      </c>
      <c r="N3119" s="6">
        <f t="shared" si="195"/>
        <v>1</v>
      </c>
      <c r="O3119" t="b">
        <v>0</v>
      </c>
      <c r="P3119" t="s">
        <v>8303</v>
      </c>
      <c r="Q3119" t="s">
        <v>8317</v>
      </c>
      <c r="R3119" t="s">
        <v>8357</v>
      </c>
      <c r="S3119" s="11">
        <f t="shared" si="196"/>
        <v>42509.374537037031</v>
      </c>
      <c r="T3119" s="11">
        <f t="shared" si="197"/>
        <v>42517.55</v>
      </c>
    </row>
    <row r="3120" spans="1:20" ht="29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s="5">
        <f t="shared" si="194"/>
        <v>3.0999999999999999E-3</v>
      </c>
      <c r="H3120" t="s">
        <v>8235</v>
      </c>
      <c r="I3120" t="s">
        <v>8255</v>
      </c>
      <c r="J3120">
        <v>1467473723</v>
      </c>
      <c r="K3120">
        <v>1465832123</v>
      </c>
      <c r="L3120" t="b">
        <v>0</v>
      </c>
      <c r="M3120">
        <v>2</v>
      </c>
      <c r="N3120" s="6">
        <f t="shared" si="195"/>
        <v>775</v>
      </c>
      <c r="O3120" t="b">
        <v>0</v>
      </c>
      <c r="P3120" t="s">
        <v>8303</v>
      </c>
      <c r="Q3120" t="s">
        <v>8317</v>
      </c>
      <c r="R3120" t="s">
        <v>8357</v>
      </c>
      <c r="S3120" s="11">
        <f t="shared" si="196"/>
        <v>42534.649571759262</v>
      </c>
      <c r="T3120" s="11">
        <f t="shared" si="197"/>
        <v>42553.649571759262</v>
      </c>
    </row>
    <row r="3121" spans="1:20" ht="43.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s="5">
        <f t="shared" si="194"/>
        <v>5.0000000000000001E-4</v>
      </c>
      <c r="H3121" t="s">
        <v>8224</v>
      </c>
      <c r="I3121" t="s">
        <v>8246</v>
      </c>
      <c r="J3121">
        <v>1427414732</v>
      </c>
      <c r="K3121">
        <v>1424826332</v>
      </c>
      <c r="L3121" t="b">
        <v>0</v>
      </c>
      <c r="M3121">
        <v>1</v>
      </c>
      <c r="N3121" s="6">
        <f t="shared" si="195"/>
        <v>5</v>
      </c>
      <c r="O3121" t="b">
        <v>0</v>
      </c>
      <c r="P3121" t="s">
        <v>8303</v>
      </c>
      <c r="Q3121" t="s">
        <v>8317</v>
      </c>
      <c r="R3121" t="s">
        <v>8357</v>
      </c>
      <c r="S3121" s="11">
        <f t="shared" si="196"/>
        <v>42060.04550925926</v>
      </c>
      <c r="T3121" s="11">
        <f t="shared" si="197"/>
        <v>42090.003842592589</v>
      </c>
    </row>
    <row r="3122" spans="1:20" ht="43.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s="5">
        <f t="shared" si="194"/>
        <v>9.8461538461538464E-5</v>
      </c>
      <c r="H3122" t="s">
        <v>8233</v>
      </c>
      <c r="I3122" t="s">
        <v>8249</v>
      </c>
      <c r="J3122">
        <v>1462484196</v>
      </c>
      <c r="K3122">
        <v>1457303796</v>
      </c>
      <c r="L3122" t="b">
        <v>0</v>
      </c>
      <c r="M3122">
        <v>10</v>
      </c>
      <c r="N3122" s="6">
        <f t="shared" si="195"/>
        <v>12.8</v>
      </c>
      <c r="O3122" t="b">
        <v>0</v>
      </c>
      <c r="P3122" t="s">
        <v>8303</v>
      </c>
      <c r="Q3122" t="s">
        <v>8317</v>
      </c>
      <c r="R3122" t="s">
        <v>8357</v>
      </c>
      <c r="S3122" s="11">
        <f t="shared" si="196"/>
        <v>42435.942083333335</v>
      </c>
      <c r="T3122" s="11">
        <f t="shared" si="197"/>
        <v>42495.900416666671</v>
      </c>
    </row>
    <row r="3123" spans="1:20" ht="29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s="5">
        <f t="shared" si="194"/>
        <v>6.6666666666666671E-3</v>
      </c>
      <c r="H3123" t="s">
        <v>8229</v>
      </c>
      <c r="I3123" t="s">
        <v>8251</v>
      </c>
      <c r="J3123">
        <v>1411748335</v>
      </c>
      <c r="K3123">
        <v>1406564335</v>
      </c>
      <c r="L3123" t="b">
        <v>0</v>
      </c>
      <c r="M3123">
        <v>1</v>
      </c>
      <c r="N3123" s="6">
        <f t="shared" si="195"/>
        <v>10</v>
      </c>
      <c r="O3123" t="b">
        <v>0</v>
      </c>
      <c r="P3123" t="s">
        <v>8303</v>
      </c>
      <c r="Q3123" t="s">
        <v>8317</v>
      </c>
      <c r="R3123" t="s">
        <v>8357</v>
      </c>
      <c r="S3123" s="11">
        <f t="shared" si="196"/>
        <v>41848.679803240739</v>
      </c>
      <c r="T3123" s="11">
        <f t="shared" si="197"/>
        <v>41908.679803240739</v>
      </c>
    </row>
    <row r="3124" spans="1:20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s="5">
        <f t="shared" si="194"/>
        <v>0.58291457286432158</v>
      </c>
      <c r="H3124" t="s">
        <v>8224</v>
      </c>
      <c r="I3124" t="s">
        <v>8246</v>
      </c>
      <c r="J3124">
        <v>1478733732</v>
      </c>
      <c r="K3124">
        <v>1478298132</v>
      </c>
      <c r="L3124" t="b">
        <v>0</v>
      </c>
      <c r="M3124">
        <v>2</v>
      </c>
      <c r="N3124" s="6">
        <f t="shared" si="195"/>
        <v>58</v>
      </c>
      <c r="O3124" t="b">
        <v>0</v>
      </c>
      <c r="P3124" t="s">
        <v>8303</v>
      </c>
      <c r="Q3124" t="s">
        <v>8317</v>
      </c>
      <c r="R3124" t="s">
        <v>8357</v>
      </c>
      <c r="S3124" s="11">
        <f t="shared" si="196"/>
        <v>42678.932083333333</v>
      </c>
      <c r="T3124" s="11">
        <f t="shared" si="197"/>
        <v>42683.973750000005</v>
      </c>
    </row>
    <row r="3125" spans="1:20" ht="43.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s="5">
        <f t="shared" si="194"/>
        <v>0.68153600000000003</v>
      </c>
      <c r="H3125" t="s">
        <v>8224</v>
      </c>
      <c r="I3125" t="s">
        <v>8246</v>
      </c>
      <c r="J3125">
        <v>1468108198</v>
      </c>
      <c r="K3125">
        <v>1465516198</v>
      </c>
      <c r="L3125" t="b">
        <v>0</v>
      </c>
      <c r="M3125">
        <v>348</v>
      </c>
      <c r="N3125" s="6">
        <f t="shared" si="195"/>
        <v>244.80459770114942</v>
      </c>
      <c r="O3125" t="b">
        <v>0</v>
      </c>
      <c r="P3125" t="s">
        <v>8303</v>
      </c>
      <c r="Q3125" t="s">
        <v>8317</v>
      </c>
      <c r="R3125" t="s">
        <v>8357</v>
      </c>
      <c r="S3125" s="11">
        <f t="shared" si="196"/>
        <v>42530.993032407408</v>
      </c>
      <c r="T3125" s="11">
        <f t="shared" si="197"/>
        <v>42560.993032407408</v>
      </c>
    </row>
    <row r="3126" spans="1:20" ht="29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s="5">
        <f t="shared" si="194"/>
        <v>3.2499999999999997E-5</v>
      </c>
      <c r="H3126" t="s">
        <v>8224</v>
      </c>
      <c r="I3126" t="s">
        <v>8246</v>
      </c>
      <c r="J3126">
        <v>1422902601</v>
      </c>
      <c r="K3126">
        <v>1417718601</v>
      </c>
      <c r="L3126" t="b">
        <v>0</v>
      </c>
      <c r="M3126">
        <v>4</v>
      </c>
      <c r="N3126" s="6">
        <f t="shared" si="195"/>
        <v>6.5</v>
      </c>
      <c r="O3126" t="b">
        <v>0</v>
      </c>
      <c r="P3126" t="s">
        <v>8303</v>
      </c>
      <c r="Q3126" t="s">
        <v>8317</v>
      </c>
      <c r="R3126" t="s">
        <v>8357</v>
      </c>
      <c r="S3126" s="11">
        <f t="shared" si="196"/>
        <v>41977.780104166668</v>
      </c>
      <c r="T3126" s="11">
        <f t="shared" si="197"/>
        <v>42037.780104166668</v>
      </c>
    </row>
    <row r="3127" spans="1:20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s="5">
        <f t="shared" si="194"/>
        <v>0</v>
      </c>
      <c r="H3127" t="s">
        <v>8224</v>
      </c>
      <c r="I3127" t="s">
        <v>8246</v>
      </c>
      <c r="J3127">
        <v>1452142672</v>
      </c>
      <c r="K3127">
        <v>1449550672</v>
      </c>
      <c r="L3127" t="b">
        <v>0</v>
      </c>
      <c r="M3127">
        <v>0</v>
      </c>
      <c r="N3127" s="6">
        <f t="shared" si="195"/>
        <v>0</v>
      </c>
      <c r="O3127" t="b">
        <v>0</v>
      </c>
      <c r="P3127" t="s">
        <v>8303</v>
      </c>
      <c r="Q3127" t="s">
        <v>8317</v>
      </c>
      <c r="R3127" t="s">
        <v>8357</v>
      </c>
      <c r="S3127" s="11">
        <f t="shared" si="196"/>
        <v>42346.20685185185</v>
      </c>
      <c r="T3127" s="11">
        <f t="shared" si="197"/>
        <v>42376.20685185185</v>
      </c>
    </row>
    <row r="3128" spans="1:20" ht="72.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s="5">
        <f t="shared" si="194"/>
        <v>4.1599999999999998E-2</v>
      </c>
      <c r="H3128" t="s">
        <v>8224</v>
      </c>
      <c r="I3128" t="s">
        <v>8246</v>
      </c>
      <c r="J3128">
        <v>1459121162</v>
      </c>
      <c r="K3128">
        <v>1456532762</v>
      </c>
      <c r="L3128" t="b">
        <v>0</v>
      </c>
      <c r="M3128">
        <v>17</v>
      </c>
      <c r="N3128" s="6">
        <f t="shared" si="195"/>
        <v>61.176470588235297</v>
      </c>
      <c r="O3128" t="b">
        <v>0</v>
      </c>
      <c r="P3128" t="s">
        <v>8303</v>
      </c>
      <c r="Q3128" t="s">
        <v>8317</v>
      </c>
      <c r="R3128" t="s">
        <v>8357</v>
      </c>
      <c r="S3128" s="11">
        <f t="shared" si="196"/>
        <v>42427.01807870371</v>
      </c>
      <c r="T3128" s="11">
        <f t="shared" si="197"/>
        <v>42456.976412037038</v>
      </c>
    </row>
    <row r="3129" spans="1:20" ht="43.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s="5">
        <f t="shared" si="194"/>
        <v>0</v>
      </c>
      <c r="H3129" t="s">
        <v>8224</v>
      </c>
      <c r="I3129" t="s">
        <v>8246</v>
      </c>
      <c r="J3129">
        <v>1425242029</v>
      </c>
      <c r="K3129">
        <v>1422650029</v>
      </c>
      <c r="L3129" t="b">
        <v>0</v>
      </c>
      <c r="M3129">
        <v>0</v>
      </c>
      <c r="N3129" s="6">
        <f t="shared" si="195"/>
        <v>0</v>
      </c>
      <c r="O3129" t="b">
        <v>0</v>
      </c>
      <c r="P3129" t="s">
        <v>8303</v>
      </c>
      <c r="Q3129" t="s">
        <v>8317</v>
      </c>
      <c r="R3129" t="s">
        <v>8357</v>
      </c>
      <c r="S3129" s="11">
        <f t="shared" si="196"/>
        <v>42034.856817129628</v>
      </c>
      <c r="T3129" s="11">
        <f t="shared" si="197"/>
        <v>42064.856817129628</v>
      </c>
    </row>
    <row r="3130" spans="1:20" ht="43.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s="5">
        <f t="shared" si="194"/>
        <v>1.0860666666666667</v>
      </c>
      <c r="H3130" t="s">
        <v>8224</v>
      </c>
      <c r="I3130" t="s">
        <v>8246</v>
      </c>
      <c r="J3130">
        <v>1489690141</v>
      </c>
      <c r="K3130">
        <v>1487101741</v>
      </c>
      <c r="L3130" t="b">
        <v>0</v>
      </c>
      <c r="M3130">
        <v>117</v>
      </c>
      <c r="N3130" s="6">
        <f t="shared" si="195"/>
        <v>139.23931623931625</v>
      </c>
      <c r="O3130" t="b">
        <v>0</v>
      </c>
      <c r="P3130" t="s">
        <v>8271</v>
      </c>
      <c r="Q3130" t="s">
        <v>8317</v>
      </c>
      <c r="R3130" t="s">
        <v>8318</v>
      </c>
      <c r="S3130" s="11">
        <f t="shared" si="196"/>
        <v>42780.825706018513</v>
      </c>
      <c r="T3130" s="11">
        <f t="shared" si="197"/>
        <v>42810.784039351856</v>
      </c>
    </row>
    <row r="3131" spans="1:20" ht="43.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s="5">
        <f t="shared" si="194"/>
        <v>8.0000000000000002E-3</v>
      </c>
      <c r="H3131" t="s">
        <v>8224</v>
      </c>
      <c r="I3131" t="s">
        <v>8246</v>
      </c>
      <c r="J3131">
        <v>1492542819</v>
      </c>
      <c r="K3131">
        <v>1489090419</v>
      </c>
      <c r="L3131" t="b">
        <v>0</v>
      </c>
      <c r="M3131">
        <v>1</v>
      </c>
      <c r="N3131" s="6">
        <f t="shared" si="195"/>
        <v>10</v>
      </c>
      <c r="O3131" t="b">
        <v>0</v>
      </c>
      <c r="P3131" t="s">
        <v>8271</v>
      </c>
      <c r="Q3131" t="s">
        <v>8317</v>
      </c>
      <c r="R3131" t="s">
        <v>8318</v>
      </c>
      <c r="S3131" s="11">
        <f t="shared" si="196"/>
        <v>42803.842812499999</v>
      </c>
      <c r="T3131" s="11">
        <f t="shared" si="197"/>
        <v>42843.801145833335</v>
      </c>
    </row>
    <row r="3132" spans="1:20" ht="29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s="5">
        <f t="shared" si="194"/>
        <v>3.7499999999999999E-2</v>
      </c>
      <c r="H3132" t="s">
        <v>8224</v>
      </c>
      <c r="I3132" t="s">
        <v>8246</v>
      </c>
      <c r="J3132">
        <v>1492145940</v>
      </c>
      <c r="K3132">
        <v>1489504916</v>
      </c>
      <c r="L3132" t="b">
        <v>0</v>
      </c>
      <c r="M3132">
        <v>4</v>
      </c>
      <c r="N3132" s="6">
        <f t="shared" si="195"/>
        <v>93.75</v>
      </c>
      <c r="O3132" t="b">
        <v>0</v>
      </c>
      <c r="P3132" t="s">
        <v>8271</v>
      </c>
      <c r="Q3132" t="s">
        <v>8317</v>
      </c>
      <c r="R3132" t="s">
        <v>8318</v>
      </c>
      <c r="S3132" s="11">
        <f t="shared" si="196"/>
        <v>42808.640231481477</v>
      </c>
      <c r="T3132" s="11">
        <f t="shared" si="197"/>
        <v>42839.207638888889</v>
      </c>
    </row>
    <row r="3133" spans="1:20" ht="29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s="5">
        <f t="shared" si="194"/>
        <v>0.15731707317073171</v>
      </c>
      <c r="H3133" t="s">
        <v>8224</v>
      </c>
      <c r="I3133" t="s">
        <v>8246</v>
      </c>
      <c r="J3133">
        <v>1491656045</v>
      </c>
      <c r="K3133">
        <v>1489067645</v>
      </c>
      <c r="L3133" t="b">
        <v>0</v>
      </c>
      <c r="M3133">
        <v>12</v>
      </c>
      <c r="N3133" s="6">
        <f t="shared" si="195"/>
        <v>53.75</v>
      </c>
      <c r="O3133" t="b">
        <v>0</v>
      </c>
      <c r="P3133" t="s">
        <v>8271</v>
      </c>
      <c r="Q3133" t="s">
        <v>8317</v>
      </c>
      <c r="R3133" t="s">
        <v>8318</v>
      </c>
      <c r="S3133" s="11">
        <f t="shared" si="196"/>
        <v>42803.579224537039</v>
      </c>
      <c r="T3133" s="11">
        <f t="shared" si="197"/>
        <v>42833.537557870368</v>
      </c>
    </row>
    <row r="3134" spans="1:20" ht="29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s="5">
        <f t="shared" si="194"/>
        <v>3.3333333333333332E-4</v>
      </c>
      <c r="H3134" t="s">
        <v>8224</v>
      </c>
      <c r="I3134" t="s">
        <v>8246</v>
      </c>
      <c r="J3134">
        <v>1492759460</v>
      </c>
      <c r="K3134">
        <v>1487579060</v>
      </c>
      <c r="L3134" t="b">
        <v>0</v>
      </c>
      <c r="M3134">
        <v>1</v>
      </c>
      <c r="N3134" s="6">
        <f t="shared" si="195"/>
        <v>10</v>
      </c>
      <c r="O3134" t="b">
        <v>0</v>
      </c>
      <c r="P3134" t="s">
        <v>8271</v>
      </c>
      <c r="Q3134" t="s">
        <v>8317</v>
      </c>
      <c r="R3134" t="s">
        <v>8318</v>
      </c>
      <c r="S3134" s="11">
        <f t="shared" si="196"/>
        <v>42786.350231481483</v>
      </c>
      <c r="T3134" s="11">
        <f t="shared" si="197"/>
        <v>42846.308564814812</v>
      </c>
    </row>
    <row r="3135" spans="1:20" ht="43.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s="5">
        <f t="shared" si="194"/>
        <v>1.08</v>
      </c>
      <c r="H3135" t="s">
        <v>8225</v>
      </c>
      <c r="I3135" t="s">
        <v>8247</v>
      </c>
      <c r="J3135">
        <v>1490358834</v>
      </c>
      <c r="K3135">
        <v>1487770434</v>
      </c>
      <c r="L3135" t="b">
        <v>0</v>
      </c>
      <c r="M3135">
        <v>16</v>
      </c>
      <c r="N3135" s="6">
        <f t="shared" si="195"/>
        <v>33.75</v>
      </c>
      <c r="O3135" t="b">
        <v>0</v>
      </c>
      <c r="P3135" t="s">
        <v>8271</v>
      </c>
      <c r="Q3135" t="s">
        <v>8317</v>
      </c>
      <c r="R3135" t="s">
        <v>8318</v>
      </c>
      <c r="S3135" s="11">
        <f t="shared" si="196"/>
        <v>42788.565208333333</v>
      </c>
      <c r="T3135" s="11">
        <f t="shared" si="197"/>
        <v>42818.523541666669</v>
      </c>
    </row>
    <row r="3136" spans="1:20" ht="43.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s="5">
        <f t="shared" si="194"/>
        <v>0.22500000000000001</v>
      </c>
      <c r="H3136" t="s">
        <v>8225</v>
      </c>
      <c r="I3136" t="s">
        <v>8247</v>
      </c>
      <c r="J3136">
        <v>1490631419</v>
      </c>
      <c r="K3136">
        <v>1488820619</v>
      </c>
      <c r="L3136" t="b">
        <v>0</v>
      </c>
      <c r="M3136">
        <v>12</v>
      </c>
      <c r="N3136" s="6">
        <f t="shared" si="195"/>
        <v>18.75</v>
      </c>
      <c r="O3136" t="b">
        <v>0</v>
      </c>
      <c r="P3136" t="s">
        <v>8271</v>
      </c>
      <c r="Q3136" t="s">
        <v>8317</v>
      </c>
      <c r="R3136" t="s">
        <v>8318</v>
      </c>
      <c r="S3136" s="11">
        <f t="shared" si="196"/>
        <v>42800.720127314817</v>
      </c>
      <c r="T3136" s="11">
        <f t="shared" si="197"/>
        <v>42821.678460648152</v>
      </c>
    </row>
    <row r="3137" spans="1:20" ht="43.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s="5">
        <f t="shared" si="194"/>
        <v>0.20849420849420849</v>
      </c>
      <c r="H3137" t="s">
        <v>8224</v>
      </c>
      <c r="I3137" t="s">
        <v>8246</v>
      </c>
      <c r="J3137">
        <v>1491277121</v>
      </c>
      <c r="K3137">
        <v>1489376321</v>
      </c>
      <c r="L3137" t="b">
        <v>0</v>
      </c>
      <c r="M3137">
        <v>7</v>
      </c>
      <c r="N3137" s="6">
        <f t="shared" si="195"/>
        <v>23.142857142857142</v>
      </c>
      <c r="O3137" t="b">
        <v>0</v>
      </c>
      <c r="P3137" t="s">
        <v>8271</v>
      </c>
      <c r="Q3137" t="s">
        <v>8317</v>
      </c>
      <c r="R3137" t="s">
        <v>8318</v>
      </c>
      <c r="S3137" s="11">
        <f t="shared" si="196"/>
        <v>42807.151863425926</v>
      </c>
      <c r="T3137" s="11">
        <f t="shared" si="197"/>
        <v>42829.151863425926</v>
      </c>
    </row>
    <row r="3138" spans="1:20" ht="43.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s="5">
        <f t="shared" ref="G3138:G3201" si="198">E3138/D3138</f>
        <v>1.278</v>
      </c>
      <c r="H3138" t="s">
        <v>8225</v>
      </c>
      <c r="I3138" t="s">
        <v>8247</v>
      </c>
      <c r="J3138">
        <v>1491001140</v>
      </c>
      <c r="K3138">
        <v>1487847954</v>
      </c>
      <c r="L3138" t="b">
        <v>0</v>
      </c>
      <c r="M3138">
        <v>22</v>
      </c>
      <c r="N3138" s="6">
        <f t="shared" si="195"/>
        <v>29.045454545454547</v>
      </c>
      <c r="O3138" t="b">
        <v>0</v>
      </c>
      <c r="P3138" t="s">
        <v>8271</v>
      </c>
      <c r="Q3138" t="s">
        <v>8317</v>
      </c>
      <c r="R3138" t="s">
        <v>8318</v>
      </c>
      <c r="S3138" s="11">
        <f t="shared" si="196"/>
        <v>42789.462430555555</v>
      </c>
      <c r="T3138" s="11">
        <f t="shared" si="197"/>
        <v>42825.957638888889</v>
      </c>
    </row>
    <row r="3139" spans="1:20" ht="29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s="5">
        <f t="shared" si="198"/>
        <v>3.3333333333333333E-2</v>
      </c>
      <c r="H3139" t="s">
        <v>8224</v>
      </c>
      <c r="I3139" t="s">
        <v>8246</v>
      </c>
      <c r="J3139">
        <v>1493838720</v>
      </c>
      <c r="K3139">
        <v>1489439669</v>
      </c>
      <c r="L3139" t="b">
        <v>0</v>
      </c>
      <c r="M3139">
        <v>1</v>
      </c>
      <c r="N3139" s="6">
        <f t="shared" ref="N3139:N3202" si="199">IFERROR(E3139/M3139,0)</f>
        <v>50</v>
      </c>
      <c r="O3139" t="b">
        <v>0</v>
      </c>
      <c r="P3139" t="s">
        <v>8271</v>
      </c>
      <c r="Q3139" t="s">
        <v>8317</v>
      </c>
      <c r="R3139" t="s">
        <v>8318</v>
      </c>
      <c r="S3139" s="11">
        <f t="shared" ref="S3139:S3202" si="200">((($K3139/60)/60)/24)+DATE(1970,1,1)</f>
        <v>42807.885057870371</v>
      </c>
      <c r="T3139" s="11">
        <f t="shared" ref="T3139:T3202" si="201">((($J3139/60)/60)/24)+DATE(1970,1,1)</f>
        <v>42858.8</v>
      </c>
    </row>
    <row r="3140" spans="1:20" ht="58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s="5">
        <f t="shared" si="198"/>
        <v>0</v>
      </c>
      <c r="H3140" t="s">
        <v>8225</v>
      </c>
      <c r="I3140" t="s">
        <v>8247</v>
      </c>
      <c r="J3140">
        <v>1491233407</v>
      </c>
      <c r="K3140">
        <v>1489591807</v>
      </c>
      <c r="L3140" t="b">
        <v>0</v>
      </c>
      <c r="M3140">
        <v>0</v>
      </c>
      <c r="N3140" s="6">
        <f t="shared" si="199"/>
        <v>0</v>
      </c>
      <c r="O3140" t="b">
        <v>0</v>
      </c>
      <c r="P3140" t="s">
        <v>8271</v>
      </c>
      <c r="Q3140" t="s">
        <v>8317</v>
      </c>
      <c r="R3140" t="s">
        <v>8318</v>
      </c>
      <c r="S3140" s="11">
        <f t="shared" si="200"/>
        <v>42809.645914351851</v>
      </c>
      <c r="T3140" s="11">
        <f t="shared" si="201"/>
        <v>42828.645914351851</v>
      </c>
    </row>
    <row r="3141" spans="1:20" ht="43.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s="5">
        <f t="shared" si="198"/>
        <v>5.3999999999999999E-2</v>
      </c>
      <c r="H3141" t="s">
        <v>8238</v>
      </c>
      <c r="I3141" t="s">
        <v>8256</v>
      </c>
      <c r="J3141">
        <v>1490416380</v>
      </c>
      <c r="K3141">
        <v>1487485760</v>
      </c>
      <c r="L3141" t="b">
        <v>0</v>
      </c>
      <c r="M3141">
        <v>6</v>
      </c>
      <c r="N3141" s="6">
        <f t="shared" si="199"/>
        <v>450</v>
      </c>
      <c r="O3141" t="b">
        <v>0</v>
      </c>
      <c r="P3141" t="s">
        <v>8271</v>
      </c>
      <c r="Q3141" t="s">
        <v>8317</v>
      </c>
      <c r="R3141" t="s">
        <v>8318</v>
      </c>
      <c r="S3141" s="11">
        <f t="shared" si="200"/>
        <v>42785.270370370374</v>
      </c>
      <c r="T3141" s="11">
        <f t="shared" si="201"/>
        <v>42819.189583333333</v>
      </c>
    </row>
    <row r="3142" spans="1:20" ht="43.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s="5">
        <f t="shared" si="198"/>
        <v>9.5999999999999992E-3</v>
      </c>
      <c r="H3142" t="s">
        <v>8230</v>
      </c>
      <c r="I3142" t="s">
        <v>8249</v>
      </c>
      <c r="J3142">
        <v>1491581703</v>
      </c>
      <c r="K3142">
        <v>1488993303</v>
      </c>
      <c r="L3142" t="b">
        <v>0</v>
      </c>
      <c r="M3142">
        <v>4</v>
      </c>
      <c r="N3142" s="6">
        <f t="shared" si="199"/>
        <v>24</v>
      </c>
      <c r="O3142" t="b">
        <v>0</v>
      </c>
      <c r="P3142" t="s">
        <v>8271</v>
      </c>
      <c r="Q3142" t="s">
        <v>8317</v>
      </c>
      <c r="R3142" t="s">
        <v>8318</v>
      </c>
      <c r="S3142" s="11">
        <f t="shared" si="200"/>
        <v>42802.718784722223</v>
      </c>
      <c r="T3142" s="11">
        <f t="shared" si="201"/>
        <v>42832.677118055552</v>
      </c>
    </row>
    <row r="3143" spans="1:20" ht="58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s="5">
        <f t="shared" si="198"/>
        <v>0.51600000000000001</v>
      </c>
      <c r="H3143" t="s">
        <v>8233</v>
      </c>
      <c r="I3143" t="s">
        <v>8249</v>
      </c>
      <c r="J3143">
        <v>1492372800</v>
      </c>
      <c r="K3143">
        <v>1488823488</v>
      </c>
      <c r="L3143" t="b">
        <v>0</v>
      </c>
      <c r="M3143">
        <v>8</v>
      </c>
      <c r="N3143" s="6">
        <f t="shared" si="199"/>
        <v>32.25</v>
      </c>
      <c r="O3143" t="b">
        <v>0</v>
      </c>
      <c r="P3143" t="s">
        <v>8271</v>
      </c>
      <c r="Q3143" t="s">
        <v>8317</v>
      </c>
      <c r="R3143" t="s">
        <v>8318</v>
      </c>
      <c r="S3143" s="11">
        <f t="shared" si="200"/>
        <v>42800.753333333334</v>
      </c>
      <c r="T3143" s="11">
        <f t="shared" si="201"/>
        <v>42841.833333333328</v>
      </c>
    </row>
    <row r="3144" spans="1:20" ht="43.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s="5">
        <f t="shared" si="198"/>
        <v>1.6363636363636365E-2</v>
      </c>
      <c r="H3144" t="s">
        <v>8225</v>
      </c>
      <c r="I3144" t="s">
        <v>8247</v>
      </c>
      <c r="J3144">
        <v>1489922339</v>
      </c>
      <c r="K3144">
        <v>1487333939</v>
      </c>
      <c r="L3144" t="b">
        <v>0</v>
      </c>
      <c r="M3144">
        <v>3</v>
      </c>
      <c r="N3144" s="6">
        <f t="shared" si="199"/>
        <v>15</v>
      </c>
      <c r="O3144" t="b">
        <v>0</v>
      </c>
      <c r="P3144" t="s">
        <v>8271</v>
      </c>
      <c r="Q3144" t="s">
        <v>8317</v>
      </c>
      <c r="R3144" t="s">
        <v>8318</v>
      </c>
      <c r="S3144" s="11">
        <f t="shared" si="200"/>
        <v>42783.513182870374</v>
      </c>
      <c r="T3144" s="11">
        <f t="shared" si="201"/>
        <v>42813.471516203703</v>
      </c>
    </row>
    <row r="3145" spans="1:20" ht="58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s="5">
        <f t="shared" si="198"/>
        <v>0</v>
      </c>
      <c r="H3145" t="s">
        <v>8225</v>
      </c>
      <c r="I3145" t="s">
        <v>8247</v>
      </c>
      <c r="J3145">
        <v>1491726956</v>
      </c>
      <c r="K3145">
        <v>1489480556</v>
      </c>
      <c r="L3145" t="b">
        <v>0</v>
      </c>
      <c r="M3145">
        <v>0</v>
      </c>
      <c r="N3145" s="6">
        <f t="shared" si="199"/>
        <v>0</v>
      </c>
      <c r="O3145" t="b">
        <v>0</v>
      </c>
      <c r="P3145" t="s">
        <v>8271</v>
      </c>
      <c r="Q3145" t="s">
        <v>8317</v>
      </c>
      <c r="R3145" t="s">
        <v>8318</v>
      </c>
      <c r="S3145" s="11">
        <f t="shared" si="200"/>
        <v>42808.358287037037</v>
      </c>
      <c r="T3145" s="11">
        <f t="shared" si="201"/>
        <v>42834.358287037037</v>
      </c>
    </row>
    <row r="3146" spans="1:20" ht="58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s="5">
        <f t="shared" si="198"/>
        <v>0.754</v>
      </c>
      <c r="H3146" t="s">
        <v>8224</v>
      </c>
      <c r="I3146" t="s">
        <v>8246</v>
      </c>
      <c r="J3146">
        <v>1489903200</v>
      </c>
      <c r="K3146">
        <v>1488459307</v>
      </c>
      <c r="L3146" t="b">
        <v>0</v>
      </c>
      <c r="M3146">
        <v>30</v>
      </c>
      <c r="N3146" s="6">
        <f t="shared" si="199"/>
        <v>251.33333333333334</v>
      </c>
      <c r="O3146" t="b">
        <v>0</v>
      </c>
      <c r="P3146" t="s">
        <v>8271</v>
      </c>
      <c r="Q3146" t="s">
        <v>8317</v>
      </c>
      <c r="R3146" t="s">
        <v>8318</v>
      </c>
      <c r="S3146" s="11">
        <f t="shared" si="200"/>
        <v>42796.538275462968</v>
      </c>
      <c r="T3146" s="11">
        <f t="shared" si="201"/>
        <v>42813.25</v>
      </c>
    </row>
    <row r="3147" spans="1:20" ht="29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s="5">
        <f t="shared" si="198"/>
        <v>0</v>
      </c>
      <c r="H3147" t="s">
        <v>8224</v>
      </c>
      <c r="I3147" t="s">
        <v>8246</v>
      </c>
      <c r="J3147">
        <v>1490659134</v>
      </c>
      <c r="K3147">
        <v>1485478734</v>
      </c>
      <c r="L3147" t="b">
        <v>0</v>
      </c>
      <c r="M3147">
        <v>0</v>
      </c>
      <c r="N3147" s="6">
        <f t="shared" si="199"/>
        <v>0</v>
      </c>
      <c r="O3147" t="b">
        <v>0</v>
      </c>
      <c r="P3147" t="s">
        <v>8271</v>
      </c>
      <c r="Q3147" t="s">
        <v>8317</v>
      </c>
      <c r="R3147" t="s">
        <v>8318</v>
      </c>
      <c r="S3147" s="11">
        <f t="shared" si="200"/>
        <v>42762.040902777779</v>
      </c>
      <c r="T3147" s="11">
        <f t="shared" si="201"/>
        <v>42821.999236111107</v>
      </c>
    </row>
    <row r="3148" spans="1:20" ht="29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s="5">
        <f t="shared" si="198"/>
        <v>0.105</v>
      </c>
      <c r="H3148" t="s">
        <v>8238</v>
      </c>
      <c r="I3148" t="s">
        <v>8256</v>
      </c>
      <c r="J3148">
        <v>1492356166</v>
      </c>
      <c r="K3148">
        <v>1488471766</v>
      </c>
      <c r="L3148" t="b">
        <v>0</v>
      </c>
      <c r="M3148">
        <v>12</v>
      </c>
      <c r="N3148" s="6">
        <f t="shared" si="199"/>
        <v>437.5</v>
      </c>
      <c r="O3148" t="b">
        <v>0</v>
      </c>
      <c r="P3148" t="s">
        <v>8271</v>
      </c>
      <c r="Q3148" t="s">
        <v>8317</v>
      </c>
      <c r="R3148" t="s">
        <v>8318</v>
      </c>
      <c r="S3148" s="11">
        <f t="shared" si="200"/>
        <v>42796.682476851856</v>
      </c>
      <c r="T3148" s="11">
        <f t="shared" si="201"/>
        <v>42841.640810185185</v>
      </c>
    </row>
    <row r="3149" spans="1:20" ht="43.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s="5">
        <f t="shared" si="198"/>
        <v>1.1752499999999999</v>
      </c>
      <c r="H3149" t="s">
        <v>8224</v>
      </c>
      <c r="I3149" t="s">
        <v>8246</v>
      </c>
      <c r="J3149">
        <v>1415319355</v>
      </c>
      <c r="K3149">
        <v>1411859755</v>
      </c>
      <c r="L3149" t="b">
        <v>1</v>
      </c>
      <c r="M3149">
        <v>213</v>
      </c>
      <c r="N3149" s="6">
        <f t="shared" si="199"/>
        <v>110.35211267605634</v>
      </c>
      <c r="O3149" t="b">
        <v>1</v>
      </c>
      <c r="P3149" t="s">
        <v>8271</v>
      </c>
      <c r="Q3149" t="s">
        <v>8317</v>
      </c>
      <c r="R3149" t="s">
        <v>8318</v>
      </c>
      <c r="S3149" s="11">
        <f t="shared" si="200"/>
        <v>41909.969386574077</v>
      </c>
      <c r="T3149" s="11">
        <f t="shared" si="201"/>
        <v>41950.011053240742</v>
      </c>
    </row>
    <row r="3150" spans="1:20" ht="29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s="5">
        <f t="shared" si="198"/>
        <v>1.3116666666666668</v>
      </c>
      <c r="H3150" t="s">
        <v>8224</v>
      </c>
      <c r="I3150" t="s">
        <v>8246</v>
      </c>
      <c r="J3150">
        <v>1412136000</v>
      </c>
      <c r="K3150">
        <v>1410278284</v>
      </c>
      <c r="L3150" t="b">
        <v>1</v>
      </c>
      <c r="M3150">
        <v>57</v>
      </c>
      <c r="N3150" s="6">
        <f t="shared" si="199"/>
        <v>41.421052631578945</v>
      </c>
      <c r="O3150" t="b">
        <v>1</v>
      </c>
      <c r="P3150" t="s">
        <v>8271</v>
      </c>
      <c r="Q3150" t="s">
        <v>8317</v>
      </c>
      <c r="R3150" t="s">
        <v>8318</v>
      </c>
      <c r="S3150" s="11">
        <f t="shared" si="200"/>
        <v>41891.665324074071</v>
      </c>
      <c r="T3150" s="11">
        <f t="shared" si="201"/>
        <v>41913.166666666664</v>
      </c>
    </row>
    <row r="3151" spans="1:20" ht="43.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s="5">
        <f t="shared" si="198"/>
        <v>1.04</v>
      </c>
      <c r="H3151" t="s">
        <v>8224</v>
      </c>
      <c r="I3151" t="s">
        <v>8246</v>
      </c>
      <c r="J3151">
        <v>1354845600</v>
      </c>
      <c r="K3151">
        <v>1352766300</v>
      </c>
      <c r="L3151" t="b">
        <v>1</v>
      </c>
      <c r="M3151">
        <v>25</v>
      </c>
      <c r="N3151" s="6">
        <f t="shared" si="199"/>
        <v>52</v>
      </c>
      <c r="O3151" t="b">
        <v>1</v>
      </c>
      <c r="P3151" t="s">
        <v>8271</v>
      </c>
      <c r="Q3151" t="s">
        <v>8317</v>
      </c>
      <c r="R3151" t="s">
        <v>8318</v>
      </c>
      <c r="S3151" s="11">
        <f t="shared" si="200"/>
        <v>41226.017361111109</v>
      </c>
      <c r="T3151" s="11">
        <f t="shared" si="201"/>
        <v>41250.083333333336</v>
      </c>
    </row>
    <row r="3152" spans="1:20" ht="58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s="5">
        <f t="shared" si="198"/>
        <v>1.01</v>
      </c>
      <c r="H3152" t="s">
        <v>8224</v>
      </c>
      <c r="I3152" t="s">
        <v>8246</v>
      </c>
      <c r="J3152">
        <v>1295928000</v>
      </c>
      <c r="K3152">
        <v>1288160403</v>
      </c>
      <c r="L3152" t="b">
        <v>1</v>
      </c>
      <c r="M3152">
        <v>104</v>
      </c>
      <c r="N3152" s="6">
        <f t="shared" si="199"/>
        <v>33.990384615384613</v>
      </c>
      <c r="O3152" t="b">
        <v>1</v>
      </c>
      <c r="P3152" t="s">
        <v>8271</v>
      </c>
      <c r="Q3152" t="s">
        <v>8317</v>
      </c>
      <c r="R3152" t="s">
        <v>8318</v>
      </c>
      <c r="S3152" s="11">
        <f t="shared" si="200"/>
        <v>40478.263923611114</v>
      </c>
      <c r="T3152" s="11">
        <f t="shared" si="201"/>
        <v>40568.166666666664</v>
      </c>
    </row>
    <row r="3153" spans="1:20" ht="29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s="5">
        <f t="shared" si="198"/>
        <v>1.004</v>
      </c>
      <c r="H3153" t="s">
        <v>8224</v>
      </c>
      <c r="I3153" t="s">
        <v>8246</v>
      </c>
      <c r="J3153">
        <v>1410379774</v>
      </c>
      <c r="K3153">
        <v>1407787774</v>
      </c>
      <c r="L3153" t="b">
        <v>1</v>
      </c>
      <c r="M3153">
        <v>34</v>
      </c>
      <c r="N3153" s="6">
        <f t="shared" si="199"/>
        <v>103.35294117647059</v>
      </c>
      <c r="O3153" t="b">
        <v>1</v>
      </c>
      <c r="P3153" t="s">
        <v>8271</v>
      </c>
      <c r="Q3153" t="s">
        <v>8317</v>
      </c>
      <c r="R3153" t="s">
        <v>8318</v>
      </c>
      <c r="S3153" s="11">
        <f t="shared" si="200"/>
        <v>41862.83997685185</v>
      </c>
      <c r="T3153" s="11">
        <f t="shared" si="201"/>
        <v>41892.83997685185</v>
      </c>
    </row>
    <row r="3154" spans="1:20" ht="43.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s="5">
        <f t="shared" si="198"/>
        <v>1.0595454545454546</v>
      </c>
      <c r="H3154" t="s">
        <v>8225</v>
      </c>
      <c r="I3154" t="s">
        <v>8247</v>
      </c>
      <c r="J3154">
        <v>1383425367</v>
      </c>
      <c r="K3154">
        <v>1380833367</v>
      </c>
      <c r="L3154" t="b">
        <v>1</v>
      </c>
      <c r="M3154">
        <v>67</v>
      </c>
      <c r="N3154" s="6">
        <f t="shared" si="199"/>
        <v>34.791044776119406</v>
      </c>
      <c r="O3154" t="b">
        <v>1</v>
      </c>
      <c r="P3154" t="s">
        <v>8271</v>
      </c>
      <c r="Q3154" t="s">
        <v>8317</v>
      </c>
      <c r="R3154" t="s">
        <v>8318</v>
      </c>
      <c r="S3154" s="11">
        <f t="shared" si="200"/>
        <v>41550.867673611108</v>
      </c>
      <c r="T3154" s="11">
        <f t="shared" si="201"/>
        <v>41580.867673611108</v>
      </c>
    </row>
    <row r="3155" spans="1:20" ht="43.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s="5">
        <f t="shared" si="198"/>
        <v>3.3558333333333334</v>
      </c>
      <c r="H3155" t="s">
        <v>8224</v>
      </c>
      <c r="I3155" t="s">
        <v>8246</v>
      </c>
      <c r="J3155">
        <v>1304225940</v>
      </c>
      <c r="K3155">
        <v>1301542937</v>
      </c>
      <c r="L3155" t="b">
        <v>1</v>
      </c>
      <c r="M3155">
        <v>241</v>
      </c>
      <c r="N3155" s="6">
        <f t="shared" si="199"/>
        <v>41.773858921161825</v>
      </c>
      <c r="O3155" t="b">
        <v>1</v>
      </c>
      <c r="P3155" t="s">
        <v>8271</v>
      </c>
      <c r="Q3155" t="s">
        <v>8317</v>
      </c>
      <c r="R3155" t="s">
        <v>8318</v>
      </c>
      <c r="S3155" s="11">
        <f t="shared" si="200"/>
        <v>40633.154363425929</v>
      </c>
      <c r="T3155" s="11">
        <f t="shared" si="201"/>
        <v>40664.207638888889</v>
      </c>
    </row>
    <row r="3156" spans="1:20" ht="43.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s="5">
        <f t="shared" si="198"/>
        <v>1.1292857142857142</v>
      </c>
      <c r="H3156" t="s">
        <v>8224</v>
      </c>
      <c r="I3156" t="s">
        <v>8246</v>
      </c>
      <c r="J3156">
        <v>1333310458</v>
      </c>
      <c r="K3156">
        <v>1330722058</v>
      </c>
      <c r="L3156" t="b">
        <v>1</v>
      </c>
      <c r="M3156">
        <v>123</v>
      </c>
      <c r="N3156" s="6">
        <f t="shared" si="199"/>
        <v>64.268292682926827</v>
      </c>
      <c r="O3156" t="b">
        <v>1</v>
      </c>
      <c r="P3156" t="s">
        <v>8271</v>
      </c>
      <c r="Q3156" t="s">
        <v>8317</v>
      </c>
      <c r="R3156" t="s">
        <v>8318</v>
      </c>
      <c r="S3156" s="11">
        <f t="shared" si="200"/>
        <v>40970.875671296293</v>
      </c>
      <c r="T3156" s="11">
        <f t="shared" si="201"/>
        <v>41000.834004629629</v>
      </c>
    </row>
    <row r="3157" spans="1:20" ht="43.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s="5">
        <f t="shared" si="198"/>
        <v>1.885046</v>
      </c>
      <c r="H3157" t="s">
        <v>8225</v>
      </c>
      <c r="I3157" t="s">
        <v>8247</v>
      </c>
      <c r="J3157">
        <v>1356004725</v>
      </c>
      <c r="K3157">
        <v>1353412725</v>
      </c>
      <c r="L3157" t="b">
        <v>1</v>
      </c>
      <c r="M3157">
        <v>302</v>
      </c>
      <c r="N3157" s="6">
        <f t="shared" si="199"/>
        <v>31.209370860927152</v>
      </c>
      <c r="O3157" t="b">
        <v>1</v>
      </c>
      <c r="P3157" t="s">
        <v>8271</v>
      </c>
      <c r="Q3157" t="s">
        <v>8317</v>
      </c>
      <c r="R3157" t="s">
        <v>8318</v>
      </c>
      <c r="S3157" s="11">
        <f t="shared" si="200"/>
        <v>41233.499131944445</v>
      </c>
      <c r="T3157" s="11">
        <f t="shared" si="201"/>
        <v>41263.499131944445</v>
      </c>
    </row>
    <row r="3158" spans="1:20" ht="43.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s="5">
        <f t="shared" si="198"/>
        <v>1.0181818181818181</v>
      </c>
      <c r="H3158" t="s">
        <v>8224</v>
      </c>
      <c r="I3158" t="s">
        <v>8246</v>
      </c>
      <c r="J3158">
        <v>1338591144</v>
      </c>
      <c r="K3158">
        <v>1335567144</v>
      </c>
      <c r="L3158" t="b">
        <v>1</v>
      </c>
      <c r="M3158">
        <v>89</v>
      </c>
      <c r="N3158" s="6">
        <f t="shared" si="199"/>
        <v>62.921348314606739</v>
      </c>
      <c r="O3158" t="b">
        <v>1</v>
      </c>
      <c r="P3158" t="s">
        <v>8271</v>
      </c>
      <c r="Q3158" t="s">
        <v>8317</v>
      </c>
      <c r="R3158" t="s">
        <v>8318</v>
      </c>
      <c r="S3158" s="11">
        <f t="shared" si="200"/>
        <v>41026.953055555554</v>
      </c>
      <c r="T3158" s="11">
        <f t="shared" si="201"/>
        <v>41061.953055555554</v>
      </c>
    </row>
    <row r="3159" spans="1:20" ht="29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s="5">
        <f t="shared" si="198"/>
        <v>1.01</v>
      </c>
      <c r="H3159" t="s">
        <v>8224</v>
      </c>
      <c r="I3159" t="s">
        <v>8246</v>
      </c>
      <c r="J3159">
        <v>1405746000</v>
      </c>
      <c r="K3159">
        <v>1404932105</v>
      </c>
      <c r="L3159" t="b">
        <v>1</v>
      </c>
      <c r="M3159">
        <v>41</v>
      </c>
      <c r="N3159" s="6">
        <f t="shared" si="199"/>
        <v>98.536585365853654</v>
      </c>
      <c r="O3159" t="b">
        <v>1</v>
      </c>
      <c r="P3159" t="s">
        <v>8271</v>
      </c>
      <c r="Q3159" t="s">
        <v>8317</v>
      </c>
      <c r="R3159" t="s">
        <v>8318</v>
      </c>
      <c r="S3159" s="11">
        <f t="shared" si="200"/>
        <v>41829.788252314815</v>
      </c>
      <c r="T3159" s="11">
        <f t="shared" si="201"/>
        <v>41839.208333333336</v>
      </c>
    </row>
    <row r="3160" spans="1:20" ht="29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s="5">
        <f t="shared" si="198"/>
        <v>1.1399999999999999</v>
      </c>
      <c r="H3160" t="s">
        <v>8224</v>
      </c>
      <c r="I3160" t="s">
        <v>8246</v>
      </c>
      <c r="J3160">
        <v>1374523752</v>
      </c>
      <c r="K3160">
        <v>1371931752</v>
      </c>
      <c r="L3160" t="b">
        <v>1</v>
      </c>
      <c r="M3160">
        <v>69</v>
      </c>
      <c r="N3160" s="6">
        <f t="shared" si="199"/>
        <v>82.608695652173907</v>
      </c>
      <c r="O3160" t="b">
        <v>1</v>
      </c>
      <c r="P3160" t="s">
        <v>8271</v>
      </c>
      <c r="Q3160" t="s">
        <v>8317</v>
      </c>
      <c r="R3160" t="s">
        <v>8318</v>
      </c>
      <c r="S3160" s="11">
        <f t="shared" si="200"/>
        <v>41447.839722222219</v>
      </c>
      <c r="T3160" s="11">
        <f t="shared" si="201"/>
        <v>41477.839722222219</v>
      </c>
    </row>
    <row r="3161" spans="1:20" ht="29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s="5">
        <f t="shared" si="198"/>
        <v>1.3348133333333334</v>
      </c>
      <c r="H3161" t="s">
        <v>8224</v>
      </c>
      <c r="I3161" t="s">
        <v>8246</v>
      </c>
      <c r="J3161">
        <v>1326927600</v>
      </c>
      <c r="K3161">
        <v>1323221761</v>
      </c>
      <c r="L3161" t="b">
        <v>1</v>
      </c>
      <c r="M3161">
        <v>52</v>
      </c>
      <c r="N3161" s="6">
        <f t="shared" si="199"/>
        <v>38.504230769230773</v>
      </c>
      <c r="O3161" t="b">
        <v>1</v>
      </c>
      <c r="P3161" t="s">
        <v>8271</v>
      </c>
      <c r="Q3161" t="s">
        <v>8317</v>
      </c>
      <c r="R3161" t="s">
        <v>8318</v>
      </c>
      <c r="S3161" s="11">
        <f t="shared" si="200"/>
        <v>40884.066678240742</v>
      </c>
      <c r="T3161" s="11">
        <f t="shared" si="201"/>
        <v>40926.958333333336</v>
      </c>
    </row>
    <row r="3162" spans="1:20" ht="43.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s="5">
        <f t="shared" si="198"/>
        <v>1.0153333333333334</v>
      </c>
      <c r="H3162" t="s">
        <v>8224</v>
      </c>
      <c r="I3162" t="s">
        <v>8246</v>
      </c>
      <c r="J3162">
        <v>1407905940</v>
      </c>
      <c r="K3162">
        <v>1405923687</v>
      </c>
      <c r="L3162" t="b">
        <v>1</v>
      </c>
      <c r="M3162">
        <v>57</v>
      </c>
      <c r="N3162" s="6">
        <f t="shared" si="199"/>
        <v>80.15789473684211</v>
      </c>
      <c r="O3162" t="b">
        <v>1</v>
      </c>
      <c r="P3162" t="s">
        <v>8271</v>
      </c>
      <c r="Q3162" t="s">
        <v>8317</v>
      </c>
      <c r="R3162" t="s">
        <v>8318</v>
      </c>
      <c r="S3162" s="11">
        <f t="shared" si="200"/>
        <v>41841.26489583333</v>
      </c>
      <c r="T3162" s="11">
        <f t="shared" si="201"/>
        <v>41864.207638888889</v>
      </c>
    </row>
    <row r="3163" spans="1:20" ht="43.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s="5">
        <f t="shared" si="198"/>
        <v>1.0509999999999999</v>
      </c>
      <c r="H3163" t="s">
        <v>8225</v>
      </c>
      <c r="I3163" t="s">
        <v>8247</v>
      </c>
      <c r="J3163">
        <v>1413377522</v>
      </c>
      <c r="K3163">
        <v>1410785522</v>
      </c>
      <c r="L3163" t="b">
        <v>1</v>
      </c>
      <c r="M3163">
        <v>74</v>
      </c>
      <c r="N3163" s="6">
        <f t="shared" si="199"/>
        <v>28.405405405405407</v>
      </c>
      <c r="O3163" t="b">
        <v>1</v>
      </c>
      <c r="P3163" t="s">
        <v>8271</v>
      </c>
      <c r="Q3163" t="s">
        <v>8317</v>
      </c>
      <c r="R3163" t="s">
        <v>8318</v>
      </c>
      <c r="S3163" s="11">
        <f t="shared" si="200"/>
        <v>41897.536134259259</v>
      </c>
      <c r="T3163" s="11">
        <f t="shared" si="201"/>
        <v>41927.536134259259</v>
      </c>
    </row>
    <row r="3164" spans="1:20" ht="43.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s="5">
        <f t="shared" si="198"/>
        <v>1.2715000000000001</v>
      </c>
      <c r="H3164" t="s">
        <v>8224</v>
      </c>
      <c r="I3164" t="s">
        <v>8246</v>
      </c>
      <c r="J3164">
        <v>1404698400</v>
      </c>
      <c r="K3164">
        <v>1402331262</v>
      </c>
      <c r="L3164" t="b">
        <v>1</v>
      </c>
      <c r="M3164">
        <v>63</v>
      </c>
      <c r="N3164" s="6">
        <f t="shared" si="199"/>
        <v>80.730158730158735</v>
      </c>
      <c r="O3164" t="b">
        <v>1</v>
      </c>
      <c r="P3164" t="s">
        <v>8271</v>
      </c>
      <c r="Q3164" t="s">
        <v>8317</v>
      </c>
      <c r="R3164" t="s">
        <v>8318</v>
      </c>
      <c r="S3164" s="11">
        <f t="shared" si="200"/>
        <v>41799.685902777775</v>
      </c>
      <c r="T3164" s="11">
        <f t="shared" si="201"/>
        <v>41827.083333333336</v>
      </c>
    </row>
    <row r="3165" spans="1:20" ht="43.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s="5">
        <f t="shared" si="198"/>
        <v>1.1115384615384616</v>
      </c>
      <c r="H3165" t="s">
        <v>8224</v>
      </c>
      <c r="I3165" t="s">
        <v>8246</v>
      </c>
      <c r="J3165">
        <v>1402855525</v>
      </c>
      <c r="K3165">
        <v>1400263525</v>
      </c>
      <c r="L3165" t="b">
        <v>1</v>
      </c>
      <c r="M3165">
        <v>72</v>
      </c>
      <c r="N3165" s="6">
        <f t="shared" si="199"/>
        <v>200.69444444444446</v>
      </c>
      <c r="O3165" t="b">
        <v>1</v>
      </c>
      <c r="P3165" t="s">
        <v>8271</v>
      </c>
      <c r="Q3165" t="s">
        <v>8317</v>
      </c>
      <c r="R3165" t="s">
        <v>8318</v>
      </c>
      <c r="S3165" s="11">
        <f t="shared" si="200"/>
        <v>41775.753761574073</v>
      </c>
      <c r="T3165" s="11">
        <f t="shared" si="201"/>
        <v>41805.753761574073</v>
      </c>
    </row>
    <row r="3166" spans="1:20" ht="43.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s="5">
        <f t="shared" si="198"/>
        <v>1.0676000000000001</v>
      </c>
      <c r="H3166" t="s">
        <v>8224</v>
      </c>
      <c r="I3166" t="s">
        <v>8246</v>
      </c>
      <c r="J3166">
        <v>1402341615</v>
      </c>
      <c r="K3166">
        <v>1399490415</v>
      </c>
      <c r="L3166" t="b">
        <v>1</v>
      </c>
      <c r="M3166">
        <v>71</v>
      </c>
      <c r="N3166" s="6">
        <f t="shared" si="199"/>
        <v>37.591549295774648</v>
      </c>
      <c r="O3166" t="b">
        <v>1</v>
      </c>
      <c r="P3166" t="s">
        <v>8271</v>
      </c>
      <c r="Q3166" t="s">
        <v>8317</v>
      </c>
      <c r="R3166" t="s">
        <v>8318</v>
      </c>
      <c r="S3166" s="11">
        <f t="shared" si="200"/>
        <v>41766.80572916667</v>
      </c>
      <c r="T3166" s="11">
        <f t="shared" si="201"/>
        <v>41799.80572916667</v>
      </c>
    </row>
    <row r="3167" spans="1:20" ht="43.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s="5">
        <f t="shared" si="198"/>
        <v>1.6266666666666667</v>
      </c>
      <c r="H3167" t="s">
        <v>8224</v>
      </c>
      <c r="I3167" t="s">
        <v>8246</v>
      </c>
      <c r="J3167">
        <v>1304395140</v>
      </c>
      <c r="K3167">
        <v>1302493760</v>
      </c>
      <c r="L3167" t="b">
        <v>1</v>
      </c>
      <c r="M3167">
        <v>21</v>
      </c>
      <c r="N3167" s="6">
        <f t="shared" si="199"/>
        <v>58.095238095238095</v>
      </c>
      <c r="O3167" t="b">
        <v>1</v>
      </c>
      <c r="P3167" t="s">
        <v>8271</v>
      </c>
      <c r="Q3167" t="s">
        <v>8317</v>
      </c>
      <c r="R3167" t="s">
        <v>8318</v>
      </c>
      <c r="S3167" s="11">
        <f t="shared" si="200"/>
        <v>40644.159259259257</v>
      </c>
      <c r="T3167" s="11">
        <f t="shared" si="201"/>
        <v>40666.165972222225</v>
      </c>
    </row>
    <row r="3168" spans="1:20" ht="43.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s="5">
        <f t="shared" si="198"/>
        <v>1.6022808571428573</v>
      </c>
      <c r="H3168" t="s">
        <v>8224</v>
      </c>
      <c r="I3168" t="s">
        <v>8246</v>
      </c>
      <c r="J3168">
        <v>1416988740</v>
      </c>
      <c r="K3168">
        <v>1414514153</v>
      </c>
      <c r="L3168" t="b">
        <v>1</v>
      </c>
      <c r="M3168">
        <v>930</v>
      </c>
      <c r="N3168" s="6">
        <f t="shared" si="199"/>
        <v>60.300892473118282</v>
      </c>
      <c r="O3168" t="b">
        <v>1</v>
      </c>
      <c r="P3168" t="s">
        <v>8271</v>
      </c>
      <c r="Q3168" t="s">
        <v>8317</v>
      </c>
      <c r="R3168" t="s">
        <v>8318</v>
      </c>
      <c r="S3168" s="11">
        <f t="shared" si="200"/>
        <v>41940.69158564815</v>
      </c>
      <c r="T3168" s="11">
        <f t="shared" si="201"/>
        <v>41969.332638888889</v>
      </c>
    </row>
    <row r="3169" spans="1:20" ht="29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s="5">
        <f t="shared" si="198"/>
        <v>1.1616666666666666</v>
      </c>
      <c r="H3169" t="s">
        <v>8224</v>
      </c>
      <c r="I3169" t="s">
        <v>8246</v>
      </c>
      <c r="J3169">
        <v>1406952781</v>
      </c>
      <c r="K3169">
        <v>1405743181</v>
      </c>
      <c r="L3169" t="b">
        <v>1</v>
      </c>
      <c r="M3169">
        <v>55</v>
      </c>
      <c r="N3169" s="6">
        <f t="shared" si="199"/>
        <v>63.363636363636367</v>
      </c>
      <c r="O3169" t="b">
        <v>1</v>
      </c>
      <c r="P3169" t="s">
        <v>8271</v>
      </c>
      <c r="Q3169" t="s">
        <v>8317</v>
      </c>
      <c r="R3169" t="s">
        <v>8318</v>
      </c>
      <c r="S3169" s="11">
        <f t="shared" si="200"/>
        <v>41839.175706018519</v>
      </c>
      <c r="T3169" s="11">
        <f t="shared" si="201"/>
        <v>41853.175706018519</v>
      </c>
    </row>
    <row r="3170" spans="1:20" ht="43.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s="5">
        <f t="shared" si="198"/>
        <v>1.242</v>
      </c>
      <c r="H3170" t="s">
        <v>8224</v>
      </c>
      <c r="I3170" t="s">
        <v>8246</v>
      </c>
      <c r="J3170">
        <v>1402696800</v>
      </c>
      <c r="K3170">
        <v>1399948353</v>
      </c>
      <c r="L3170" t="b">
        <v>1</v>
      </c>
      <c r="M3170">
        <v>61</v>
      </c>
      <c r="N3170" s="6">
        <f t="shared" si="199"/>
        <v>50.901639344262293</v>
      </c>
      <c r="O3170" t="b">
        <v>1</v>
      </c>
      <c r="P3170" t="s">
        <v>8271</v>
      </c>
      <c r="Q3170" t="s">
        <v>8317</v>
      </c>
      <c r="R3170" t="s">
        <v>8318</v>
      </c>
      <c r="S3170" s="11">
        <f t="shared" si="200"/>
        <v>41772.105937500004</v>
      </c>
      <c r="T3170" s="11">
        <f t="shared" si="201"/>
        <v>41803.916666666664</v>
      </c>
    </row>
    <row r="3171" spans="1:20" ht="29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s="5">
        <f t="shared" si="198"/>
        <v>1.030125</v>
      </c>
      <c r="H3171" t="s">
        <v>8224</v>
      </c>
      <c r="I3171" t="s">
        <v>8246</v>
      </c>
      <c r="J3171">
        <v>1386910740</v>
      </c>
      <c r="K3171">
        <v>1384364561</v>
      </c>
      <c r="L3171" t="b">
        <v>1</v>
      </c>
      <c r="M3171">
        <v>82</v>
      </c>
      <c r="N3171" s="6">
        <f t="shared" si="199"/>
        <v>100.5</v>
      </c>
      <c r="O3171" t="b">
        <v>1</v>
      </c>
      <c r="P3171" t="s">
        <v>8271</v>
      </c>
      <c r="Q3171" t="s">
        <v>8317</v>
      </c>
      <c r="R3171" t="s">
        <v>8318</v>
      </c>
      <c r="S3171" s="11">
        <f t="shared" si="200"/>
        <v>41591.737974537034</v>
      </c>
      <c r="T3171" s="11">
        <f t="shared" si="201"/>
        <v>41621.207638888889</v>
      </c>
    </row>
    <row r="3172" spans="1:20" ht="29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s="5">
        <f t="shared" si="198"/>
        <v>1.1225000000000001</v>
      </c>
      <c r="H3172" t="s">
        <v>8224</v>
      </c>
      <c r="I3172" t="s">
        <v>8246</v>
      </c>
      <c r="J3172">
        <v>1404273600</v>
      </c>
      <c r="K3172">
        <v>1401414944</v>
      </c>
      <c r="L3172" t="b">
        <v>1</v>
      </c>
      <c r="M3172">
        <v>71</v>
      </c>
      <c r="N3172" s="6">
        <f t="shared" si="199"/>
        <v>31.619718309859156</v>
      </c>
      <c r="O3172" t="b">
        <v>1</v>
      </c>
      <c r="P3172" t="s">
        <v>8271</v>
      </c>
      <c r="Q3172" t="s">
        <v>8317</v>
      </c>
      <c r="R3172" t="s">
        <v>8318</v>
      </c>
      <c r="S3172" s="11">
        <f t="shared" si="200"/>
        <v>41789.080370370371</v>
      </c>
      <c r="T3172" s="11">
        <f t="shared" si="201"/>
        <v>41822.166666666664</v>
      </c>
    </row>
    <row r="3173" spans="1:20" ht="43.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s="5">
        <f t="shared" si="198"/>
        <v>1.0881428571428571</v>
      </c>
      <c r="H3173" t="s">
        <v>8225</v>
      </c>
      <c r="I3173" t="s">
        <v>8247</v>
      </c>
      <c r="J3173">
        <v>1462545358</v>
      </c>
      <c r="K3173">
        <v>1459953358</v>
      </c>
      <c r="L3173" t="b">
        <v>1</v>
      </c>
      <c r="M3173">
        <v>117</v>
      </c>
      <c r="N3173" s="6">
        <f t="shared" si="199"/>
        <v>65.102564102564102</v>
      </c>
      <c r="O3173" t="b">
        <v>1</v>
      </c>
      <c r="P3173" t="s">
        <v>8271</v>
      </c>
      <c r="Q3173" t="s">
        <v>8317</v>
      </c>
      <c r="R3173" t="s">
        <v>8318</v>
      </c>
      <c r="S3173" s="11">
        <f t="shared" si="200"/>
        <v>42466.608310185184</v>
      </c>
      <c r="T3173" s="11">
        <f t="shared" si="201"/>
        <v>42496.608310185184</v>
      </c>
    </row>
    <row r="3174" spans="1:20" ht="43.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s="5">
        <f t="shared" si="198"/>
        <v>1.1499999999999999</v>
      </c>
      <c r="H3174" t="s">
        <v>8224</v>
      </c>
      <c r="I3174" t="s">
        <v>8246</v>
      </c>
      <c r="J3174">
        <v>1329240668</v>
      </c>
      <c r="K3174">
        <v>1326648668</v>
      </c>
      <c r="L3174" t="b">
        <v>1</v>
      </c>
      <c r="M3174">
        <v>29</v>
      </c>
      <c r="N3174" s="6">
        <f t="shared" si="199"/>
        <v>79.310344827586206</v>
      </c>
      <c r="O3174" t="b">
        <v>1</v>
      </c>
      <c r="P3174" t="s">
        <v>8271</v>
      </c>
      <c r="Q3174" t="s">
        <v>8317</v>
      </c>
      <c r="R3174" t="s">
        <v>8318</v>
      </c>
      <c r="S3174" s="11">
        <f t="shared" si="200"/>
        <v>40923.729953703703</v>
      </c>
      <c r="T3174" s="11">
        <f t="shared" si="201"/>
        <v>40953.729953703703</v>
      </c>
    </row>
    <row r="3175" spans="1:20" ht="43.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s="5">
        <f t="shared" si="198"/>
        <v>1.03</v>
      </c>
      <c r="H3175" t="s">
        <v>8224</v>
      </c>
      <c r="I3175" t="s">
        <v>8246</v>
      </c>
      <c r="J3175">
        <v>1411765492</v>
      </c>
      <c r="K3175">
        <v>1409173492</v>
      </c>
      <c r="L3175" t="b">
        <v>1</v>
      </c>
      <c r="M3175">
        <v>74</v>
      </c>
      <c r="N3175" s="6">
        <f t="shared" si="199"/>
        <v>139.18918918918919</v>
      </c>
      <c r="O3175" t="b">
        <v>1</v>
      </c>
      <c r="P3175" t="s">
        <v>8271</v>
      </c>
      <c r="Q3175" t="s">
        <v>8317</v>
      </c>
      <c r="R3175" t="s">
        <v>8318</v>
      </c>
      <c r="S3175" s="11">
        <f t="shared" si="200"/>
        <v>41878.878379629627</v>
      </c>
      <c r="T3175" s="11">
        <f t="shared" si="201"/>
        <v>41908.878379629627</v>
      </c>
    </row>
    <row r="3176" spans="1:20" ht="43.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s="5">
        <f t="shared" si="198"/>
        <v>1.0113333333333334</v>
      </c>
      <c r="H3176" t="s">
        <v>8224</v>
      </c>
      <c r="I3176" t="s">
        <v>8246</v>
      </c>
      <c r="J3176">
        <v>1408999508</v>
      </c>
      <c r="K3176">
        <v>1407789908</v>
      </c>
      <c r="L3176" t="b">
        <v>1</v>
      </c>
      <c r="M3176">
        <v>23</v>
      </c>
      <c r="N3176" s="6">
        <f t="shared" si="199"/>
        <v>131.91304347826087</v>
      </c>
      <c r="O3176" t="b">
        <v>1</v>
      </c>
      <c r="P3176" t="s">
        <v>8271</v>
      </c>
      <c r="Q3176" t="s">
        <v>8317</v>
      </c>
      <c r="R3176" t="s">
        <v>8318</v>
      </c>
      <c r="S3176" s="11">
        <f t="shared" si="200"/>
        <v>41862.864675925928</v>
      </c>
      <c r="T3176" s="11">
        <f t="shared" si="201"/>
        <v>41876.864675925928</v>
      </c>
    </row>
    <row r="3177" spans="1:20" ht="58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s="5">
        <f t="shared" si="198"/>
        <v>1.0955999999999999</v>
      </c>
      <c r="H3177" t="s">
        <v>8224</v>
      </c>
      <c r="I3177" t="s">
        <v>8246</v>
      </c>
      <c r="J3177">
        <v>1297977427</v>
      </c>
      <c r="K3177">
        <v>1292793427</v>
      </c>
      <c r="L3177" t="b">
        <v>1</v>
      </c>
      <c r="M3177">
        <v>60</v>
      </c>
      <c r="N3177" s="6">
        <f t="shared" si="199"/>
        <v>91.3</v>
      </c>
      <c r="O3177" t="b">
        <v>1</v>
      </c>
      <c r="P3177" t="s">
        <v>8271</v>
      </c>
      <c r="Q3177" t="s">
        <v>8317</v>
      </c>
      <c r="R3177" t="s">
        <v>8318</v>
      </c>
      <c r="S3177" s="11">
        <f t="shared" si="200"/>
        <v>40531.886886574073</v>
      </c>
      <c r="T3177" s="11">
        <f t="shared" si="201"/>
        <v>40591.886886574073</v>
      </c>
    </row>
    <row r="3178" spans="1:20" ht="43.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s="5">
        <f t="shared" si="198"/>
        <v>1.148421052631579</v>
      </c>
      <c r="H3178" t="s">
        <v>8224</v>
      </c>
      <c r="I3178" t="s">
        <v>8246</v>
      </c>
      <c r="J3178">
        <v>1376838000</v>
      </c>
      <c r="K3178">
        <v>1374531631</v>
      </c>
      <c r="L3178" t="b">
        <v>1</v>
      </c>
      <c r="M3178">
        <v>55</v>
      </c>
      <c r="N3178" s="6">
        <f t="shared" si="199"/>
        <v>39.672727272727272</v>
      </c>
      <c r="O3178" t="b">
        <v>1</v>
      </c>
      <c r="P3178" t="s">
        <v>8271</v>
      </c>
      <c r="Q3178" t="s">
        <v>8317</v>
      </c>
      <c r="R3178" t="s">
        <v>8318</v>
      </c>
      <c r="S3178" s="11">
        <f t="shared" si="200"/>
        <v>41477.930914351848</v>
      </c>
      <c r="T3178" s="11">
        <f t="shared" si="201"/>
        <v>41504.625</v>
      </c>
    </row>
    <row r="3179" spans="1:20" ht="43.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s="5">
        <f t="shared" si="198"/>
        <v>1.1739999999999999</v>
      </c>
      <c r="H3179" t="s">
        <v>8224</v>
      </c>
      <c r="I3179" t="s">
        <v>8246</v>
      </c>
      <c r="J3179">
        <v>1403366409</v>
      </c>
      <c r="K3179">
        <v>1400774409</v>
      </c>
      <c r="L3179" t="b">
        <v>1</v>
      </c>
      <c r="M3179">
        <v>51</v>
      </c>
      <c r="N3179" s="6">
        <f t="shared" si="199"/>
        <v>57.549019607843135</v>
      </c>
      <c r="O3179" t="b">
        <v>1</v>
      </c>
      <c r="P3179" t="s">
        <v>8271</v>
      </c>
      <c r="Q3179" t="s">
        <v>8317</v>
      </c>
      <c r="R3179" t="s">
        <v>8318</v>
      </c>
      <c r="S3179" s="11">
        <f t="shared" si="200"/>
        <v>41781.666770833333</v>
      </c>
      <c r="T3179" s="11">
        <f t="shared" si="201"/>
        <v>41811.666770833333</v>
      </c>
    </row>
    <row r="3180" spans="1:20" ht="43.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s="5">
        <f t="shared" si="198"/>
        <v>1.7173333333333334</v>
      </c>
      <c r="H3180" t="s">
        <v>8225</v>
      </c>
      <c r="I3180" t="s">
        <v>8247</v>
      </c>
      <c r="J3180">
        <v>1405521075</v>
      </c>
      <c r="K3180">
        <v>1402929075</v>
      </c>
      <c r="L3180" t="b">
        <v>1</v>
      </c>
      <c r="M3180">
        <v>78</v>
      </c>
      <c r="N3180" s="6">
        <f t="shared" si="199"/>
        <v>33.025641025641029</v>
      </c>
      <c r="O3180" t="b">
        <v>1</v>
      </c>
      <c r="P3180" t="s">
        <v>8271</v>
      </c>
      <c r="Q3180" t="s">
        <v>8317</v>
      </c>
      <c r="R3180" t="s">
        <v>8318</v>
      </c>
      <c r="S3180" s="11">
        <f t="shared" si="200"/>
        <v>41806.605034722219</v>
      </c>
      <c r="T3180" s="11">
        <f t="shared" si="201"/>
        <v>41836.605034722219</v>
      </c>
    </row>
    <row r="3181" spans="1:20" ht="29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s="5">
        <f t="shared" si="198"/>
        <v>1.1416238095238094</v>
      </c>
      <c r="H3181" t="s">
        <v>8224</v>
      </c>
      <c r="I3181" t="s">
        <v>8246</v>
      </c>
      <c r="J3181">
        <v>1367859071</v>
      </c>
      <c r="K3181">
        <v>1365699071</v>
      </c>
      <c r="L3181" t="b">
        <v>1</v>
      </c>
      <c r="M3181">
        <v>62</v>
      </c>
      <c r="N3181" s="6">
        <f t="shared" si="199"/>
        <v>77.335806451612896</v>
      </c>
      <c r="O3181" t="b">
        <v>1</v>
      </c>
      <c r="P3181" t="s">
        <v>8271</v>
      </c>
      <c r="Q3181" t="s">
        <v>8317</v>
      </c>
      <c r="R3181" t="s">
        <v>8318</v>
      </c>
      <c r="S3181" s="11">
        <f t="shared" si="200"/>
        <v>41375.702210648145</v>
      </c>
      <c r="T3181" s="11">
        <f t="shared" si="201"/>
        <v>41400.702210648145</v>
      </c>
    </row>
    <row r="3182" spans="1:20" ht="43.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s="5">
        <f t="shared" si="198"/>
        <v>1.1975</v>
      </c>
      <c r="H3182" t="s">
        <v>8225</v>
      </c>
      <c r="I3182" t="s">
        <v>8247</v>
      </c>
      <c r="J3182">
        <v>1403258049</v>
      </c>
      <c r="K3182">
        <v>1400666049</v>
      </c>
      <c r="L3182" t="b">
        <v>1</v>
      </c>
      <c r="M3182">
        <v>45</v>
      </c>
      <c r="N3182" s="6">
        <f t="shared" si="199"/>
        <v>31.933333333333334</v>
      </c>
      <c r="O3182" t="b">
        <v>1</v>
      </c>
      <c r="P3182" t="s">
        <v>8271</v>
      </c>
      <c r="Q3182" t="s">
        <v>8317</v>
      </c>
      <c r="R3182" t="s">
        <v>8318</v>
      </c>
      <c r="S3182" s="11">
        <f t="shared" si="200"/>
        <v>41780.412604166668</v>
      </c>
      <c r="T3182" s="11">
        <f t="shared" si="201"/>
        <v>41810.412604166668</v>
      </c>
    </row>
    <row r="3183" spans="1:20" ht="43.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s="5">
        <f t="shared" si="198"/>
        <v>1.0900000000000001</v>
      </c>
      <c r="H3183" t="s">
        <v>8225</v>
      </c>
      <c r="I3183" t="s">
        <v>8247</v>
      </c>
      <c r="J3183">
        <v>1402848000</v>
      </c>
      <c r="K3183">
        <v>1400570787</v>
      </c>
      <c r="L3183" t="b">
        <v>1</v>
      </c>
      <c r="M3183">
        <v>15</v>
      </c>
      <c r="N3183" s="6">
        <f t="shared" si="199"/>
        <v>36.333333333333336</v>
      </c>
      <c r="O3183" t="b">
        <v>1</v>
      </c>
      <c r="P3183" t="s">
        <v>8271</v>
      </c>
      <c r="Q3183" t="s">
        <v>8317</v>
      </c>
      <c r="R3183" t="s">
        <v>8318</v>
      </c>
      <c r="S3183" s="11">
        <f t="shared" si="200"/>
        <v>41779.310034722221</v>
      </c>
      <c r="T3183" s="11">
        <f t="shared" si="201"/>
        <v>41805.666666666664</v>
      </c>
    </row>
    <row r="3184" spans="1:20" ht="58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s="5">
        <f t="shared" si="198"/>
        <v>1.0088571428571429</v>
      </c>
      <c r="H3184" t="s">
        <v>8224</v>
      </c>
      <c r="I3184" t="s">
        <v>8246</v>
      </c>
      <c r="J3184">
        <v>1328029200</v>
      </c>
      <c r="K3184">
        <v>1323211621</v>
      </c>
      <c r="L3184" t="b">
        <v>1</v>
      </c>
      <c r="M3184">
        <v>151</v>
      </c>
      <c r="N3184" s="6">
        <f t="shared" si="199"/>
        <v>46.768211920529801</v>
      </c>
      <c r="O3184" t="b">
        <v>1</v>
      </c>
      <c r="P3184" t="s">
        <v>8271</v>
      </c>
      <c r="Q3184" t="s">
        <v>8317</v>
      </c>
      <c r="R3184" t="s">
        <v>8318</v>
      </c>
      <c r="S3184" s="11">
        <f t="shared" si="200"/>
        <v>40883.949317129627</v>
      </c>
      <c r="T3184" s="11">
        <f t="shared" si="201"/>
        <v>40939.708333333336</v>
      </c>
    </row>
    <row r="3185" spans="1:20" ht="43.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s="5">
        <f t="shared" si="198"/>
        <v>1.0900000000000001</v>
      </c>
      <c r="H3185" t="s">
        <v>8224</v>
      </c>
      <c r="I3185" t="s">
        <v>8246</v>
      </c>
      <c r="J3185">
        <v>1377284669</v>
      </c>
      <c r="K3185">
        <v>1375729469</v>
      </c>
      <c r="L3185" t="b">
        <v>1</v>
      </c>
      <c r="M3185">
        <v>68</v>
      </c>
      <c r="N3185" s="6">
        <f t="shared" si="199"/>
        <v>40.073529411764703</v>
      </c>
      <c r="O3185" t="b">
        <v>1</v>
      </c>
      <c r="P3185" t="s">
        <v>8271</v>
      </c>
      <c r="Q3185" t="s">
        <v>8317</v>
      </c>
      <c r="R3185" t="s">
        <v>8318</v>
      </c>
      <c r="S3185" s="11">
        <f t="shared" si="200"/>
        <v>41491.79478009259</v>
      </c>
      <c r="T3185" s="11">
        <f t="shared" si="201"/>
        <v>41509.79478009259</v>
      </c>
    </row>
    <row r="3186" spans="1:20" ht="43.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s="5">
        <f t="shared" si="198"/>
        <v>1.0720930232558139</v>
      </c>
      <c r="H3186" t="s">
        <v>8224</v>
      </c>
      <c r="I3186" t="s">
        <v>8246</v>
      </c>
      <c r="J3186">
        <v>1404258631</v>
      </c>
      <c r="K3186">
        <v>1401666631</v>
      </c>
      <c r="L3186" t="b">
        <v>1</v>
      </c>
      <c r="M3186">
        <v>46</v>
      </c>
      <c r="N3186" s="6">
        <f t="shared" si="199"/>
        <v>100.21739130434783</v>
      </c>
      <c r="O3186" t="b">
        <v>1</v>
      </c>
      <c r="P3186" t="s">
        <v>8271</v>
      </c>
      <c r="Q3186" t="s">
        <v>8317</v>
      </c>
      <c r="R3186" t="s">
        <v>8318</v>
      </c>
      <c r="S3186" s="11">
        <f t="shared" si="200"/>
        <v>41791.993414351848</v>
      </c>
      <c r="T3186" s="11">
        <f t="shared" si="201"/>
        <v>41821.993414351848</v>
      </c>
    </row>
    <row r="3187" spans="1:20" ht="43.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s="5">
        <f t="shared" si="198"/>
        <v>1</v>
      </c>
      <c r="H3187" t="s">
        <v>8225</v>
      </c>
      <c r="I3187" t="s">
        <v>8247</v>
      </c>
      <c r="J3187">
        <v>1405553241</v>
      </c>
      <c r="K3187">
        <v>1404948441</v>
      </c>
      <c r="L3187" t="b">
        <v>1</v>
      </c>
      <c r="M3187">
        <v>24</v>
      </c>
      <c r="N3187" s="6">
        <f t="shared" si="199"/>
        <v>41.666666666666664</v>
      </c>
      <c r="O3187" t="b">
        <v>1</v>
      </c>
      <c r="P3187" t="s">
        <v>8271</v>
      </c>
      <c r="Q3187" t="s">
        <v>8317</v>
      </c>
      <c r="R3187" t="s">
        <v>8318</v>
      </c>
      <c r="S3187" s="11">
        <f t="shared" si="200"/>
        <v>41829.977326388893</v>
      </c>
      <c r="T3187" s="11">
        <f t="shared" si="201"/>
        <v>41836.977326388893</v>
      </c>
    </row>
    <row r="3188" spans="1:20" ht="43.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s="5">
        <f t="shared" si="198"/>
        <v>1.0218750000000001</v>
      </c>
      <c r="H3188" t="s">
        <v>8225</v>
      </c>
      <c r="I3188" t="s">
        <v>8247</v>
      </c>
      <c r="J3188">
        <v>1410901200</v>
      </c>
      <c r="K3188">
        <v>1408313438</v>
      </c>
      <c r="L3188" t="b">
        <v>1</v>
      </c>
      <c r="M3188">
        <v>70</v>
      </c>
      <c r="N3188" s="6">
        <f t="shared" si="199"/>
        <v>46.714285714285715</v>
      </c>
      <c r="O3188" t="b">
        <v>1</v>
      </c>
      <c r="P3188" t="s">
        <v>8271</v>
      </c>
      <c r="Q3188" t="s">
        <v>8317</v>
      </c>
      <c r="R3188" t="s">
        <v>8318</v>
      </c>
      <c r="S3188" s="11">
        <f t="shared" si="200"/>
        <v>41868.924050925925</v>
      </c>
      <c r="T3188" s="11">
        <f t="shared" si="201"/>
        <v>41898.875</v>
      </c>
    </row>
    <row r="3189" spans="1:20" ht="43.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s="5">
        <f t="shared" si="198"/>
        <v>1.1629333333333334</v>
      </c>
      <c r="H3189" t="s">
        <v>8224</v>
      </c>
      <c r="I3189" t="s">
        <v>8246</v>
      </c>
      <c r="J3189">
        <v>1407167973</v>
      </c>
      <c r="K3189">
        <v>1405439973</v>
      </c>
      <c r="L3189" t="b">
        <v>1</v>
      </c>
      <c r="M3189">
        <v>244</v>
      </c>
      <c r="N3189" s="6">
        <f t="shared" si="199"/>
        <v>71.491803278688522</v>
      </c>
      <c r="O3189" t="b">
        <v>1</v>
      </c>
      <c r="P3189" t="s">
        <v>8271</v>
      </c>
      <c r="Q3189" t="s">
        <v>8317</v>
      </c>
      <c r="R3189" t="s">
        <v>8318</v>
      </c>
      <c r="S3189" s="11">
        <f t="shared" si="200"/>
        <v>41835.666354166664</v>
      </c>
      <c r="T3189" s="11">
        <f t="shared" si="201"/>
        <v>41855.666354166664</v>
      </c>
    </row>
    <row r="3190" spans="1:20" ht="43.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s="5">
        <f t="shared" si="198"/>
        <v>0.65</v>
      </c>
      <c r="H3190" t="s">
        <v>8225</v>
      </c>
      <c r="I3190" t="s">
        <v>8247</v>
      </c>
      <c r="J3190">
        <v>1433930302</v>
      </c>
      <c r="K3190">
        <v>1432115902</v>
      </c>
      <c r="L3190" t="b">
        <v>0</v>
      </c>
      <c r="M3190">
        <v>9</v>
      </c>
      <c r="N3190" s="6">
        <f t="shared" si="199"/>
        <v>14.444444444444445</v>
      </c>
      <c r="O3190" t="b">
        <v>0</v>
      </c>
      <c r="P3190" t="s">
        <v>8305</v>
      </c>
      <c r="Q3190" t="s">
        <v>8317</v>
      </c>
      <c r="R3190" t="s">
        <v>8359</v>
      </c>
      <c r="S3190" s="11">
        <f t="shared" si="200"/>
        <v>42144.415532407409</v>
      </c>
      <c r="T3190" s="11">
        <f t="shared" si="201"/>
        <v>42165.415532407409</v>
      </c>
    </row>
    <row r="3191" spans="1:20" ht="43.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s="5">
        <f t="shared" si="198"/>
        <v>0.12327272727272727</v>
      </c>
      <c r="H3191" t="s">
        <v>8235</v>
      </c>
      <c r="I3191" t="s">
        <v>8255</v>
      </c>
      <c r="J3191">
        <v>1432455532</v>
      </c>
      <c r="K3191">
        <v>1429863532</v>
      </c>
      <c r="L3191" t="b">
        <v>0</v>
      </c>
      <c r="M3191">
        <v>19</v>
      </c>
      <c r="N3191" s="6">
        <f t="shared" si="199"/>
        <v>356.84210526315792</v>
      </c>
      <c r="O3191" t="b">
        <v>0</v>
      </c>
      <c r="P3191" t="s">
        <v>8305</v>
      </c>
      <c r="Q3191" t="s">
        <v>8317</v>
      </c>
      <c r="R3191" t="s">
        <v>8359</v>
      </c>
      <c r="S3191" s="11">
        <f t="shared" si="200"/>
        <v>42118.346435185187</v>
      </c>
      <c r="T3191" s="11">
        <f t="shared" si="201"/>
        <v>42148.346435185187</v>
      </c>
    </row>
    <row r="3192" spans="1:20" ht="29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s="5">
        <f t="shared" si="198"/>
        <v>0</v>
      </c>
      <c r="H3192" t="s">
        <v>8229</v>
      </c>
      <c r="I3192" t="s">
        <v>8251</v>
      </c>
      <c r="J3192">
        <v>1481258275</v>
      </c>
      <c r="K3192">
        <v>1478662675</v>
      </c>
      <c r="L3192" t="b">
        <v>0</v>
      </c>
      <c r="M3192">
        <v>0</v>
      </c>
      <c r="N3192" s="6">
        <f t="shared" si="199"/>
        <v>0</v>
      </c>
      <c r="O3192" t="b">
        <v>0</v>
      </c>
      <c r="P3192" t="s">
        <v>8305</v>
      </c>
      <c r="Q3192" t="s">
        <v>8317</v>
      </c>
      <c r="R3192" t="s">
        <v>8359</v>
      </c>
      <c r="S3192" s="11">
        <f t="shared" si="200"/>
        <v>42683.151331018518</v>
      </c>
      <c r="T3192" s="11">
        <f t="shared" si="201"/>
        <v>42713.192997685182</v>
      </c>
    </row>
    <row r="3193" spans="1:20" ht="43.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s="5">
        <f t="shared" si="198"/>
        <v>4.0266666666666666E-2</v>
      </c>
      <c r="H3193" t="s">
        <v>8224</v>
      </c>
      <c r="I3193" t="s">
        <v>8246</v>
      </c>
      <c r="J3193">
        <v>1471370869</v>
      </c>
      <c r="K3193">
        <v>1466186869</v>
      </c>
      <c r="L3193" t="b">
        <v>0</v>
      </c>
      <c r="M3193">
        <v>4</v>
      </c>
      <c r="N3193" s="6">
        <f t="shared" si="199"/>
        <v>37.75</v>
      </c>
      <c r="O3193" t="b">
        <v>0</v>
      </c>
      <c r="P3193" t="s">
        <v>8305</v>
      </c>
      <c r="Q3193" t="s">
        <v>8317</v>
      </c>
      <c r="R3193" t="s">
        <v>8359</v>
      </c>
      <c r="S3193" s="11">
        <f t="shared" si="200"/>
        <v>42538.755428240736</v>
      </c>
      <c r="T3193" s="11">
        <f t="shared" si="201"/>
        <v>42598.755428240736</v>
      </c>
    </row>
    <row r="3194" spans="1:20" ht="43.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s="5">
        <f t="shared" si="198"/>
        <v>1.0200000000000001E-2</v>
      </c>
      <c r="H3194" t="s">
        <v>8225</v>
      </c>
      <c r="I3194" t="s">
        <v>8247</v>
      </c>
      <c r="J3194">
        <v>1425160800</v>
      </c>
      <c r="K3194">
        <v>1421274859</v>
      </c>
      <c r="L3194" t="b">
        <v>0</v>
      </c>
      <c r="M3194">
        <v>8</v>
      </c>
      <c r="N3194" s="6">
        <f t="shared" si="199"/>
        <v>12.75</v>
      </c>
      <c r="O3194" t="b">
        <v>0</v>
      </c>
      <c r="P3194" t="s">
        <v>8305</v>
      </c>
      <c r="Q3194" t="s">
        <v>8317</v>
      </c>
      <c r="R3194" t="s">
        <v>8359</v>
      </c>
      <c r="S3194" s="11">
        <f t="shared" si="200"/>
        <v>42018.94049768518</v>
      </c>
      <c r="T3194" s="11">
        <f t="shared" si="201"/>
        <v>42063.916666666672</v>
      </c>
    </row>
    <row r="3195" spans="1:20" ht="43.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s="5">
        <f t="shared" si="198"/>
        <v>0.1174</v>
      </c>
      <c r="H3195" t="s">
        <v>8225</v>
      </c>
      <c r="I3195" t="s">
        <v>8247</v>
      </c>
      <c r="J3195">
        <v>1424474056</v>
      </c>
      <c r="K3195">
        <v>1420586056</v>
      </c>
      <c r="L3195" t="b">
        <v>0</v>
      </c>
      <c r="M3195">
        <v>24</v>
      </c>
      <c r="N3195" s="6">
        <f t="shared" si="199"/>
        <v>24.458333333333332</v>
      </c>
      <c r="O3195" t="b">
        <v>0</v>
      </c>
      <c r="P3195" t="s">
        <v>8305</v>
      </c>
      <c r="Q3195" t="s">
        <v>8317</v>
      </c>
      <c r="R3195" t="s">
        <v>8359</v>
      </c>
      <c r="S3195" s="11">
        <f t="shared" si="200"/>
        <v>42010.968240740738</v>
      </c>
      <c r="T3195" s="11">
        <f t="shared" si="201"/>
        <v>42055.968240740738</v>
      </c>
    </row>
    <row r="3196" spans="1:20" ht="43.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s="5">
        <f t="shared" si="198"/>
        <v>0</v>
      </c>
      <c r="H3196" t="s">
        <v>8224</v>
      </c>
      <c r="I3196" t="s">
        <v>8246</v>
      </c>
      <c r="J3196">
        <v>1437960598</v>
      </c>
      <c r="K3196">
        <v>1435368598</v>
      </c>
      <c r="L3196" t="b">
        <v>0</v>
      </c>
      <c r="M3196">
        <v>0</v>
      </c>
      <c r="N3196" s="6">
        <f t="shared" si="199"/>
        <v>0</v>
      </c>
      <c r="O3196" t="b">
        <v>0</v>
      </c>
      <c r="P3196" t="s">
        <v>8305</v>
      </c>
      <c r="Q3196" t="s">
        <v>8317</v>
      </c>
      <c r="R3196" t="s">
        <v>8359</v>
      </c>
      <c r="S3196" s="11">
        <f t="shared" si="200"/>
        <v>42182.062476851846</v>
      </c>
      <c r="T3196" s="11">
        <f t="shared" si="201"/>
        <v>42212.062476851846</v>
      </c>
    </row>
    <row r="3197" spans="1:20" ht="43.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s="5">
        <f t="shared" si="198"/>
        <v>0.59142857142857141</v>
      </c>
      <c r="H3197" t="s">
        <v>8224</v>
      </c>
      <c r="I3197" t="s">
        <v>8246</v>
      </c>
      <c r="J3197">
        <v>1423750542</v>
      </c>
      <c r="K3197">
        <v>1421158542</v>
      </c>
      <c r="L3197" t="b">
        <v>0</v>
      </c>
      <c r="M3197">
        <v>39</v>
      </c>
      <c r="N3197" s="6">
        <f t="shared" si="199"/>
        <v>53.07692307692308</v>
      </c>
      <c r="O3197" t="b">
        <v>0</v>
      </c>
      <c r="P3197" t="s">
        <v>8305</v>
      </c>
      <c r="Q3197" t="s">
        <v>8317</v>
      </c>
      <c r="R3197" t="s">
        <v>8359</v>
      </c>
      <c r="S3197" s="11">
        <f t="shared" si="200"/>
        <v>42017.594236111108</v>
      </c>
      <c r="T3197" s="11">
        <f t="shared" si="201"/>
        <v>42047.594236111108</v>
      </c>
    </row>
    <row r="3198" spans="1:20" ht="43.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s="5">
        <f t="shared" si="198"/>
        <v>5.9999999999999995E-4</v>
      </c>
      <c r="H3198" t="s">
        <v>8224</v>
      </c>
      <c r="I3198" t="s">
        <v>8246</v>
      </c>
      <c r="J3198">
        <v>1438437600</v>
      </c>
      <c r="K3198">
        <v>1433254875</v>
      </c>
      <c r="L3198" t="b">
        <v>0</v>
      </c>
      <c r="M3198">
        <v>6</v>
      </c>
      <c r="N3198" s="6">
        <f t="shared" si="199"/>
        <v>300</v>
      </c>
      <c r="O3198" t="b">
        <v>0</v>
      </c>
      <c r="P3198" t="s">
        <v>8305</v>
      </c>
      <c r="Q3198" t="s">
        <v>8317</v>
      </c>
      <c r="R3198" t="s">
        <v>8359</v>
      </c>
      <c r="S3198" s="11">
        <f t="shared" si="200"/>
        <v>42157.598090277781</v>
      </c>
      <c r="T3198" s="11">
        <f t="shared" si="201"/>
        <v>42217.583333333328</v>
      </c>
    </row>
    <row r="3199" spans="1:20" ht="29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s="5">
        <f t="shared" si="198"/>
        <v>0.1145</v>
      </c>
      <c r="H3199" t="s">
        <v>8234</v>
      </c>
      <c r="I3199" t="s">
        <v>8254</v>
      </c>
      <c r="J3199">
        <v>1423050618</v>
      </c>
      <c r="K3199">
        <v>1420458618</v>
      </c>
      <c r="L3199" t="b">
        <v>0</v>
      </c>
      <c r="M3199">
        <v>4</v>
      </c>
      <c r="N3199" s="6">
        <f t="shared" si="199"/>
        <v>286.25</v>
      </c>
      <c r="O3199" t="b">
        <v>0</v>
      </c>
      <c r="P3199" t="s">
        <v>8305</v>
      </c>
      <c r="Q3199" t="s">
        <v>8317</v>
      </c>
      <c r="R3199" t="s">
        <v>8359</v>
      </c>
      <c r="S3199" s="11">
        <f t="shared" si="200"/>
        <v>42009.493263888886</v>
      </c>
      <c r="T3199" s="11">
        <f t="shared" si="201"/>
        <v>42039.493263888886</v>
      </c>
    </row>
    <row r="3200" spans="1:20" ht="43.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s="5">
        <f t="shared" si="198"/>
        <v>3.6666666666666666E-3</v>
      </c>
      <c r="H3200" t="s">
        <v>8232</v>
      </c>
      <c r="I3200" t="s">
        <v>8253</v>
      </c>
      <c r="J3200">
        <v>1424081477</v>
      </c>
      <c r="K3200">
        <v>1420798277</v>
      </c>
      <c r="L3200" t="b">
        <v>0</v>
      </c>
      <c r="M3200">
        <v>3</v>
      </c>
      <c r="N3200" s="6">
        <f t="shared" si="199"/>
        <v>36.666666666666664</v>
      </c>
      <c r="O3200" t="b">
        <v>0</v>
      </c>
      <c r="P3200" t="s">
        <v>8305</v>
      </c>
      <c r="Q3200" t="s">
        <v>8317</v>
      </c>
      <c r="R3200" t="s">
        <v>8359</v>
      </c>
      <c r="S3200" s="11">
        <f t="shared" si="200"/>
        <v>42013.424502314811</v>
      </c>
      <c r="T3200" s="11">
        <f t="shared" si="201"/>
        <v>42051.424502314811</v>
      </c>
    </row>
    <row r="3201" spans="1:20" ht="43.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s="5">
        <f t="shared" si="198"/>
        <v>0.52159999999999995</v>
      </c>
      <c r="H3201" t="s">
        <v>8224</v>
      </c>
      <c r="I3201" t="s">
        <v>8246</v>
      </c>
      <c r="J3201">
        <v>1410037200</v>
      </c>
      <c r="K3201">
        <v>1407435418</v>
      </c>
      <c r="L3201" t="b">
        <v>0</v>
      </c>
      <c r="M3201">
        <v>53</v>
      </c>
      <c r="N3201" s="6">
        <f t="shared" si="199"/>
        <v>49.20754716981132</v>
      </c>
      <c r="O3201" t="b">
        <v>0</v>
      </c>
      <c r="P3201" t="s">
        <v>8305</v>
      </c>
      <c r="Q3201" t="s">
        <v>8317</v>
      </c>
      <c r="R3201" t="s">
        <v>8359</v>
      </c>
      <c r="S3201" s="11">
        <f t="shared" si="200"/>
        <v>41858.761782407404</v>
      </c>
      <c r="T3201" s="11">
        <f t="shared" si="201"/>
        <v>41888.875</v>
      </c>
    </row>
    <row r="3202" spans="1:20" ht="43.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s="5">
        <f t="shared" ref="G3202:G3265" si="202">E3202/D3202</f>
        <v>2.0000000000000002E-5</v>
      </c>
      <c r="H3202" t="s">
        <v>8224</v>
      </c>
      <c r="I3202" t="s">
        <v>8246</v>
      </c>
      <c r="J3202">
        <v>1461994440</v>
      </c>
      <c r="K3202">
        <v>1459410101</v>
      </c>
      <c r="L3202" t="b">
        <v>0</v>
      </c>
      <c r="M3202">
        <v>1</v>
      </c>
      <c r="N3202" s="6">
        <f t="shared" si="199"/>
        <v>1</v>
      </c>
      <c r="O3202" t="b">
        <v>0</v>
      </c>
      <c r="P3202" t="s">
        <v>8305</v>
      </c>
      <c r="Q3202" t="s">
        <v>8317</v>
      </c>
      <c r="R3202" t="s">
        <v>8359</v>
      </c>
      <c r="S3202" s="11">
        <f t="shared" si="200"/>
        <v>42460.320613425924</v>
      </c>
      <c r="T3202" s="11">
        <f t="shared" si="201"/>
        <v>42490.231944444444</v>
      </c>
    </row>
    <row r="3203" spans="1:20" ht="43.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s="5">
        <f t="shared" si="202"/>
        <v>1.2500000000000001E-2</v>
      </c>
      <c r="H3203" t="s">
        <v>8225</v>
      </c>
      <c r="I3203" t="s">
        <v>8247</v>
      </c>
      <c r="J3203">
        <v>1409509477</v>
      </c>
      <c r="K3203">
        <v>1407695077</v>
      </c>
      <c r="L3203" t="b">
        <v>0</v>
      </c>
      <c r="M3203">
        <v>2</v>
      </c>
      <c r="N3203" s="6">
        <f t="shared" ref="N3203:N3266" si="203">IFERROR(E3203/M3203,0)</f>
        <v>12.5</v>
      </c>
      <c r="O3203" t="b">
        <v>0</v>
      </c>
      <c r="P3203" t="s">
        <v>8305</v>
      </c>
      <c r="Q3203" t="s">
        <v>8317</v>
      </c>
      <c r="R3203" t="s">
        <v>8359</v>
      </c>
      <c r="S3203" s="11">
        <f t="shared" ref="S3203:S3266" si="204">((($K3203/60)/60)/24)+DATE(1970,1,1)</f>
        <v>41861.767094907409</v>
      </c>
      <c r="T3203" s="11">
        <f t="shared" ref="T3203:T3266" si="205">((($J3203/60)/60)/24)+DATE(1970,1,1)</f>
        <v>41882.767094907409</v>
      </c>
    </row>
    <row r="3204" spans="1:20" ht="43.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s="5">
        <f t="shared" si="202"/>
        <v>0.54520000000000002</v>
      </c>
      <c r="H3204" t="s">
        <v>8224</v>
      </c>
      <c r="I3204" t="s">
        <v>8246</v>
      </c>
      <c r="J3204">
        <v>1450072740</v>
      </c>
      <c r="K3204">
        <v>1445027346</v>
      </c>
      <c r="L3204" t="b">
        <v>0</v>
      </c>
      <c r="M3204">
        <v>25</v>
      </c>
      <c r="N3204" s="6">
        <f t="shared" si="203"/>
        <v>109.04</v>
      </c>
      <c r="O3204" t="b">
        <v>0</v>
      </c>
      <c r="P3204" t="s">
        <v>8305</v>
      </c>
      <c r="Q3204" t="s">
        <v>8317</v>
      </c>
      <c r="R3204" t="s">
        <v>8359</v>
      </c>
      <c r="S3204" s="11">
        <f t="shared" si="204"/>
        <v>42293.853541666671</v>
      </c>
      <c r="T3204" s="11">
        <f t="shared" si="205"/>
        <v>42352.249305555553</v>
      </c>
    </row>
    <row r="3205" spans="1:20" ht="29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s="5">
        <f t="shared" si="202"/>
        <v>0.25</v>
      </c>
      <c r="H3205" t="s">
        <v>8224</v>
      </c>
      <c r="I3205" t="s">
        <v>8246</v>
      </c>
      <c r="J3205">
        <v>1443224622</v>
      </c>
      <c r="K3205">
        <v>1440632622</v>
      </c>
      <c r="L3205" t="b">
        <v>0</v>
      </c>
      <c r="M3205">
        <v>6</v>
      </c>
      <c r="N3205" s="6">
        <f t="shared" si="203"/>
        <v>41.666666666666664</v>
      </c>
      <c r="O3205" t="b">
        <v>0</v>
      </c>
      <c r="P3205" t="s">
        <v>8305</v>
      </c>
      <c r="Q3205" t="s">
        <v>8317</v>
      </c>
      <c r="R3205" t="s">
        <v>8359</v>
      </c>
      <c r="S3205" s="11">
        <f t="shared" si="204"/>
        <v>42242.988680555558</v>
      </c>
      <c r="T3205" s="11">
        <f t="shared" si="205"/>
        <v>42272.988680555558</v>
      </c>
    </row>
    <row r="3206" spans="1:20" ht="43.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s="5">
        <f t="shared" si="202"/>
        <v>0</v>
      </c>
      <c r="H3206" t="s">
        <v>8224</v>
      </c>
      <c r="I3206" t="s">
        <v>8246</v>
      </c>
      <c r="J3206">
        <v>1437149640</v>
      </c>
      <c r="K3206">
        <v>1434558479</v>
      </c>
      <c r="L3206" t="b">
        <v>0</v>
      </c>
      <c r="M3206">
        <v>0</v>
      </c>
      <c r="N3206" s="6">
        <f t="shared" si="203"/>
        <v>0</v>
      </c>
      <c r="O3206" t="b">
        <v>0</v>
      </c>
      <c r="P3206" t="s">
        <v>8305</v>
      </c>
      <c r="Q3206" t="s">
        <v>8317</v>
      </c>
      <c r="R3206" t="s">
        <v>8359</v>
      </c>
      <c r="S3206" s="11">
        <f t="shared" si="204"/>
        <v>42172.686099537037</v>
      </c>
      <c r="T3206" s="11">
        <f t="shared" si="205"/>
        <v>42202.676388888889</v>
      </c>
    </row>
    <row r="3207" spans="1:20" ht="43.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s="5">
        <f t="shared" si="202"/>
        <v>3.4125000000000003E-2</v>
      </c>
      <c r="H3207" t="s">
        <v>8225</v>
      </c>
      <c r="I3207" t="s">
        <v>8247</v>
      </c>
      <c r="J3207">
        <v>1430470772</v>
      </c>
      <c r="K3207">
        <v>1427878772</v>
      </c>
      <c r="L3207" t="b">
        <v>0</v>
      </c>
      <c r="M3207">
        <v>12</v>
      </c>
      <c r="N3207" s="6">
        <f t="shared" si="203"/>
        <v>22.75</v>
      </c>
      <c r="O3207" t="b">
        <v>0</v>
      </c>
      <c r="P3207" t="s">
        <v>8305</v>
      </c>
      <c r="Q3207" t="s">
        <v>8317</v>
      </c>
      <c r="R3207" t="s">
        <v>8359</v>
      </c>
      <c r="S3207" s="11">
        <f t="shared" si="204"/>
        <v>42095.374675925923</v>
      </c>
      <c r="T3207" s="11">
        <f t="shared" si="205"/>
        <v>42125.374675925923</v>
      </c>
    </row>
    <row r="3208" spans="1:20" ht="43.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s="5">
        <f t="shared" si="202"/>
        <v>0</v>
      </c>
      <c r="H3208" t="s">
        <v>8224</v>
      </c>
      <c r="I3208" t="s">
        <v>8246</v>
      </c>
      <c r="J3208">
        <v>1442644651</v>
      </c>
      <c r="K3208">
        <v>1440052651</v>
      </c>
      <c r="L3208" t="b">
        <v>0</v>
      </c>
      <c r="M3208">
        <v>0</v>
      </c>
      <c r="N3208" s="6">
        <f t="shared" si="203"/>
        <v>0</v>
      </c>
      <c r="O3208" t="b">
        <v>0</v>
      </c>
      <c r="P3208" t="s">
        <v>8305</v>
      </c>
      <c r="Q3208" t="s">
        <v>8317</v>
      </c>
      <c r="R3208" t="s">
        <v>8359</v>
      </c>
      <c r="S3208" s="11">
        <f t="shared" si="204"/>
        <v>42236.276053240741</v>
      </c>
      <c r="T3208" s="11">
        <f t="shared" si="205"/>
        <v>42266.276053240741</v>
      </c>
    </row>
    <row r="3209" spans="1:20" ht="43.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s="5">
        <f t="shared" si="202"/>
        <v>0.46363636363636362</v>
      </c>
      <c r="H3209" t="s">
        <v>8224</v>
      </c>
      <c r="I3209" t="s">
        <v>8246</v>
      </c>
      <c r="J3209">
        <v>1429767607</v>
      </c>
      <c r="K3209">
        <v>1424587207</v>
      </c>
      <c r="L3209" t="b">
        <v>0</v>
      </c>
      <c r="M3209">
        <v>36</v>
      </c>
      <c r="N3209" s="6">
        <f t="shared" si="203"/>
        <v>70.833333333333329</v>
      </c>
      <c r="O3209" t="b">
        <v>0</v>
      </c>
      <c r="P3209" t="s">
        <v>8305</v>
      </c>
      <c r="Q3209" t="s">
        <v>8317</v>
      </c>
      <c r="R3209" t="s">
        <v>8359</v>
      </c>
      <c r="S3209" s="11">
        <f t="shared" si="204"/>
        <v>42057.277858796297</v>
      </c>
      <c r="T3209" s="11">
        <f t="shared" si="205"/>
        <v>42117.236192129625</v>
      </c>
    </row>
    <row r="3210" spans="1:20" ht="43.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s="5">
        <f t="shared" si="202"/>
        <v>1.0349999999999999</v>
      </c>
      <c r="H3210" t="s">
        <v>8224</v>
      </c>
      <c r="I3210" t="s">
        <v>8246</v>
      </c>
      <c r="J3210">
        <v>1406557877</v>
      </c>
      <c r="K3210">
        <v>1404743477</v>
      </c>
      <c r="L3210" t="b">
        <v>1</v>
      </c>
      <c r="M3210">
        <v>82</v>
      </c>
      <c r="N3210" s="6">
        <f t="shared" si="203"/>
        <v>63.109756097560975</v>
      </c>
      <c r="O3210" t="b">
        <v>1</v>
      </c>
      <c r="P3210" t="s">
        <v>8271</v>
      </c>
      <c r="Q3210" t="s">
        <v>8317</v>
      </c>
      <c r="R3210" t="s">
        <v>8318</v>
      </c>
      <c r="S3210" s="11">
        <f t="shared" si="204"/>
        <v>41827.605057870373</v>
      </c>
      <c r="T3210" s="11">
        <f t="shared" si="205"/>
        <v>41848.605057870373</v>
      </c>
    </row>
    <row r="3211" spans="1:20" ht="43.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s="5">
        <f t="shared" si="202"/>
        <v>1.1932315789473684</v>
      </c>
      <c r="H3211" t="s">
        <v>8224</v>
      </c>
      <c r="I3211" t="s">
        <v>8246</v>
      </c>
      <c r="J3211">
        <v>1403305200</v>
      </c>
      <c r="K3211">
        <v>1400512658</v>
      </c>
      <c r="L3211" t="b">
        <v>1</v>
      </c>
      <c r="M3211">
        <v>226</v>
      </c>
      <c r="N3211" s="6">
        <f t="shared" si="203"/>
        <v>50.157964601769912</v>
      </c>
      <c r="O3211" t="b">
        <v>1</v>
      </c>
      <c r="P3211" t="s">
        <v>8271</v>
      </c>
      <c r="Q3211" t="s">
        <v>8317</v>
      </c>
      <c r="R3211" t="s">
        <v>8318</v>
      </c>
      <c r="S3211" s="11">
        <f t="shared" si="204"/>
        <v>41778.637245370373</v>
      </c>
      <c r="T3211" s="11">
        <f t="shared" si="205"/>
        <v>41810.958333333336</v>
      </c>
    </row>
    <row r="3212" spans="1:20" ht="43.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s="5">
        <f t="shared" si="202"/>
        <v>1.2576666666666667</v>
      </c>
      <c r="H3212" t="s">
        <v>8224</v>
      </c>
      <c r="I3212" t="s">
        <v>8246</v>
      </c>
      <c r="J3212">
        <v>1338523140</v>
      </c>
      <c r="K3212">
        <v>1334442519</v>
      </c>
      <c r="L3212" t="b">
        <v>1</v>
      </c>
      <c r="M3212">
        <v>60</v>
      </c>
      <c r="N3212" s="6">
        <f t="shared" si="203"/>
        <v>62.883333333333333</v>
      </c>
      <c r="O3212" t="b">
        <v>1</v>
      </c>
      <c r="P3212" t="s">
        <v>8271</v>
      </c>
      <c r="Q3212" t="s">
        <v>8317</v>
      </c>
      <c r="R3212" t="s">
        <v>8318</v>
      </c>
      <c r="S3212" s="11">
        <f t="shared" si="204"/>
        <v>41013.936562499999</v>
      </c>
      <c r="T3212" s="11">
        <f t="shared" si="205"/>
        <v>41061.165972222225</v>
      </c>
    </row>
    <row r="3213" spans="1:20" ht="43.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s="5">
        <f t="shared" si="202"/>
        <v>1.1974347826086957</v>
      </c>
      <c r="H3213" t="s">
        <v>8224</v>
      </c>
      <c r="I3213" t="s">
        <v>8246</v>
      </c>
      <c r="J3213">
        <v>1408068000</v>
      </c>
      <c r="K3213">
        <v>1405346680</v>
      </c>
      <c r="L3213" t="b">
        <v>1</v>
      </c>
      <c r="M3213">
        <v>322</v>
      </c>
      <c r="N3213" s="6">
        <f t="shared" si="203"/>
        <v>85.531055900621112</v>
      </c>
      <c r="O3213" t="b">
        <v>1</v>
      </c>
      <c r="P3213" t="s">
        <v>8271</v>
      </c>
      <c r="Q3213" t="s">
        <v>8317</v>
      </c>
      <c r="R3213" t="s">
        <v>8318</v>
      </c>
      <c r="S3213" s="11">
        <f t="shared" si="204"/>
        <v>41834.586574074077</v>
      </c>
      <c r="T3213" s="11">
        <f t="shared" si="205"/>
        <v>41866.083333333336</v>
      </c>
    </row>
    <row r="3214" spans="1:20" ht="29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s="5">
        <f t="shared" si="202"/>
        <v>1.2625</v>
      </c>
      <c r="H3214" t="s">
        <v>8224</v>
      </c>
      <c r="I3214" t="s">
        <v>8246</v>
      </c>
      <c r="J3214">
        <v>1407524751</v>
      </c>
      <c r="K3214">
        <v>1404932751</v>
      </c>
      <c r="L3214" t="b">
        <v>1</v>
      </c>
      <c r="M3214">
        <v>94</v>
      </c>
      <c r="N3214" s="6">
        <f t="shared" si="203"/>
        <v>53.723404255319146</v>
      </c>
      <c r="O3214" t="b">
        <v>1</v>
      </c>
      <c r="P3214" t="s">
        <v>8271</v>
      </c>
      <c r="Q3214" t="s">
        <v>8317</v>
      </c>
      <c r="R3214" t="s">
        <v>8318</v>
      </c>
      <c r="S3214" s="11">
        <f t="shared" si="204"/>
        <v>41829.795729166668</v>
      </c>
      <c r="T3214" s="11">
        <f t="shared" si="205"/>
        <v>41859.795729166668</v>
      </c>
    </row>
    <row r="3215" spans="1:20" ht="43.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s="5">
        <f t="shared" si="202"/>
        <v>1.0011666666666668</v>
      </c>
      <c r="H3215" t="s">
        <v>8225</v>
      </c>
      <c r="I3215" t="s">
        <v>8247</v>
      </c>
      <c r="J3215">
        <v>1437934759</v>
      </c>
      <c r="K3215">
        <v>1434478759</v>
      </c>
      <c r="L3215" t="b">
        <v>1</v>
      </c>
      <c r="M3215">
        <v>47</v>
      </c>
      <c r="N3215" s="6">
        <f t="shared" si="203"/>
        <v>127.80851063829788</v>
      </c>
      <c r="O3215" t="b">
        <v>1</v>
      </c>
      <c r="P3215" t="s">
        <v>8271</v>
      </c>
      <c r="Q3215" t="s">
        <v>8317</v>
      </c>
      <c r="R3215" t="s">
        <v>8318</v>
      </c>
      <c r="S3215" s="11">
        <f t="shared" si="204"/>
        <v>42171.763414351852</v>
      </c>
      <c r="T3215" s="11">
        <f t="shared" si="205"/>
        <v>42211.763414351852</v>
      </c>
    </row>
    <row r="3216" spans="1:20" ht="43.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s="5">
        <f t="shared" si="202"/>
        <v>1.0213333333333334</v>
      </c>
      <c r="H3216" t="s">
        <v>8225</v>
      </c>
      <c r="I3216" t="s">
        <v>8247</v>
      </c>
      <c r="J3216">
        <v>1452038100</v>
      </c>
      <c r="K3216">
        <v>1448823673</v>
      </c>
      <c r="L3216" t="b">
        <v>1</v>
      </c>
      <c r="M3216">
        <v>115</v>
      </c>
      <c r="N3216" s="6">
        <f t="shared" si="203"/>
        <v>106.57391304347826</v>
      </c>
      <c r="O3216" t="b">
        <v>1</v>
      </c>
      <c r="P3216" t="s">
        <v>8271</v>
      </c>
      <c r="Q3216" t="s">
        <v>8317</v>
      </c>
      <c r="R3216" t="s">
        <v>8318</v>
      </c>
      <c r="S3216" s="11">
        <f t="shared" si="204"/>
        <v>42337.792511574073</v>
      </c>
      <c r="T3216" s="11">
        <f t="shared" si="205"/>
        <v>42374.996527777781</v>
      </c>
    </row>
    <row r="3217" spans="1:20" ht="58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s="5">
        <f t="shared" si="202"/>
        <v>1.0035142857142858</v>
      </c>
      <c r="H3217" t="s">
        <v>8224</v>
      </c>
      <c r="I3217" t="s">
        <v>8246</v>
      </c>
      <c r="J3217">
        <v>1441857540</v>
      </c>
      <c r="K3217">
        <v>1438617471</v>
      </c>
      <c r="L3217" t="b">
        <v>1</v>
      </c>
      <c r="M3217">
        <v>134</v>
      </c>
      <c r="N3217" s="6">
        <f t="shared" si="203"/>
        <v>262.11194029850748</v>
      </c>
      <c r="O3217" t="b">
        <v>1</v>
      </c>
      <c r="P3217" t="s">
        <v>8271</v>
      </c>
      <c r="Q3217" t="s">
        <v>8317</v>
      </c>
      <c r="R3217" t="s">
        <v>8318</v>
      </c>
      <c r="S3217" s="11">
        <f t="shared" si="204"/>
        <v>42219.665173611109</v>
      </c>
      <c r="T3217" s="11">
        <f t="shared" si="205"/>
        <v>42257.165972222225</v>
      </c>
    </row>
    <row r="3218" spans="1:20" ht="43.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s="5">
        <f t="shared" si="202"/>
        <v>1.0004999999999999</v>
      </c>
      <c r="H3218" t="s">
        <v>8225</v>
      </c>
      <c r="I3218" t="s">
        <v>8247</v>
      </c>
      <c r="J3218">
        <v>1436625000</v>
      </c>
      <c r="K3218">
        <v>1433934371</v>
      </c>
      <c r="L3218" t="b">
        <v>1</v>
      </c>
      <c r="M3218">
        <v>35</v>
      </c>
      <c r="N3218" s="6">
        <f t="shared" si="203"/>
        <v>57.171428571428571</v>
      </c>
      <c r="O3218" t="b">
        <v>1</v>
      </c>
      <c r="P3218" t="s">
        <v>8271</v>
      </c>
      <c r="Q3218" t="s">
        <v>8317</v>
      </c>
      <c r="R3218" t="s">
        <v>8318</v>
      </c>
      <c r="S3218" s="11">
        <f t="shared" si="204"/>
        <v>42165.462627314817</v>
      </c>
      <c r="T3218" s="11">
        <f t="shared" si="205"/>
        <v>42196.604166666672</v>
      </c>
    </row>
    <row r="3219" spans="1:20" ht="29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s="5">
        <f t="shared" si="202"/>
        <v>1.1602222222222223</v>
      </c>
      <c r="H3219" t="s">
        <v>8224</v>
      </c>
      <c r="I3219" t="s">
        <v>8246</v>
      </c>
      <c r="J3219">
        <v>1478264784</v>
      </c>
      <c r="K3219">
        <v>1475672784</v>
      </c>
      <c r="L3219" t="b">
        <v>1</v>
      </c>
      <c r="M3219">
        <v>104</v>
      </c>
      <c r="N3219" s="6">
        <f t="shared" si="203"/>
        <v>50.20192307692308</v>
      </c>
      <c r="O3219" t="b">
        <v>1</v>
      </c>
      <c r="P3219" t="s">
        <v>8271</v>
      </c>
      <c r="Q3219" t="s">
        <v>8317</v>
      </c>
      <c r="R3219" t="s">
        <v>8318</v>
      </c>
      <c r="S3219" s="11">
        <f t="shared" si="204"/>
        <v>42648.546111111107</v>
      </c>
      <c r="T3219" s="11">
        <f t="shared" si="205"/>
        <v>42678.546111111107</v>
      </c>
    </row>
    <row r="3220" spans="1:20" ht="43.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s="5">
        <f t="shared" si="202"/>
        <v>1.0209999999999999</v>
      </c>
      <c r="H3220" t="s">
        <v>8225</v>
      </c>
      <c r="I3220" t="s">
        <v>8247</v>
      </c>
      <c r="J3220">
        <v>1419984000</v>
      </c>
      <c r="K3220">
        <v>1417132986</v>
      </c>
      <c r="L3220" t="b">
        <v>1</v>
      </c>
      <c r="M3220">
        <v>184</v>
      </c>
      <c r="N3220" s="6">
        <f t="shared" si="203"/>
        <v>66.586956521739125</v>
      </c>
      <c r="O3220" t="b">
        <v>1</v>
      </c>
      <c r="P3220" t="s">
        <v>8271</v>
      </c>
      <c r="Q3220" t="s">
        <v>8317</v>
      </c>
      <c r="R3220" t="s">
        <v>8318</v>
      </c>
      <c r="S3220" s="11">
        <f t="shared" si="204"/>
        <v>41971.002152777779</v>
      </c>
      <c r="T3220" s="11">
        <f t="shared" si="205"/>
        <v>42004</v>
      </c>
    </row>
    <row r="3221" spans="1:20" ht="29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s="5">
        <f t="shared" si="202"/>
        <v>1.0011000000000001</v>
      </c>
      <c r="H3221" t="s">
        <v>8224</v>
      </c>
      <c r="I3221" t="s">
        <v>8246</v>
      </c>
      <c r="J3221">
        <v>1427063747</v>
      </c>
      <c r="K3221">
        <v>1424043347</v>
      </c>
      <c r="L3221" t="b">
        <v>1</v>
      </c>
      <c r="M3221">
        <v>119</v>
      </c>
      <c r="N3221" s="6">
        <f t="shared" si="203"/>
        <v>168.25210084033614</v>
      </c>
      <c r="O3221" t="b">
        <v>1</v>
      </c>
      <c r="P3221" t="s">
        <v>8271</v>
      </c>
      <c r="Q3221" t="s">
        <v>8317</v>
      </c>
      <c r="R3221" t="s">
        <v>8318</v>
      </c>
      <c r="S3221" s="11">
        <f t="shared" si="204"/>
        <v>42050.983182870375</v>
      </c>
      <c r="T3221" s="11">
        <f t="shared" si="205"/>
        <v>42085.941516203704</v>
      </c>
    </row>
    <row r="3222" spans="1:20" ht="29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s="5">
        <f t="shared" si="202"/>
        <v>1.0084</v>
      </c>
      <c r="H3222" t="s">
        <v>8224</v>
      </c>
      <c r="I3222" t="s">
        <v>8246</v>
      </c>
      <c r="J3222">
        <v>1489352400</v>
      </c>
      <c r="K3222">
        <v>1486411204</v>
      </c>
      <c r="L3222" t="b">
        <v>1</v>
      </c>
      <c r="M3222">
        <v>59</v>
      </c>
      <c r="N3222" s="6">
        <f t="shared" si="203"/>
        <v>256.37288135593218</v>
      </c>
      <c r="O3222" t="b">
        <v>1</v>
      </c>
      <c r="P3222" t="s">
        <v>8271</v>
      </c>
      <c r="Q3222" t="s">
        <v>8317</v>
      </c>
      <c r="R3222" t="s">
        <v>8318</v>
      </c>
      <c r="S3222" s="11">
        <f t="shared" si="204"/>
        <v>42772.833379629628</v>
      </c>
      <c r="T3222" s="11">
        <f t="shared" si="205"/>
        <v>42806.875</v>
      </c>
    </row>
    <row r="3223" spans="1:20" ht="43.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s="5">
        <f t="shared" si="202"/>
        <v>1.0342499999999999</v>
      </c>
      <c r="H3223" t="s">
        <v>8225</v>
      </c>
      <c r="I3223" t="s">
        <v>8247</v>
      </c>
      <c r="J3223">
        <v>1436114603</v>
      </c>
      <c r="K3223">
        <v>1433090603</v>
      </c>
      <c r="L3223" t="b">
        <v>1</v>
      </c>
      <c r="M3223">
        <v>113</v>
      </c>
      <c r="N3223" s="6">
        <f t="shared" si="203"/>
        <v>36.610619469026545</v>
      </c>
      <c r="O3223" t="b">
        <v>1</v>
      </c>
      <c r="P3223" t="s">
        <v>8271</v>
      </c>
      <c r="Q3223" t="s">
        <v>8317</v>
      </c>
      <c r="R3223" t="s">
        <v>8318</v>
      </c>
      <c r="S3223" s="11">
        <f t="shared" si="204"/>
        <v>42155.696793981479</v>
      </c>
      <c r="T3223" s="11">
        <f t="shared" si="205"/>
        <v>42190.696793981479</v>
      </c>
    </row>
    <row r="3224" spans="1:20" ht="29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s="5">
        <f t="shared" si="202"/>
        <v>1.248</v>
      </c>
      <c r="H3224" t="s">
        <v>8224</v>
      </c>
      <c r="I3224" t="s">
        <v>8246</v>
      </c>
      <c r="J3224">
        <v>1445722140</v>
      </c>
      <c r="K3224">
        <v>1443016697</v>
      </c>
      <c r="L3224" t="b">
        <v>1</v>
      </c>
      <c r="M3224">
        <v>84</v>
      </c>
      <c r="N3224" s="6">
        <f t="shared" si="203"/>
        <v>37.142857142857146</v>
      </c>
      <c r="O3224" t="b">
        <v>1</v>
      </c>
      <c r="P3224" t="s">
        <v>8271</v>
      </c>
      <c r="Q3224" t="s">
        <v>8317</v>
      </c>
      <c r="R3224" t="s">
        <v>8318</v>
      </c>
      <c r="S3224" s="11">
        <f t="shared" si="204"/>
        <v>42270.582141203704</v>
      </c>
      <c r="T3224" s="11">
        <f t="shared" si="205"/>
        <v>42301.895138888889</v>
      </c>
    </row>
    <row r="3225" spans="1:20" ht="29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s="5">
        <f t="shared" si="202"/>
        <v>1.0951612903225807</v>
      </c>
      <c r="H3225" t="s">
        <v>8224</v>
      </c>
      <c r="I3225" t="s">
        <v>8246</v>
      </c>
      <c r="J3225">
        <v>1440100976</v>
      </c>
      <c r="K3225">
        <v>1437508976</v>
      </c>
      <c r="L3225" t="b">
        <v>1</v>
      </c>
      <c r="M3225">
        <v>74</v>
      </c>
      <c r="N3225" s="6">
        <f t="shared" si="203"/>
        <v>45.878378378378379</v>
      </c>
      <c r="O3225" t="b">
        <v>1</v>
      </c>
      <c r="P3225" t="s">
        <v>8271</v>
      </c>
      <c r="Q3225" t="s">
        <v>8317</v>
      </c>
      <c r="R3225" t="s">
        <v>8318</v>
      </c>
      <c r="S3225" s="11">
        <f t="shared" si="204"/>
        <v>42206.835370370376</v>
      </c>
      <c r="T3225" s="11">
        <f t="shared" si="205"/>
        <v>42236.835370370376</v>
      </c>
    </row>
    <row r="3226" spans="1:20" ht="43.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s="5">
        <f t="shared" si="202"/>
        <v>1.0203333333333333</v>
      </c>
      <c r="H3226" t="s">
        <v>8224</v>
      </c>
      <c r="I3226" t="s">
        <v>8246</v>
      </c>
      <c r="J3226">
        <v>1484024400</v>
      </c>
      <c r="K3226">
        <v>1479932713</v>
      </c>
      <c r="L3226" t="b">
        <v>1</v>
      </c>
      <c r="M3226">
        <v>216</v>
      </c>
      <c r="N3226" s="6">
        <f t="shared" si="203"/>
        <v>141.71296296296296</v>
      </c>
      <c r="O3226" t="b">
        <v>1</v>
      </c>
      <c r="P3226" t="s">
        <v>8271</v>
      </c>
      <c r="Q3226" t="s">
        <v>8317</v>
      </c>
      <c r="R3226" t="s">
        <v>8318</v>
      </c>
      <c r="S3226" s="11">
        <f t="shared" si="204"/>
        <v>42697.850844907407</v>
      </c>
      <c r="T3226" s="11">
        <f t="shared" si="205"/>
        <v>42745.208333333328</v>
      </c>
    </row>
    <row r="3227" spans="1:20" ht="43.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s="5">
        <f t="shared" si="202"/>
        <v>1.0235000000000001</v>
      </c>
      <c r="H3227" t="s">
        <v>8224</v>
      </c>
      <c r="I3227" t="s">
        <v>8246</v>
      </c>
      <c r="J3227">
        <v>1464987600</v>
      </c>
      <c r="K3227">
        <v>1463145938</v>
      </c>
      <c r="L3227" t="b">
        <v>1</v>
      </c>
      <c r="M3227">
        <v>39</v>
      </c>
      <c r="N3227" s="6">
        <f t="shared" si="203"/>
        <v>52.487179487179489</v>
      </c>
      <c r="O3227" t="b">
        <v>1</v>
      </c>
      <c r="P3227" t="s">
        <v>8271</v>
      </c>
      <c r="Q3227" t="s">
        <v>8317</v>
      </c>
      <c r="R3227" t="s">
        <v>8318</v>
      </c>
      <c r="S3227" s="11">
        <f t="shared" si="204"/>
        <v>42503.559467592597</v>
      </c>
      <c r="T3227" s="11">
        <f t="shared" si="205"/>
        <v>42524.875</v>
      </c>
    </row>
    <row r="3228" spans="1:20" ht="43.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s="5">
        <f t="shared" si="202"/>
        <v>1.0416666666666667</v>
      </c>
      <c r="H3228" t="s">
        <v>8225</v>
      </c>
      <c r="I3228" t="s">
        <v>8247</v>
      </c>
      <c r="J3228">
        <v>1446213612</v>
      </c>
      <c r="K3228">
        <v>1443621612</v>
      </c>
      <c r="L3228" t="b">
        <v>1</v>
      </c>
      <c r="M3228">
        <v>21</v>
      </c>
      <c r="N3228" s="6">
        <f t="shared" si="203"/>
        <v>59.523809523809526</v>
      </c>
      <c r="O3228" t="b">
        <v>1</v>
      </c>
      <c r="P3228" t="s">
        <v>8271</v>
      </c>
      <c r="Q3228" t="s">
        <v>8317</v>
      </c>
      <c r="R3228" t="s">
        <v>8318</v>
      </c>
      <c r="S3228" s="11">
        <f t="shared" si="204"/>
        <v>42277.583472222221</v>
      </c>
      <c r="T3228" s="11">
        <f t="shared" si="205"/>
        <v>42307.583472222221</v>
      </c>
    </row>
    <row r="3229" spans="1:20" ht="43.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s="5">
        <f t="shared" si="202"/>
        <v>1.25</v>
      </c>
      <c r="H3229" t="s">
        <v>8225</v>
      </c>
      <c r="I3229" t="s">
        <v>8247</v>
      </c>
      <c r="J3229">
        <v>1484687436</v>
      </c>
      <c r="K3229">
        <v>1482095436</v>
      </c>
      <c r="L3229" t="b">
        <v>0</v>
      </c>
      <c r="M3229">
        <v>30</v>
      </c>
      <c r="N3229" s="6">
        <f t="shared" si="203"/>
        <v>50</v>
      </c>
      <c r="O3229" t="b">
        <v>1</v>
      </c>
      <c r="P3229" t="s">
        <v>8271</v>
      </c>
      <c r="Q3229" t="s">
        <v>8317</v>
      </c>
      <c r="R3229" t="s">
        <v>8318</v>
      </c>
      <c r="S3229" s="11">
        <f t="shared" si="204"/>
        <v>42722.882361111115</v>
      </c>
      <c r="T3229" s="11">
        <f t="shared" si="205"/>
        <v>42752.882361111115</v>
      </c>
    </row>
    <row r="3230" spans="1:20" ht="29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s="5">
        <f t="shared" si="202"/>
        <v>1.0234285714285714</v>
      </c>
      <c r="H3230" t="s">
        <v>8224</v>
      </c>
      <c r="I3230" t="s">
        <v>8246</v>
      </c>
      <c r="J3230">
        <v>1450328340</v>
      </c>
      <c r="K3230">
        <v>1447606884</v>
      </c>
      <c r="L3230" t="b">
        <v>1</v>
      </c>
      <c r="M3230">
        <v>37</v>
      </c>
      <c r="N3230" s="6">
        <f t="shared" si="203"/>
        <v>193.62162162162161</v>
      </c>
      <c r="O3230" t="b">
        <v>1</v>
      </c>
      <c r="P3230" t="s">
        <v>8271</v>
      </c>
      <c r="Q3230" t="s">
        <v>8317</v>
      </c>
      <c r="R3230" t="s">
        <v>8318</v>
      </c>
      <c r="S3230" s="11">
        <f t="shared" si="204"/>
        <v>42323.70930555556</v>
      </c>
      <c r="T3230" s="11">
        <f t="shared" si="205"/>
        <v>42355.207638888889</v>
      </c>
    </row>
    <row r="3231" spans="1:20" ht="43.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s="5">
        <f t="shared" si="202"/>
        <v>1.0786500000000001</v>
      </c>
      <c r="H3231" t="s">
        <v>8224</v>
      </c>
      <c r="I3231" t="s">
        <v>8246</v>
      </c>
      <c r="J3231">
        <v>1416470398</v>
      </c>
      <c r="K3231">
        <v>1413874798</v>
      </c>
      <c r="L3231" t="b">
        <v>1</v>
      </c>
      <c r="M3231">
        <v>202</v>
      </c>
      <c r="N3231" s="6">
        <f t="shared" si="203"/>
        <v>106.79702970297029</v>
      </c>
      <c r="O3231" t="b">
        <v>1</v>
      </c>
      <c r="P3231" t="s">
        <v>8271</v>
      </c>
      <c r="Q3231" t="s">
        <v>8317</v>
      </c>
      <c r="R3231" t="s">
        <v>8318</v>
      </c>
      <c r="S3231" s="11">
        <f t="shared" si="204"/>
        <v>41933.291643518518</v>
      </c>
      <c r="T3231" s="11">
        <f t="shared" si="205"/>
        <v>41963.333310185189</v>
      </c>
    </row>
    <row r="3232" spans="1:20" ht="43.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s="5">
        <f t="shared" si="202"/>
        <v>1.0988461538461538</v>
      </c>
      <c r="H3232" t="s">
        <v>8224</v>
      </c>
      <c r="I3232" t="s">
        <v>8246</v>
      </c>
      <c r="J3232">
        <v>1412135940</v>
      </c>
      <c r="K3232">
        <v>1410840126</v>
      </c>
      <c r="L3232" t="b">
        <v>1</v>
      </c>
      <c r="M3232">
        <v>37</v>
      </c>
      <c r="N3232" s="6">
        <f t="shared" si="203"/>
        <v>77.21621621621621</v>
      </c>
      <c r="O3232" t="b">
        <v>1</v>
      </c>
      <c r="P3232" t="s">
        <v>8271</v>
      </c>
      <c r="Q3232" t="s">
        <v>8317</v>
      </c>
      <c r="R3232" t="s">
        <v>8318</v>
      </c>
      <c r="S3232" s="11">
        <f t="shared" si="204"/>
        <v>41898.168125000004</v>
      </c>
      <c r="T3232" s="11">
        <f t="shared" si="205"/>
        <v>41913.165972222225</v>
      </c>
    </row>
    <row r="3233" spans="1:20" ht="43.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s="5">
        <f t="shared" si="202"/>
        <v>1.61</v>
      </c>
      <c r="H3233" t="s">
        <v>8224</v>
      </c>
      <c r="I3233" t="s">
        <v>8246</v>
      </c>
      <c r="J3233">
        <v>1460846347</v>
      </c>
      <c r="K3233">
        <v>1458254347</v>
      </c>
      <c r="L3233" t="b">
        <v>0</v>
      </c>
      <c r="M3233">
        <v>28</v>
      </c>
      <c r="N3233" s="6">
        <f t="shared" si="203"/>
        <v>57.5</v>
      </c>
      <c r="O3233" t="b">
        <v>1</v>
      </c>
      <c r="P3233" t="s">
        <v>8271</v>
      </c>
      <c r="Q3233" t="s">
        <v>8317</v>
      </c>
      <c r="R3233" t="s">
        <v>8318</v>
      </c>
      <c r="S3233" s="11">
        <f t="shared" si="204"/>
        <v>42446.943831018521</v>
      </c>
      <c r="T3233" s="11">
        <f t="shared" si="205"/>
        <v>42476.943831018521</v>
      </c>
    </row>
    <row r="3234" spans="1:20" ht="43.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s="5">
        <f t="shared" si="202"/>
        <v>1.3120000000000001</v>
      </c>
      <c r="H3234" t="s">
        <v>8224</v>
      </c>
      <c r="I3234" t="s">
        <v>8246</v>
      </c>
      <c r="J3234">
        <v>1462334340</v>
      </c>
      <c r="K3234">
        <v>1459711917</v>
      </c>
      <c r="L3234" t="b">
        <v>1</v>
      </c>
      <c r="M3234">
        <v>26</v>
      </c>
      <c r="N3234" s="6">
        <f t="shared" si="203"/>
        <v>50.46153846153846</v>
      </c>
      <c r="O3234" t="b">
        <v>1</v>
      </c>
      <c r="P3234" t="s">
        <v>8271</v>
      </c>
      <c r="Q3234" t="s">
        <v>8317</v>
      </c>
      <c r="R3234" t="s">
        <v>8318</v>
      </c>
      <c r="S3234" s="11">
        <f t="shared" si="204"/>
        <v>42463.81385416667</v>
      </c>
      <c r="T3234" s="11">
        <f t="shared" si="205"/>
        <v>42494.165972222225</v>
      </c>
    </row>
    <row r="3235" spans="1:20" ht="43.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s="5">
        <f t="shared" si="202"/>
        <v>1.1879999999999999</v>
      </c>
      <c r="H3235" t="s">
        <v>8224</v>
      </c>
      <c r="I3235" t="s">
        <v>8246</v>
      </c>
      <c r="J3235">
        <v>1488482355</v>
      </c>
      <c r="K3235">
        <v>1485890355</v>
      </c>
      <c r="L3235" t="b">
        <v>0</v>
      </c>
      <c r="M3235">
        <v>61</v>
      </c>
      <c r="N3235" s="6">
        <f t="shared" si="203"/>
        <v>97.377049180327873</v>
      </c>
      <c r="O3235" t="b">
        <v>1</v>
      </c>
      <c r="P3235" t="s">
        <v>8271</v>
      </c>
      <c r="Q3235" t="s">
        <v>8317</v>
      </c>
      <c r="R3235" t="s">
        <v>8318</v>
      </c>
      <c r="S3235" s="11">
        <f t="shared" si="204"/>
        <v>42766.805034722223</v>
      </c>
      <c r="T3235" s="11">
        <f t="shared" si="205"/>
        <v>42796.805034722223</v>
      </c>
    </row>
    <row r="3236" spans="1:20" ht="43.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s="5">
        <f t="shared" si="202"/>
        <v>1.0039275000000001</v>
      </c>
      <c r="H3236" t="s">
        <v>8225</v>
      </c>
      <c r="I3236" t="s">
        <v>8247</v>
      </c>
      <c r="J3236">
        <v>1485991860</v>
      </c>
      <c r="K3236">
        <v>1483124208</v>
      </c>
      <c r="L3236" t="b">
        <v>0</v>
      </c>
      <c r="M3236">
        <v>115</v>
      </c>
      <c r="N3236" s="6">
        <f t="shared" si="203"/>
        <v>34.91921739130435</v>
      </c>
      <c r="O3236" t="b">
        <v>1</v>
      </c>
      <c r="P3236" t="s">
        <v>8271</v>
      </c>
      <c r="Q3236" t="s">
        <v>8317</v>
      </c>
      <c r="R3236" t="s">
        <v>8318</v>
      </c>
      <c r="S3236" s="11">
        <f t="shared" si="204"/>
        <v>42734.789444444439</v>
      </c>
      <c r="T3236" s="11">
        <f t="shared" si="205"/>
        <v>42767.979861111111</v>
      </c>
    </row>
    <row r="3237" spans="1:20" ht="43.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s="5">
        <f t="shared" si="202"/>
        <v>1.0320666666666667</v>
      </c>
      <c r="H3237" t="s">
        <v>8224</v>
      </c>
      <c r="I3237" t="s">
        <v>8246</v>
      </c>
      <c r="J3237">
        <v>1467361251</v>
      </c>
      <c r="K3237">
        <v>1464769251</v>
      </c>
      <c r="L3237" t="b">
        <v>1</v>
      </c>
      <c r="M3237">
        <v>181</v>
      </c>
      <c r="N3237" s="6">
        <f t="shared" si="203"/>
        <v>85.530386740331494</v>
      </c>
      <c r="O3237" t="b">
        <v>1</v>
      </c>
      <c r="P3237" t="s">
        <v>8271</v>
      </c>
      <c r="Q3237" t="s">
        <v>8317</v>
      </c>
      <c r="R3237" t="s">
        <v>8318</v>
      </c>
      <c r="S3237" s="11">
        <f t="shared" si="204"/>
        <v>42522.347812499997</v>
      </c>
      <c r="T3237" s="11">
        <f t="shared" si="205"/>
        <v>42552.347812499997</v>
      </c>
    </row>
    <row r="3238" spans="1:20" ht="43.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s="5">
        <f t="shared" si="202"/>
        <v>1.006</v>
      </c>
      <c r="H3238" t="s">
        <v>8224</v>
      </c>
      <c r="I3238" t="s">
        <v>8246</v>
      </c>
      <c r="J3238">
        <v>1482962433</v>
      </c>
      <c r="K3238">
        <v>1480370433</v>
      </c>
      <c r="L3238" t="b">
        <v>0</v>
      </c>
      <c r="M3238">
        <v>110</v>
      </c>
      <c r="N3238" s="6">
        <f t="shared" si="203"/>
        <v>182.90909090909091</v>
      </c>
      <c r="O3238" t="b">
        <v>1</v>
      </c>
      <c r="P3238" t="s">
        <v>8271</v>
      </c>
      <c r="Q3238" t="s">
        <v>8317</v>
      </c>
      <c r="R3238" t="s">
        <v>8318</v>
      </c>
      <c r="S3238" s="11">
        <f t="shared" si="204"/>
        <v>42702.917048611111</v>
      </c>
      <c r="T3238" s="11">
        <f t="shared" si="205"/>
        <v>42732.917048611111</v>
      </c>
    </row>
    <row r="3239" spans="1:20" ht="29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s="5">
        <f t="shared" si="202"/>
        <v>1.0078754285714286</v>
      </c>
      <c r="H3239" t="s">
        <v>8224</v>
      </c>
      <c r="I3239" t="s">
        <v>8246</v>
      </c>
      <c r="J3239">
        <v>1443499140</v>
      </c>
      <c r="K3239">
        <v>1441452184</v>
      </c>
      <c r="L3239" t="b">
        <v>1</v>
      </c>
      <c r="M3239">
        <v>269</v>
      </c>
      <c r="N3239" s="6">
        <f t="shared" si="203"/>
        <v>131.13620817843866</v>
      </c>
      <c r="O3239" t="b">
        <v>1</v>
      </c>
      <c r="P3239" t="s">
        <v>8271</v>
      </c>
      <c r="Q3239" t="s">
        <v>8317</v>
      </c>
      <c r="R3239" t="s">
        <v>8318</v>
      </c>
      <c r="S3239" s="11">
        <f t="shared" si="204"/>
        <v>42252.474351851852</v>
      </c>
      <c r="T3239" s="11">
        <f t="shared" si="205"/>
        <v>42276.165972222225</v>
      </c>
    </row>
    <row r="3240" spans="1:20" ht="43.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s="5">
        <f t="shared" si="202"/>
        <v>1.1232142857142857</v>
      </c>
      <c r="H3240" t="s">
        <v>8225</v>
      </c>
      <c r="I3240" t="s">
        <v>8247</v>
      </c>
      <c r="J3240">
        <v>1435752898</v>
      </c>
      <c r="K3240">
        <v>1433160898</v>
      </c>
      <c r="L3240" t="b">
        <v>1</v>
      </c>
      <c r="M3240">
        <v>79</v>
      </c>
      <c r="N3240" s="6">
        <f t="shared" si="203"/>
        <v>39.810126582278478</v>
      </c>
      <c r="O3240" t="b">
        <v>1</v>
      </c>
      <c r="P3240" t="s">
        <v>8271</v>
      </c>
      <c r="Q3240" t="s">
        <v>8317</v>
      </c>
      <c r="R3240" t="s">
        <v>8318</v>
      </c>
      <c r="S3240" s="11">
        <f t="shared" si="204"/>
        <v>42156.510393518518</v>
      </c>
      <c r="T3240" s="11">
        <f t="shared" si="205"/>
        <v>42186.510393518518</v>
      </c>
    </row>
    <row r="3241" spans="1:20" ht="43.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s="5">
        <f t="shared" si="202"/>
        <v>1.0591914022517912</v>
      </c>
      <c r="H3241" t="s">
        <v>8225</v>
      </c>
      <c r="I3241" t="s">
        <v>8247</v>
      </c>
      <c r="J3241">
        <v>1445817540</v>
      </c>
      <c r="K3241">
        <v>1443665293</v>
      </c>
      <c r="L3241" t="b">
        <v>1</v>
      </c>
      <c r="M3241">
        <v>104</v>
      </c>
      <c r="N3241" s="6">
        <f t="shared" si="203"/>
        <v>59.701730769230764</v>
      </c>
      <c r="O3241" t="b">
        <v>1</v>
      </c>
      <c r="P3241" t="s">
        <v>8271</v>
      </c>
      <c r="Q3241" t="s">
        <v>8317</v>
      </c>
      <c r="R3241" t="s">
        <v>8318</v>
      </c>
      <c r="S3241" s="11">
        <f t="shared" si="204"/>
        <v>42278.089039351849</v>
      </c>
      <c r="T3241" s="11">
        <f t="shared" si="205"/>
        <v>42302.999305555553</v>
      </c>
    </row>
    <row r="3242" spans="1:20" ht="43.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s="5">
        <f t="shared" si="202"/>
        <v>1.0056666666666667</v>
      </c>
      <c r="H3242" t="s">
        <v>8225</v>
      </c>
      <c r="I3242" t="s">
        <v>8247</v>
      </c>
      <c r="J3242">
        <v>1487286000</v>
      </c>
      <c r="K3242">
        <v>1484843948</v>
      </c>
      <c r="L3242" t="b">
        <v>0</v>
      </c>
      <c r="M3242">
        <v>34</v>
      </c>
      <c r="N3242" s="6">
        <f t="shared" si="203"/>
        <v>88.735294117647058</v>
      </c>
      <c r="O3242" t="b">
        <v>1</v>
      </c>
      <c r="P3242" t="s">
        <v>8271</v>
      </c>
      <c r="Q3242" t="s">
        <v>8317</v>
      </c>
      <c r="R3242" t="s">
        <v>8318</v>
      </c>
      <c r="S3242" s="11">
        <f t="shared" si="204"/>
        <v>42754.693842592591</v>
      </c>
      <c r="T3242" s="11">
        <f t="shared" si="205"/>
        <v>42782.958333333328</v>
      </c>
    </row>
    <row r="3243" spans="1:20" ht="58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s="5">
        <f t="shared" si="202"/>
        <v>1.1530588235294117</v>
      </c>
      <c r="H3243" t="s">
        <v>8224</v>
      </c>
      <c r="I3243" t="s">
        <v>8246</v>
      </c>
      <c r="J3243">
        <v>1413269940</v>
      </c>
      <c r="K3243">
        <v>1410421670</v>
      </c>
      <c r="L3243" t="b">
        <v>1</v>
      </c>
      <c r="M3243">
        <v>167</v>
      </c>
      <c r="N3243" s="6">
        <f t="shared" si="203"/>
        <v>58.688622754491021</v>
      </c>
      <c r="O3243" t="b">
        <v>1</v>
      </c>
      <c r="P3243" t="s">
        <v>8271</v>
      </c>
      <c r="Q3243" t="s">
        <v>8317</v>
      </c>
      <c r="R3243" t="s">
        <v>8318</v>
      </c>
      <c r="S3243" s="11">
        <f t="shared" si="204"/>
        <v>41893.324884259258</v>
      </c>
      <c r="T3243" s="11">
        <f t="shared" si="205"/>
        <v>41926.290972222225</v>
      </c>
    </row>
    <row r="3244" spans="1:20" ht="29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s="5">
        <f t="shared" si="202"/>
        <v>1.273042</v>
      </c>
      <c r="H3244" t="s">
        <v>8224</v>
      </c>
      <c r="I3244" t="s">
        <v>8246</v>
      </c>
      <c r="J3244">
        <v>1411150092</v>
      </c>
      <c r="K3244">
        <v>1408558092</v>
      </c>
      <c r="L3244" t="b">
        <v>1</v>
      </c>
      <c r="M3244">
        <v>183</v>
      </c>
      <c r="N3244" s="6">
        <f t="shared" si="203"/>
        <v>69.56513661202186</v>
      </c>
      <c r="O3244" t="b">
        <v>1</v>
      </c>
      <c r="P3244" t="s">
        <v>8271</v>
      </c>
      <c r="Q3244" t="s">
        <v>8317</v>
      </c>
      <c r="R3244" t="s">
        <v>8318</v>
      </c>
      <c r="S3244" s="11">
        <f t="shared" si="204"/>
        <v>41871.755694444444</v>
      </c>
      <c r="T3244" s="11">
        <f t="shared" si="205"/>
        <v>41901.755694444444</v>
      </c>
    </row>
    <row r="3245" spans="1:20" ht="43.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s="5">
        <f t="shared" si="202"/>
        <v>1.028375</v>
      </c>
      <c r="H3245" t="s">
        <v>8224</v>
      </c>
      <c r="I3245" t="s">
        <v>8246</v>
      </c>
      <c r="J3245">
        <v>1444348800</v>
      </c>
      <c r="K3245">
        <v>1442283562</v>
      </c>
      <c r="L3245" t="b">
        <v>1</v>
      </c>
      <c r="M3245">
        <v>71</v>
      </c>
      <c r="N3245" s="6">
        <f t="shared" si="203"/>
        <v>115.87323943661971</v>
      </c>
      <c r="O3245" t="b">
        <v>1</v>
      </c>
      <c r="P3245" t="s">
        <v>8271</v>
      </c>
      <c r="Q3245" t="s">
        <v>8317</v>
      </c>
      <c r="R3245" t="s">
        <v>8318</v>
      </c>
      <c r="S3245" s="11">
        <f t="shared" si="204"/>
        <v>42262.096782407403</v>
      </c>
      <c r="T3245" s="11">
        <f t="shared" si="205"/>
        <v>42286</v>
      </c>
    </row>
    <row r="3246" spans="1:20" ht="43.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s="5">
        <f t="shared" si="202"/>
        <v>1.0293749999999999</v>
      </c>
      <c r="H3246" t="s">
        <v>8225</v>
      </c>
      <c r="I3246" t="s">
        <v>8247</v>
      </c>
      <c r="J3246">
        <v>1480613982</v>
      </c>
      <c r="K3246">
        <v>1478018382</v>
      </c>
      <c r="L3246" t="b">
        <v>0</v>
      </c>
      <c r="M3246">
        <v>69</v>
      </c>
      <c r="N3246" s="6">
        <f t="shared" si="203"/>
        <v>23.869565217391305</v>
      </c>
      <c r="O3246" t="b">
        <v>1</v>
      </c>
      <c r="P3246" t="s">
        <v>8271</v>
      </c>
      <c r="Q3246" t="s">
        <v>8317</v>
      </c>
      <c r="R3246" t="s">
        <v>8318</v>
      </c>
      <c r="S3246" s="11">
        <f t="shared" si="204"/>
        <v>42675.694236111114</v>
      </c>
      <c r="T3246" s="11">
        <f t="shared" si="205"/>
        <v>42705.735902777778</v>
      </c>
    </row>
    <row r="3247" spans="1:20" ht="43.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s="5">
        <f t="shared" si="202"/>
        <v>1.043047619047619</v>
      </c>
      <c r="H3247" t="s">
        <v>8224</v>
      </c>
      <c r="I3247" t="s">
        <v>8246</v>
      </c>
      <c r="J3247">
        <v>1434074400</v>
      </c>
      <c r="K3247">
        <v>1431354258</v>
      </c>
      <c r="L3247" t="b">
        <v>0</v>
      </c>
      <c r="M3247">
        <v>270</v>
      </c>
      <c r="N3247" s="6">
        <f t="shared" si="203"/>
        <v>81.125925925925927</v>
      </c>
      <c r="O3247" t="b">
        <v>1</v>
      </c>
      <c r="P3247" t="s">
        <v>8271</v>
      </c>
      <c r="Q3247" t="s">
        <v>8317</v>
      </c>
      <c r="R3247" t="s">
        <v>8318</v>
      </c>
      <c r="S3247" s="11">
        <f t="shared" si="204"/>
        <v>42135.60020833333</v>
      </c>
      <c r="T3247" s="11">
        <f t="shared" si="205"/>
        <v>42167.083333333328</v>
      </c>
    </row>
    <row r="3248" spans="1:20" ht="43.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s="5">
        <f t="shared" si="202"/>
        <v>1.1122000000000001</v>
      </c>
      <c r="H3248" t="s">
        <v>8224</v>
      </c>
      <c r="I3248" t="s">
        <v>8246</v>
      </c>
      <c r="J3248">
        <v>1442030340</v>
      </c>
      <c r="K3248">
        <v>1439551200</v>
      </c>
      <c r="L3248" t="b">
        <v>1</v>
      </c>
      <c r="M3248">
        <v>193</v>
      </c>
      <c r="N3248" s="6">
        <f t="shared" si="203"/>
        <v>57.626943005181346</v>
      </c>
      <c r="O3248" t="b">
        <v>1</v>
      </c>
      <c r="P3248" t="s">
        <v>8271</v>
      </c>
      <c r="Q3248" t="s">
        <v>8317</v>
      </c>
      <c r="R3248" t="s">
        <v>8318</v>
      </c>
      <c r="S3248" s="11">
        <f t="shared" si="204"/>
        <v>42230.472222222219</v>
      </c>
      <c r="T3248" s="11">
        <f t="shared" si="205"/>
        <v>42259.165972222225</v>
      </c>
    </row>
    <row r="3249" spans="1:20" ht="43.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s="5">
        <f t="shared" si="202"/>
        <v>1.0586</v>
      </c>
      <c r="H3249" t="s">
        <v>8225</v>
      </c>
      <c r="I3249" t="s">
        <v>8247</v>
      </c>
      <c r="J3249">
        <v>1436696712</v>
      </c>
      <c r="K3249">
        <v>1434104712</v>
      </c>
      <c r="L3249" t="b">
        <v>1</v>
      </c>
      <c r="M3249">
        <v>57</v>
      </c>
      <c r="N3249" s="6">
        <f t="shared" si="203"/>
        <v>46.429824561403507</v>
      </c>
      <c r="O3249" t="b">
        <v>1</v>
      </c>
      <c r="P3249" t="s">
        <v>8271</v>
      </c>
      <c r="Q3249" t="s">
        <v>8317</v>
      </c>
      <c r="R3249" t="s">
        <v>8318</v>
      </c>
      <c r="S3249" s="11">
        <f t="shared" si="204"/>
        <v>42167.434166666666</v>
      </c>
      <c r="T3249" s="11">
        <f t="shared" si="205"/>
        <v>42197.434166666666</v>
      </c>
    </row>
    <row r="3250" spans="1:20" ht="29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s="5">
        <f t="shared" si="202"/>
        <v>1.0079166666666666</v>
      </c>
      <c r="H3250" t="s">
        <v>8224</v>
      </c>
      <c r="I3250" t="s">
        <v>8246</v>
      </c>
      <c r="J3250">
        <v>1428178757</v>
      </c>
      <c r="K3250">
        <v>1425590357</v>
      </c>
      <c r="L3250" t="b">
        <v>1</v>
      </c>
      <c r="M3250">
        <v>200</v>
      </c>
      <c r="N3250" s="6">
        <f t="shared" si="203"/>
        <v>60.475000000000001</v>
      </c>
      <c r="O3250" t="b">
        <v>1</v>
      </c>
      <c r="P3250" t="s">
        <v>8271</v>
      </c>
      <c r="Q3250" t="s">
        <v>8317</v>
      </c>
      <c r="R3250" t="s">
        <v>8318</v>
      </c>
      <c r="S3250" s="11">
        <f t="shared" si="204"/>
        <v>42068.888391203705</v>
      </c>
      <c r="T3250" s="11">
        <f t="shared" si="205"/>
        <v>42098.846724537041</v>
      </c>
    </row>
    <row r="3251" spans="1:20" ht="43.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s="5">
        <f t="shared" si="202"/>
        <v>1.0492727272727274</v>
      </c>
      <c r="H3251" t="s">
        <v>8224</v>
      </c>
      <c r="I3251" t="s">
        <v>8246</v>
      </c>
      <c r="J3251">
        <v>1434822914</v>
      </c>
      <c r="K3251">
        <v>1432230914</v>
      </c>
      <c r="L3251" t="b">
        <v>1</v>
      </c>
      <c r="M3251">
        <v>88</v>
      </c>
      <c r="N3251" s="6">
        <f t="shared" si="203"/>
        <v>65.579545454545453</v>
      </c>
      <c r="O3251" t="b">
        <v>1</v>
      </c>
      <c r="P3251" t="s">
        <v>8271</v>
      </c>
      <c r="Q3251" t="s">
        <v>8317</v>
      </c>
      <c r="R3251" t="s">
        <v>8318</v>
      </c>
      <c r="S3251" s="11">
        <f t="shared" si="204"/>
        <v>42145.746689814812</v>
      </c>
      <c r="T3251" s="11">
        <f t="shared" si="205"/>
        <v>42175.746689814812</v>
      </c>
    </row>
    <row r="3252" spans="1:20" ht="43.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s="5">
        <f t="shared" si="202"/>
        <v>1.01552</v>
      </c>
      <c r="H3252" t="s">
        <v>8224</v>
      </c>
      <c r="I3252" t="s">
        <v>8246</v>
      </c>
      <c r="J3252">
        <v>1415213324</v>
      </c>
      <c r="K3252">
        <v>1412617724</v>
      </c>
      <c r="L3252" t="b">
        <v>1</v>
      </c>
      <c r="M3252">
        <v>213</v>
      </c>
      <c r="N3252" s="6">
        <f t="shared" si="203"/>
        <v>119.1924882629108</v>
      </c>
      <c r="O3252" t="b">
        <v>1</v>
      </c>
      <c r="P3252" t="s">
        <v>8271</v>
      </c>
      <c r="Q3252" t="s">
        <v>8317</v>
      </c>
      <c r="R3252" t="s">
        <v>8318</v>
      </c>
      <c r="S3252" s="11">
        <f t="shared" si="204"/>
        <v>41918.742175925923</v>
      </c>
      <c r="T3252" s="11">
        <f t="shared" si="205"/>
        <v>41948.783842592595</v>
      </c>
    </row>
    <row r="3253" spans="1:20" ht="43.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s="5">
        <f t="shared" si="202"/>
        <v>1.1073333333333333</v>
      </c>
      <c r="H3253" t="s">
        <v>8224</v>
      </c>
      <c r="I3253" t="s">
        <v>8246</v>
      </c>
      <c r="J3253">
        <v>1434907966</v>
      </c>
      <c r="K3253">
        <v>1432315966</v>
      </c>
      <c r="L3253" t="b">
        <v>1</v>
      </c>
      <c r="M3253">
        <v>20</v>
      </c>
      <c r="N3253" s="6">
        <f t="shared" si="203"/>
        <v>83.05</v>
      </c>
      <c r="O3253" t="b">
        <v>1</v>
      </c>
      <c r="P3253" t="s">
        <v>8271</v>
      </c>
      <c r="Q3253" t="s">
        <v>8317</v>
      </c>
      <c r="R3253" t="s">
        <v>8318</v>
      </c>
      <c r="S3253" s="11">
        <f t="shared" si="204"/>
        <v>42146.731087962966</v>
      </c>
      <c r="T3253" s="11">
        <f t="shared" si="205"/>
        <v>42176.731087962966</v>
      </c>
    </row>
    <row r="3254" spans="1:20" ht="29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s="5">
        <f t="shared" si="202"/>
        <v>1.2782222222222221</v>
      </c>
      <c r="H3254" t="s">
        <v>8225</v>
      </c>
      <c r="I3254" t="s">
        <v>8247</v>
      </c>
      <c r="J3254">
        <v>1473247240</v>
      </c>
      <c r="K3254">
        <v>1470655240</v>
      </c>
      <c r="L3254" t="b">
        <v>1</v>
      </c>
      <c r="M3254">
        <v>50</v>
      </c>
      <c r="N3254" s="6">
        <f t="shared" si="203"/>
        <v>57.52</v>
      </c>
      <c r="O3254" t="b">
        <v>1</v>
      </c>
      <c r="P3254" t="s">
        <v>8271</v>
      </c>
      <c r="Q3254" t="s">
        <v>8317</v>
      </c>
      <c r="R3254" t="s">
        <v>8318</v>
      </c>
      <c r="S3254" s="11">
        <f t="shared" si="204"/>
        <v>42590.472685185188</v>
      </c>
      <c r="T3254" s="11">
        <f t="shared" si="205"/>
        <v>42620.472685185188</v>
      </c>
    </row>
    <row r="3255" spans="1:20" ht="43.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s="5">
        <f t="shared" si="202"/>
        <v>1.0182500000000001</v>
      </c>
      <c r="H3255" t="s">
        <v>8224</v>
      </c>
      <c r="I3255" t="s">
        <v>8246</v>
      </c>
      <c r="J3255">
        <v>1473306300</v>
      </c>
      <c r="K3255">
        <v>1471701028</v>
      </c>
      <c r="L3255" t="b">
        <v>1</v>
      </c>
      <c r="M3255">
        <v>115</v>
      </c>
      <c r="N3255" s="6">
        <f t="shared" si="203"/>
        <v>177.08695652173913</v>
      </c>
      <c r="O3255" t="b">
        <v>1</v>
      </c>
      <c r="P3255" t="s">
        <v>8271</v>
      </c>
      <c r="Q3255" t="s">
        <v>8317</v>
      </c>
      <c r="R3255" t="s">
        <v>8318</v>
      </c>
      <c r="S3255" s="11">
        <f t="shared" si="204"/>
        <v>42602.576712962968</v>
      </c>
      <c r="T3255" s="11">
        <f t="shared" si="205"/>
        <v>42621.15625</v>
      </c>
    </row>
    <row r="3256" spans="1:20" ht="43.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s="5">
        <f t="shared" si="202"/>
        <v>1.012576923076923</v>
      </c>
      <c r="H3256" t="s">
        <v>8225</v>
      </c>
      <c r="I3256" t="s">
        <v>8247</v>
      </c>
      <c r="J3256">
        <v>1427331809</v>
      </c>
      <c r="K3256">
        <v>1424743409</v>
      </c>
      <c r="L3256" t="b">
        <v>1</v>
      </c>
      <c r="M3256">
        <v>186</v>
      </c>
      <c r="N3256" s="6">
        <f t="shared" si="203"/>
        <v>70.771505376344081</v>
      </c>
      <c r="O3256" t="b">
        <v>1</v>
      </c>
      <c r="P3256" t="s">
        <v>8271</v>
      </c>
      <c r="Q3256" t="s">
        <v>8317</v>
      </c>
      <c r="R3256" t="s">
        <v>8318</v>
      </c>
      <c r="S3256" s="11">
        <f t="shared" si="204"/>
        <v>42059.085752314815</v>
      </c>
      <c r="T3256" s="11">
        <f t="shared" si="205"/>
        <v>42089.044085648144</v>
      </c>
    </row>
    <row r="3257" spans="1:20" ht="43.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s="5">
        <f t="shared" si="202"/>
        <v>1.75</v>
      </c>
      <c r="H3257" t="s">
        <v>8225</v>
      </c>
      <c r="I3257" t="s">
        <v>8247</v>
      </c>
      <c r="J3257">
        <v>1412706375</v>
      </c>
      <c r="K3257">
        <v>1410114375</v>
      </c>
      <c r="L3257" t="b">
        <v>1</v>
      </c>
      <c r="M3257">
        <v>18</v>
      </c>
      <c r="N3257" s="6">
        <f t="shared" si="203"/>
        <v>29.166666666666668</v>
      </c>
      <c r="O3257" t="b">
        <v>1</v>
      </c>
      <c r="P3257" t="s">
        <v>8271</v>
      </c>
      <c r="Q3257" t="s">
        <v>8317</v>
      </c>
      <c r="R3257" t="s">
        <v>8318</v>
      </c>
      <c r="S3257" s="11">
        <f t="shared" si="204"/>
        <v>41889.768229166664</v>
      </c>
      <c r="T3257" s="11">
        <f t="shared" si="205"/>
        <v>41919.768229166664</v>
      </c>
    </row>
    <row r="3258" spans="1:20" ht="43.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s="5">
        <f t="shared" si="202"/>
        <v>1.2806</v>
      </c>
      <c r="H3258" t="s">
        <v>8224</v>
      </c>
      <c r="I3258" t="s">
        <v>8246</v>
      </c>
      <c r="J3258">
        <v>1433995140</v>
      </c>
      <c r="K3258">
        <v>1432129577</v>
      </c>
      <c r="L3258" t="b">
        <v>1</v>
      </c>
      <c r="M3258">
        <v>176</v>
      </c>
      <c r="N3258" s="6">
        <f t="shared" si="203"/>
        <v>72.76136363636364</v>
      </c>
      <c r="O3258" t="b">
        <v>1</v>
      </c>
      <c r="P3258" t="s">
        <v>8271</v>
      </c>
      <c r="Q3258" t="s">
        <v>8317</v>
      </c>
      <c r="R3258" t="s">
        <v>8318</v>
      </c>
      <c r="S3258" s="11">
        <f t="shared" si="204"/>
        <v>42144.573807870373</v>
      </c>
      <c r="T3258" s="11">
        <f t="shared" si="205"/>
        <v>42166.165972222225</v>
      </c>
    </row>
    <row r="3259" spans="1:20" ht="43.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s="5">
        <f t="shared" si="202"/>
        <v>1.0629949999999999</v>
      </c>
      <c r="H3259" t="s">
        <v>8225</v>
      </c>
      <c r="I3259" t="s">
        <v>8247</v>
      </c>
      <c r="J3259">
        <v>1487769952</v>
      </c>
      <c r="K3259">
        <v>1485177952</v>
      </c>
      <c r="L3259" t="b">
        <v>0</v>
      </c>
      <c r="M3259">
        <v>41</v>
      </c>
      <c r="N3259" s="6">
        <f t="shared" si="203"/>
        <v>51.853414634146333</v>
      </c>
      <c r="O3259" t="b">
        <v>1</v>
      </c>
      <c r="P3259" t="s">
        <v>8271</v>
      </c>
      <c r="Q3259" t="s">
        <v>8317</v>
      </c>
      <c r="R3259" t="s">
        <v>8318</v>
      </c>
      <c r="S3259" s="11">
        <f t="shared" si="204"/>
        <v>42758.559629629628</v>
      </c>
      <c r="T3259" s="11">
        <f t="shared" si="205"/>
        <v>42788.559629629628</v>
      </c>
    </row>
    <row r="3260" spans="1:20" ht="29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s="5">
        <f t="shared" si="202"/>
        <v>1.052142857142857</v>
      </c>
      <c r="H3260" t="s">
        <v>8224</v>
      </c>
      <c r="I3260" t="s">
        <v>8246</v>
      </c>
      <c r="J3260">
        <v>1420751861</v>
      </c>
      <c r="K3260">
        <v>1418159861</v>
      </c>
      <c r="L3260" t="b">
        <v>1</v>
      </c>
      <c r="M3260">
        <v>75</v>
      </c>
      <c r="N3260" s="6">
        <f t="shared" si="203"/>
        <v>98.2</v>
      </c>
      <c r="O3260" t="b">
        <v>1</v>
      </c>
      <c r="P3260" t="s">
        <v>8271</v>
      </c>
      <c r="Q3260" t="s">
        <v>8317</v>
      </c>
      <c r="R3260" t="s">
        <v>8318</v>
      </c>
      <c r="S3260" s="11">
        <f t="shared" si="204"/>
        <v>41982.887280092589</v>
      </c>
      <c r="T3260" s="11">
        <f t="shared" si="205"/>
        <v>42012.887280092589</v>
      </c>
    </row>
    <row r="3261" spans="1:20" ht="43.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s="5">
        <f t="shared" si="202"/>
        <v>1.0616782608695652</v>
      </c>
      <c r="H3261" t="s">
        <v>8224</v>
      </c>
      <c r="I3261" t="s">
        <v>8246</v>
      </c>
      <c r="J3261">
        <v>1475294340</v>
      </c>
      <c r="K3261">
        <v>1472753745</v>
      </c>
      <c r="L3261" t="b">
        <v>1</v>
      </c>
      <c r="M3261">
        <v>97</v>
      </c>
      <c r="N3261" s="6">
        <f t="shared" si="203"/>
        <v>251.7381443298969</v>
      </c>
      <c r="O3261" t="b">
        <v>1</v>
      </c>
      <c r="P3261" t="s">
        <v>8271</v>
      </c>
      <c r="Q3261" t="s">
        <v>8317</v>
      </c>
      <c r="R3261" t="s">
        <v>8318</v>
      </c>
      <c r="S3261" s="11">
        <f t="shared" si="204"/>
        <v>42614.760937500003</v>
      </c>
      <c r="T3261" s="11">
        <f t="shared" si="205"/>
        <v>42644.165972222225</v>
      </c>
    </row>
    <row r="3262" spans="1:20" ht="43.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s="5">
        <f t="shared" si="202"/>
        <v>1.0924</v>
      </c>
      <c r="H3262" t="s">
        <v>8224</v>
      </c>
      <c r="I3262" t="s">
        <v>8246</v>
      </c>
      <c r="J3262">
        <v>1448903318</v>
      </c>
      <c r="K3262">
        <v>1445875718</v>
      </c>
      <c r="L3262" t="b">
        <v>1</v>
      </c>
      <c r="M3262">
        <v>73</v>
      </c>
      <c r="N3262" s="6">
        <f t="shared" si="203"/>
        <v>74.821917808219183</v>
      </c>
      <c r="O3262" t="b">
        <v>1</v>
      </c>
      <c r="P3262" t="s">
        <v>8271</v>
      </c>
      <c r="Q3262" t="s">
        <v>8317</v>
      </c>
      <c r="R3262" t="s">
        <v>8318</v>
      </c>
      <c r="S3262" s="11">
        <f t="shared" si="204"/>
        <v>42303.672662037032</v>
      </c>
      <c r="T3262" s="11">
        <f t="shared" si="205"/>
        <v>42338.714328703703</v>
      </c>
    </row>
    <row r="3263" spans="1:20" ht="43.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s="5">
        <f t="shared" si="202"/>
        <v>1.0045454545454546</v>
      </c>
      <c r="H3263" t="s">
        <v>8224</v>
      </c>
      <c r="I3263" t="s">
        <v>8246</v>
      </c>
      <c r="J3263">
        <v>1437067476</v>
      </c>
      <c r="K3263">
        <v>1434475476</v>
      </c>
      <c r="L3263" t="b">
        <v>1</v>
      </c>
      <c r="M3263">
        <v>49</v>
      </c>
      <c r="N3263" s="6">
        <f t="shared" si="203"/>
        <v>67.65306122448979</v>
      </c>
      <c r="O3263" t="b">
        <v>1</v>
      </c>
      <c r="P3263" t="s">
        <v>8271</v>
      </c>
      <c r="Q3263" t="s">
        <v>8317</v>
      </c>
      <c r="R3263" t="s">
        <v>8318</v>
      </c>
      <c r="S3263" s="11">
        <f t="shared" si="204"/>
        <v>42171.725416666668</v>
      </c>
      <c r="T3263" s="11">
        <f t="shared" si="205"/>
        <v>42201.725416666668</v>
      </c>
    </row>
    <row r="3264" spans="1:20" ht="29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s="5">
        <f t="shared" si="202"/>
        <v>1.0304098360655738</v>
      </c>
      <c r="H3264" t="s">
        <v>8224</v>
      </c>
      <c r="I3264" t="s">
        <v>8246</v>
      </c>
      <c r="J3264">
        <v>1419220800</v>
      </c>
      <c r="K3264">
        <v>1416555262</v>
      </c>
      <c r="L3264" t="b">
        <v>1</v>
      </c>
      <c r="M3264">
        <v>134</v>
      </c>
      <c r="N3264" s="6">
        <f t="shared" si="203"/>
        <v>93.81343283582089</v>
      </c>
      <c r="O3264" t="b">
        <v>1</v>
      </c>
      <c r="P3264" t="s">
        <v>8271</v>
      </c>
      <c r="Q3264" t="s">
        <v>8317</v>
      </c>
      <c r="R3264" t="s">
        <v>8318</v>
      </c>
      <c r="S3264" s="11">
        <f t="shared" si="204"/>
        <v>41964.315532407403</v>
      </c>
      <c r="T3264" s="11">
        <f t="shared" si="205"/>
        <v>41995.166666666672</v>
      </c>
    </row>
    <row r="3265" spans="1:20" ht="29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s="5">
        <f t="shared" si="202"/>
        <v>1.121664</v>
      </c>
      <c r="H3265" t="s">
        <v>8224</v>
      </c>
      <c r="I3265" t="s">
        <v>8246</v>
      </c>
      <c r="J3265">
        <v>1446238800</v>
      </c>
      <c r="K3265">
        <v>1444220588</v>
      </c>
      <c r="L3265" t="b">
        <v>1</v>
      </c>
      <c r="M3265">
        <v>68</v>
      </c>
      <c r="N3265" s="6">
        <f t="shared" si="203"/>
        <v>41.237647058823526</v>
      </c>
      <c r="O3265" t="b">
        <v>1</v>
      </c>
      <c r="P3265" t="s">
        <v>8271</v>
      </c>
      <c r="Q3265" t="s">
        <v>8317</v>
      </c>
      <c r="R3265" t="s">
        <v>8318</v>
      </c>
      <c r="S3265" s="11">
        <f t="shared" si="204"/>
        <v>42284.516064814816</v>
      </c>
      <c r="T3265" s="11">
        <f t="shared" si="205"/>
        <v>42307.875</v>
      </c>
    </row>
    <row r="3266" spans="1:20" ht="29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s="5">
        <f t="shared" ref="G3266:G3329" si="206">E3266/D3266</f>
        <v>1.03</v>
      </c>
      <c r="H3266" t="s">
        <v>8224</v>
      </c>
      <c r="I3266" t="s">
        <v>8246</v>
      </c>
      <c r="J3266">
        <v>1422482400</v>
      </c>
      <c r="K3266">
        <v>1421089938</v>
      </c>
      <c r="L3266" t="b">
        <v>1</v>
      </c>
      <c r="M3266">
        <v>49</v>
      </c>
      <c r="N3266" s="6">
        <f t="shared" si="203"/>
        <v>52.551020408163268</v>
      </c>
      <c r="O3266" t="b">
        <v>1</v>
      </c>
      <c r="P3266" t="s">
        <v>8271</v>
      </c>
      <c r="Q3266" t="s">
        <v>8317</v>
      </c>
      <c r="R3266" t="s">
        <v>8318</v>
      </c>
      <c r="S3266" s="11">
        <f t="shared" si="204"/>
        <v>42016.800208333334</v>
      </c>
      <c r="T3266" s="11">
        <f t="shared" si="205"/>
        <v>42032.916666666672</v>
      </c>
    </row>
    <row r="3267" spans="1:20" ht="43.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s="5">
        <f t="shared" si="206"/>
        <v>1.64</v>
      </c>
      <c r="H3267" t="s">
        <v>8241</v>
      </c>
      <c r="I3267" t="s">
        <v>8249</v>
      </c>
      <c r="J3267">
        <v>1449162000</v>
      </c>
      <c r="K3267">
        <v>1446570315</v>
      </c>
      <c r="L3267" t="b">
        <v>1</v>
      </c>
      <c r="M3267">
        <v>63</v>
      </c>
      <c r="N3267" s="6">
        <f t="shared" ref="N3267:N3330" si="207">IFERROR(E3267/M3267,0)</f>
        <v>70.285714285714292</v>
      </c>
      <c r="O3267" t="b">
        <v>1</v>
      </c>
      <c r="P3267" t="s">
        <v>8271</v>
      </c>
      <c r="Q3267" t="s">
        <v>8317</v>
      </c>
      <c r="R3267" t="s">
        <v>8318</v>
      </c>
      <c r="S3267" s="11">
        <f t="shared" ref="S3267:S3330" si="208">((($K3267/60)/60)/24)+DATE(1970,1,1)</f>
        <v>42311.711979166663</v>
      </c>
      <c r="T3267" s="11">
        <f t="shared" ref="T3267:T3330" si="209">((($J3267/60)/60)/24)+DATE(1970,1,1)</f>
        <v>42341.708333333328</v>
      </c>
    </row>
    <row r="3268" spans="1:20" ht="43.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s="5">
        <f t="shared" si="206"/>
        <v>1.3128333333333333</v>
      </c>
      <c r="H3268" t="s">
        <v>8224</v>
      </c>
      <c r="I3268" t="s">
        <v>8246</v>
      </c>
      <c r="J3268">
        <v>1434142800</v>
      </c>
      <c r="K3268">
        <v>1431435122</v>
      </c>
      <c r="L3268" t="b">
        <v>1</v>
      </c>
      <c r="M3268">
        <v>163</v>
      </c>
      <c r="N3268" s="6">
        <f t="shared" si="207"/>
        <v>48.325153374233132</v>
      </c>
      <c r="O3268" t="b">
        <v>1</v>
      </c>
      <c r="P3268" t="s">
        <v>8271</v>
      </c>
      <c r="Q3268" t="s">
        <v>8317</v>
      </c>
      <c r="R3268" t="s">
        <v>8318</v>
      </c>
      <c r="S3268" s="11">
        <f t="shared" si="208"/>
        <v>42136.536134259266</v>
      </c>
      <c r="T3268" s="11">
        <f t="shared" si="209"/>
        <v>42167.875</v>
      </c>
    </row>
    <row r="3269" spans="1:20" ht="43.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s="5">
        <f t="shared" si="206"/>
        <v>1.0209999999999999</v>
      </c>
      <c r="H3269" t="s">
        <v>8224</v>
      </c>
      <c r="I3269" t="s">
        <v>8246</v>
      </c>
      <c r="J3269">
        <v>1437156660</v>
      </c>
      <c r="K3269">
        <v>1434564660</v>
      </c>
      <c r="L3269" t="b">
        <v>1</v>
      </c>
      <c r="M3269">
        <v>288</v>
      </c>
      <c r="N3269" s="6">
        <f t="shared" si="207"/>
        <v>53.177083333333336</v>
      </c>
      <c r="O3269" t="b">
        <v>1</v>
      </c>
      <c r="P3269" t="s">
        <v>8271</v>
      </c>
      <c r="Q3269" t="s">
        <v>8317</v>
      </c>
      <c r="R3269" t="s">
        <v>8318</v>
      </c>
      <c r="S3269" s="11">
        <f t="shared" si="208"/>
        <v>42172.757638888885</v>
      </c>
      <c r="T3269" s="11">
        <f t="shared" si="209"/>
        <v>42202.757638888885</v>
      </c>
    </row>
    <row r="3270" spans="1:20" ht="43.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s="5">
        <f t="shared" si="206"/>
        <v>1.28</v>
      </c>
      <c r="H3270" t="s">
        <v>8224</v>
      </c>
      <c r="I3270" t="s">
        <v>8246</v>
      </c>
      <c r="J3270">
        <v>1472074928</v>
      </c>
      <c r="K3270">
        <v>1470692528</v>
      </c>
      <c r="L3270" t="b">
        <v>1</v>
      </c>
      <c r="M3270">
        <v>42</v>
      </c>
      <c r="N3270" s="6">
        <f t="shared" si="207"/>
        <v>60.952380952380949</v>
      </c>
      <c r="O3270" t="b">
        <v>1</v>
      </c>
      <c r="P3270" t="s">
        <v>8271</v>
      </c>
      <c r="Q3270" t="s">
        <v>8317</v>
      </c>
      <c r="R3270" t="s">
        <v>8318</v>
      </c>
      <c r="S3270" s="11">
        <f t="shared" si="208"/>
        <v>42590.90425925926</v>
      </c>
      <c r="T3270" s="11">
        <f t="shared" si="209"/>
        <v>42606.90425925926</v>
      </c>
    </row>
    <row r="3271" spans="1:20" ht="43.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s="5">
        <f t="shared" si="206"/>
        <v>1.0149999999999999</v>
      </c>
      <c r="H3271" t="s">
        <v>8225</v>
      </c>
      <c r="I3271" t="s">
        <v>8247</v>
      </c>
      <c r="J3271">
        <v>1434452400</v>
      </c>
      <c r="K3271">
        <v>1431509397</v>
      </c>
      <c r="L3271" t="b">
        <v>1</v>
      </c>
      <c r="M3271">
        <v>70</v>
      </c>
      <c r="N3271" s="6">
        <f t="shared" si="207"/>
        <v>116</v>
      </c>
      <c r="O3271" t="b">
        <v>1</v>
      </c>
      <c r="P3271" t="s">
        <v>8271</v>
      </c>
      <c r="Q3271" t="s">
        <v>8317</v>
      </c>
      <c r="R3271" t="s">
        <v>8318</v>
      </c>
      <c r="S3271" s="11">
        <f t="shared" si="208"/>
        <v>42137.395798611105</v>
      </c>
      <c r="T3271" s="11">
        <f t="shared" si="209"/>
        <v>42171.458333333328</v>
      </c>
    </row>
    <row r="3272" spans="1:20" ht="43.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s="5">
        <f t="shared" si="206"/>
        <v>1.0166666666666666</v>
      </c>
      <c r="H3272" t="s">
        <v>8225</v>
      </c>
      <c r="I3272" t="s">
        <v>8247</v>
      </c>
      <c r="J3272">
        <v>1436705265</v>
      </c>
      <c r="K3272">
        <v>1434113265</v>
      </c>
      <c r="L3272" t="b">
        <v>1</v>
      </c>
      <c r="M3272">
        <v>30</v>
      </c>
      <c r="N3272" s="6">
        <f t="shared" si="207"/>
        <v>61</v>
      </c>
      <c r="O3272" t="b">
        <v>1</v>
      </c>
      <c r="P3272" t="s">
        <v>8271</v>
      </c>
      <c r="Q3272" t="s">
        <v>8317</v>
      </c>
      <c r="R3272" t="s">
        <v>8318</v>
      </c>
      <c r="S3272" s="11">
        <f t="shared" si="208"/>
        <v>42167.533159722225</v>
      </c>
      <c r="T3272" s="11">
        <f t="shared" si="209"/>
        <v>42197.533159722225</v>
      </c>
    </row>
    <row r="3273" spans="1:20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s="5">
        <f t="shared" si="206"/>
        <v>1.3</v>
      </c>
      <c r="H3273" t="s">
        <v>8225</v>
      </c>
      <c r="I3273" t="s">
        <v>8247</v>
      </c>
      <c r="J3273">
        <v>1414927775</v>
      </c>
      <c r="K3273">
        <v>1412332175</v>
      </c>
      <c r="L3273" t="b">
        <v>1</v>
      </c>
      <c r="M3273">
        <v>51</v>
      </c>
      <c r="N3273" s="6">
        <f t="shared" si="207"/>
        <v>38.235294117647058</v>
      </c>
      <c r="O3273" t="b">
        <v>1</v>
      </c>
      <c r="P3273" t="s">
        <v>8271</v>
      </c>
      <c r="Q3273" t="s">
        <v>8317</v>
      </c>
      <c r="R3273" t="s">
        <v>8318</v>
      </c>
      <c r="S3273" s="11">
        <f t="shared" si="208"/>
        <v>41915.437210648146</v>
      </c>
      <c r="T3273" s="11">
        <f t="shared" si="209"/>
        <v>41945.478877314818</v>
      </c>
    </row>
    <row r="3274" spans="1:20" ht="43.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s="5">
        <f t="shared" si="206"/>
        <v>1.5443</v>
      </c>
      <c r="H3274" t="s">
        <v>8224</v>
      </c>
      <c r="I3274" t="s">
        <v>8246</v>
      </c>
      <c r="J3274">
        <v>1446814809</v>
      </c>
      <c r="K3274">
        <v>1444219209</v>
      </c>
      <c r="L3274" t="b">
        <v>1</v>
      </c>
      <c r="M3274">
        <v>145</v>
      </c>
      <c r="N3274" s="6">
        <f t="shared" si="207"/>
        <v>106.50344827586207</v>
      </c>
      <c r="O3274" t="b">
        <v>1</v>
      </c>
      <c r="P3274" t="s">
        <v>8271</v>
      </c>
      <c r="Q3274" t="s">
        <v>8317</v>
      </c>
      <c r="R3274" t="s">
        <v>8318</v>
      </c>
      <c r="S3274" s="11">
        <f t="shared" si="208"/>
        <v>42284.500104166669</v>
      </c>
      <c r="T3274" s="11">
        <f t="shared" si="209"/>
        <v>42314.541770833333</v>
      </c>
    </row>
    <row r="3275" spans="1:20" ht="43.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s="5">
        <f t="shared" si="206"/>
        <v>1.0740000000000001</v>
      </c>
      <c r="H3275" t="s">
        <v>8224</v>
      </c>
      <c r="I3275" t="s">
        <v>8246</v>
      </c>
      <c r="J3275">
        <v>1473879600</v>
      </c>
      <c r="K3275">
        <v>1472498042</v>
      </c>
      <c r="L3275" t="b">
        <v>1</v>
      </c>
      <c r="M3275">
        <v>21</v>
      </c>
      <c r="N3275" s="6">
        <f t="shared" si="207"/>
        <v>204.57142857142858</v>
      </c>
      <c r="O3275" t="b">
        <v>1</v>
      </c>
      <c r="P3275" t="s">
        <v>8271</v>
      </c>
      <c r="Q3275" t="s">
        <v>8317</v>
      </c>
      <c r="R3275" t="s">
        <v>8318</v>
      </c>
      <c r="S3275" s="11">
        <f t="shared" si="208"/>
        <v>42611.801412037035</v>
      </c>
      <c r="T3275" s="11">
        <f t="shared" si="209"/>
        <v>42627.791666666672</v>
      </c>
    </row>
    <row r="3276" spans="1:20" ht="43.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s="5">
        <f t="shared" si="206"/>
        <v>1.0132258064516129</v>
      </c>
      <c r="H3276" t="s">
        <v>8224</v>
      </c>
      <c r="I3276" t="s">
        <v>8246</v>
      </c>
      <c r="J3276">
        <v>1458075600</v>
      </c>
      <c r="K3276">
        <v>1454259272</v>
      </c>
      <c r="L3276" t="b">
        <v>1</v>
      </c>
      <c r="M3276">
        <v>286</v>
      </c>
      <c r="N3276" s="6">
        <f t="shared" si="207"/>
        <v>54.912587412587413</v>
      </c>
      <c r="O3276" t="b">
        <v>1</v>
      </c>
      <c r="P3276" t="s">
        <v>8271</v>
      </c>
      <c r="Q3276" t="s">
        <v>8317</v>
      </c>
      <c r="R3276" t="s">
        <v>8318</v>
      </c>
      <c r="S3276" s="11">
        <f t="shared" si="208"/>
        <v>42400.704537037032</v>
      </c>
      <c r="T3276" s="11">
        <f t="shared" si="209"/>
        <v>42444.875</v>
      </c>
    </row>
    <row r="3277" spans="1:20" ht="43.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s="5">
        <f t="shared" si="206"/>
        <v>1.0027777777777778</v>
      </c>
      <c r="H3277" t="s">
        <v>8224</v>
      </c>
      <c r="I3277" t="s">
        <v>8246</v>
      </c>
      <c r="J3277">
        <v>1423456200</v>
      </c>
      <c r="K3277">
        <v>1421183271</v>
      </c>
      <c r="L3277" t="b">
        <v>1</v>
      </c>
      <c r="M3277">
        <v>12</v>
      </c>
      <c r="N3277" s="6">
        <f t="shared" si="207"/>
        <v>150.41666666666666</v>
      </c>
      <c r="O3277" t="b">
        <v>1</v>
      </c>
      <c r="P3277" t="s">
        <v>8271</v>
      </c>
      <c r="Q3277" t="s">
        <v>8317</v>
      </c>
      <c r="R3277" t="s">
        <v>8318</v>
      </c>
      <c r="S3277" s="11">
        <f t="shared" si="208"/>
        <v>42017.88045138889</v>
      </c>
      <c r="T3277" s="11">
        <f t="shared" si="209"/>
        <v>42044.1875</v>
      </c>
    </row>
    <row r="3278" spans="1:20" ht="43.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s="5">
        <f t="shared" si="206"/>
        <v>1.1684444444444444</v>
      </c>
      <c r="H3278" t="s">
        <v>8229</v>
      </c>
      <c r="I3278" t="s">
        <v>8251</v>
      </c>
      <c r="J3278">
        <v>1459483140</v>
      </c>
      <c r="K3278">
        <v>1456526879</v>
      </c>
      <c r="L3278" t="b">
        <v>1</v>
      </c>
      <c r="M3278">
        <v>100</v>
      </c>
      <c r="N3278" s="6">
        <f t="shared" si="207"/>
        <v>52.58</v>
      </c>
      <c r="O3278" t="b">
        <v>1</v>
      </c>
      <c r="P3278" t="s">
        <v>8271</v>
      </c>
      <c r="Q3278" t="s">
        <v>8317</v>
      </c>
      <c r="R3278" t="s">
        <v>8318</v>
      </c>
      <c r="S3278" s="11">
        <f t="shared" si="208"/>
        <v>42426.949988425928</v>
      </c>
      <c r="T3278" s="11">
        <f t="shared" si="209"/>
        <v>42461.165972222225</v>
      </c>
    </row>
    <row r="3279" spans="1:20" ht="43.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s="5">
        <f t="shared" si="206"/>
        <v>1.0860000000000001</v>
      </c>
      <c r="H3279" t="s">
        <v>8225</v>
      </c>
      <c r="I3279" t="s">
        <v>8247</v>
      </c>
      <c r="J3279">
        <v>1416331406</v>
      </c>
      <c r="K3279">
        <v>1413735806</v>
      </c>
      <c r="L3279" t="b">
        <v>1</v>
      </c>
      <c r="M3279">
        <v>100</v>
      </c>
      <c r="N3279" s="6">
        <f t="shared" si="207"/>
        <v>54.3</v>
      </c>
      <c r="O3279" t="b">
        <v>1</v>
      </c>
      <c r="P3279" t="s">
        <v>8271</v>
      </c>
      <c r="Q3279" t="s">
        <v>8317</v>
      </c>
      <c r="R3279" t="s">
        <v>8318</v>
      </c>
      <c r="S3279" s="11">
        <f t="shared" si="208"/>
        <v>41931.682939814818</v>
      </c>
      <c r="T3279" s="11">
        <f t="shared" si="209"/>
        <v>41961.724606481483</v>
      </c>
    </row>
    <row r="3280" spans="1:20" ht="43.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s="5">
        <f t="shared" si="206"/>
        <v>1.034</v>
      </c>
      <c r="H3280" t="s">
        <v>8225</v>
      </c>
      <c r="I3280" t="s">
        <v>8247</v>
      </c>
      <c r="J3280">
        <v>1433017303</v>
      </c>
      <c r="K3280">
        <v>1430425303</v>
      </c>
      <c r="L3280" t="b">
        <v>1</v>
      </c>
      <c r="M3280">
        <v>34</v>
      </c>
      <c r="N3280" s="6">
        <f t="shared" si="207"/>
        <v>76.029411764705884</v>
      </c>
      <c r="O3280" t="b">
        <v>1</v>
      </c>
      <c r="P3280" t="s">
        <v>8271</v>
      </c>
      <c r="Q3280" t="s">
        <v>8317</v>
      </c>
      <c r="R3280" t="s">
        <v>8318</v>
      </c>
      <c r="S3280" s="11">
        <f t="shared" si="208"/>
        <v>42124.848414351851</v>
      </c>
      <c r="T3280" s="11">
        <f t="shared" si="209"/>
        <v>42154.848414351851</v>
      </c>
    </row>
    <row r="3281" spans="1:20" ht="43.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s="5">
        <f t="shared" si="206"/>
        <v>1.1427586206896552</v>
      </c>
      <c r="H3281" t="s">
        <v>8224</v>
      </c>
      <c r="I3281" t="s">
        <v>8246</v>
      </c>
      <c r="J3281">
        <v>1459474059</v>
      </c>
      <c r="K3281">
        <v>1456885659</v>
      </c>
      <c r="L3281" t="b">
        <v>0</v>
      </c>
      <c r="M3281">
        <v>63</v>
      </c>
      <c r="N3281" s="6">
        <f t="shared" si="207"/>
        <v>105.2063492063492</v>
      </c>
      <c r="O3281" t="b">
        <v>1</v>
      </c>
      <c r="P3281" t="s">
        <v>8271</v>
      </c>
      <c r="Q3281" t="s">
        <v>8317</v>
      </c>
      <c r="R3281" t="s">
        <v>8318</v>
      </c>
      <c r="S3281" s="11">
        <f t="shared" si="208"/>
        <v>42431.102534722217</v>
      </c>
      <c r="T3281" s="11">
        <f t="shared" si="209"/>
        <v>42461.06086805556</v>
      </c>
    </row>
    <row r="3282" spans="1:20" ht="43.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s="5">
        <f t="shared" si="206"/>
        <v>1.03</v>
      </c>
      <c r="H3282" t="s">
        <v>8224</v>
      </c>
      <c r="I3282" t="s">
        <v>8246</v>
      </c>
      <c r="J3282">
        <v>1433134800</v>
      </c>
      <c r="K3282">
        <v>1430158198</v>
      </c>
      <c r="L3282" t="b">
        <v>0</v>
      </c>
      <c r="M3282">
        <v>30</v>
      </c>
      <c r="N3282" s="6">
        <f t="shared" si="207"/>
        <v>68.666666666666671</v>
      </c>
      <c r="O3282" t="b">
        <v>1</v>
      </c>
      <c r="P3282" t="s">
        <v>8271</v>
      </c>
      <c r="Q3282" t="s">
        <v>8317</v>
      </c>
      <c r="R3282" t="s">
        <v>8318</v>
      </c>
      <c r="S3282" s="11">
        <f t="shared" si="208"/>
        <v>42121.756921296299</v>
      </c>
      <c r="T3282" s="11">
        <f t="shared" si="209"/>
        <v>42156.208333333328</v>
      </c>
    </row>
    <row r="3283" spans="1:20" ht="29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s="5">
        <f t="shared" si="206"/>
        <v>1.216</v>
      </c>
      <c r="H3283" t="s">
        <v>8224</v>
      </c>
      <c r="I3283" t="s">
        <v>8246</v>
      </c>
      <c r="J3283">
        <v>1441153705</v>
      </c>
      <c r="K3283">
        <v>1438561705</v>
      </c>
      <c r="L3283" t="b">
        <v>0</v>
      </c>
      <c r="M3283">
        <v>47</v>
      </c>
      <c r="N3283" s="6">
        <f t="shared" si="207"/>
        <v>129.36170212765958</v>
      </c>
      <c r="O3283" t="b">
        <v>1</v>
      </c>
      <c r="P3283" t="s">
        <v>8271</v>
      </c>
      <c r="Q3283" t="s">
        <v>8317</v>
      </c>
      <c r="R3283" t="s">
        <v>8318</v>
      </c>
      <c r="S3283" s="11">
        <f t="shared" si="208"/>
        <v>42219.019733796296</v>
      </c>
      <c r="T3283" s="11">
        <f t="shared" si="209"/>
        <v>42249.019733796296</v>
      </c>
    </row>
    <row r="3284" spans="1:20" ht="43.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s="5">
        <f t="shared" si="206"/>
        <v>1.026467741935484</v>
      </c>
      <c r="H3284" t="s">
        <v>8224</v>
      </c>
      <c r="I3284" t="s">
        <v>8246</v>
      </c>
      <c r="J3284">
        <v>1461904788</v>
      </c>
      <c r="K3284">
        <v>1458103188</v>
      </c>
      <c r="L3284" t="b">
        <v>0</v>
      </c>
      <c r="M3284">
        <v>237</v>
      </c>
      <c r="N3284" s="6">
        <f t="shared" si="207"/>
        <v>134.26371308016877</v>
      </c>
      <c r="O3284" t="b">
        <v>1</v>
      </c>
      <c r="P3284" t="s">
        <v>8271</v>
      </c>
      <c r="Q3284" t="s">
        <v>8317</v>
      </c>
      <c r="R3284" t="s">
        <v>8318</v>
      </c>
      <c r="S3284" s="11">
        <f t="shared" si="208"/>
        <v>42445.19430555556</v>
      </c>
      <c r="T3284" s="11">
        <f t="shared" si="209"/>
        <v>42489.19430555556</v>
      </c>
    </row>
    <row r="3285" spans="1:20" ht="43.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s="5">
        <f t="shared" si="206"/>
        <v>1.0475000000000001</v>
      </c>
      <c r="H3285" t="s">
        <v>8225</v>
      </c>
      <c r="I3285" t="s">
        <v>8247</v>
      </c>
      <c r="J3285">
        <v>1455138000</v>
      </c>
      <c r="K3285">
        <v>1452448298</v>
      </c>
      <c r="L3285" t="b">
        <v>0</v>
      </c>
      <c r="M3285">
        <v>47</v>
      </c>
      <c r="N3285" s="6">
        <f t="shared" si="207"/>
        <v>17.829787234042552</v>
      </c>
      <c r="O3285" t="b">
        <v>1</v>
      </c>
      <c r="P3285" t="s">
        <v>8271</v>
      </c>
      <c r="Q3285" t="s">
        <v>8317</v>
      </c>
      <c r="R3285" t="s">
        <v>8318</v>
      </c>
      <c r="S3285" s="11">
        <f t="shared" si="208"/>
        <v>42379.74418981481</v>
      </c>
      <c r="T3285" s="11">
        <f t="shared" si="209"/>
        <v>42410.875</v>
      </c>
    </row>
    <row r="3286" spans="1:20" ht="43.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s="5">
        <f t="shared" si="206"/>
        <v>1.016</v>
      </c>
      <c r="H3286" t="s">
        <v>8224</v>
      </c>
      <c r="I3286" t="s">
        <v>8246</v>
      </c>
      <c r="J3286">
        <v>1454047140</v>
      </c>
      <c r="K3286">
        <v>1452546853</v>
      </c>
      <c r="L3286" t="b">
        <v>0</v>
      </c>
      <c r="M3286">
        <v>15</v>
      </c>
      <c r="N3286" s="6">
        <f t="shared" si="207"/>
        <v>203.2</v>
      </c>
      <c r="O3286" t="b">
        <v>1</v>
      </c>
      <c r="P3286" t="s">
        <v>8271</v>
      </c>
      <c r="Q3286" t="s">
        <v>8317</v>
      </c>
      <c r="R3286" t="s">
        <v>8318</v>
      </c>
      <c r="S3286" s="11">
        <f t="shared" si="208"/>
        <v>42380.884872685187</v>
      </c>
      <c r="T3286" s="11">
        <f t="shared" si="209"/>
        <v>42398.249305555553</v>
      </c>
    </row>
    <row r="3287" spans="1:20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s="5">
        <f t="shared" si="206"/>
        <v>1.1210242048409682</v>
      </c>
      <c r="H3287" t="s">
        <v>8224</v>
      </c>
      <c r="I3287" t="s">
        <v>8246</v>
      </c>
      <c r="J3287">
        <v>1488258000</v>
      </c>
      <c r="K3287">
        <v>1485556626</v>
      </c>
      <c r="L3287" t="b">
        <v>0</v>
      </c>
      <c r="M3287">
        <v>81</v>
      </c>
      <c r="N3287" s="6">
        <f t="shared" si="207"/>
        <v>69.18518518518519</v>
      </c>
      <c r="O3287" t="b">
        <v>1</v>
      </c>
      <c r="P3287" t="s">
        <v>8271</v>
      </c>
      <c r="Q3287" t="s">
        <v>8317</v>
      </c>
      <c r="R3287" t="s">
        <v>8318</v>
      </c>
      <c r="S3287" s="11">
        <f t="shared" si="208"/>
        <v>42762.942430555559</v>
      </c>
      <c r="T3287" s="11">
        <f t="shared" si="209"/>
        <v>42794.208333333328</v>
      </c>
    </row>
    <row r="3288" spans="1:20" ht="43.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s="5">
        <f t="shared" si="206"/>
        <v>1.0176666666666667</v>
      </c>
      <c r="H3288" t="s">
        <v>8224</v>
      </c>
      <c r="I3288" t="s">
        <v>8246</v>
      </c>
      <c r="J3288">
        <v>1471291782</v>
      </c>
      <c r="K3288">
        <v>1468699782</v>
      </c>
      <c r="L3288" t="b">
        <v>0</v>
      </c>
      <c r="M3288">
        <v>122</v>
      </c>
      <c r="N3288" s="6">
        <f t="shared" si="207"/>
        <v>125.12295081967213</v>
      </c>
      <c r="O3288" t="b">
        <v>1</v>
      </c>
      <c r="P3288" t="s">
        <v>8271</v>
      </c>
      <c r="Q3288" t="s">
        <v>8317</v>
      </c>
      <c r="R3288" t="s">
        <v>8318</v>
      </c>
      <c r="S3288" s="11">
        <f t="shared" si="208"/>
        <v>42567.840069444443</v>
      </c>
      <c r="T3288" s="11">
        <f t="shared" si="209"/>
        <v>42597.840069444443</v>
      </c>
    </row>
    <row r="3289" spans="1:20" ht="29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s="5">
        <f t="shared" si="206"/>
        <v>1</v>
      </c>
      <c r="H3289" t="s">
        <v>8229</v>
      </c>
      <c r="I3289" t="s">
        <v>8251</v>
      </c>
      <c r="J3289">
        <v>1448733628</v>
      </c>
      <c r="K3289">
        <v>1446573628</v>
      </c>
      <c r="L3289" t="b">
        <v>0</v>
      </c>
      <c r="M3289">
        <v>34</v>
      </c>
      <c r="N3289" s="6">
        <f t="shared" si="207"/>
        <v>73.529411764705884</v>
      </c>
      <c r="O3289" t="b">
        <v>1</v>
      </c>
      <c r="P3289" t="s">
        <v>8271</v>
      </c>
      <c r="Q3289" t="s">
        <v>8317</v>
      </c>
      <c r="R3289" t="s">
        <v>8318</v>
      </c>
      <c r="S3289" s="11">
        <f t="shared" si="208"/>
        <v>42311.750324074077</v>
      </c>
      <c r="T3289" s="11">
        <f t="shared" si="209"/>
        <v>42336.750324074077</v>
      </c>
    </row>
    <row r="3290" spans="1:20" ht="43.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s="5">
        <f t="shared" si="206"/>
        <v>1.0026489999999999</v>
      </c>
      <c r="H3290" t="s">
        <v>8225</v>
      </c>
      <c r="I3290" t="s">
        <v>8247</v>
      </c>
      <c r="J3290">
        <v>1466463600</v>
      </c>
      <c r="K3290">
        <v>1463337315</v>
      </c>
      <c r="L3290" t="b">
        <v>0</v>
      </c>
      <c r="M3290">
        <v>207</v>
      </c>
      <c r="N3290" s="6">
        <f t="shared" si="207"/>
        <v>48.437149758454105</v>
      </c>
      <c r="O3290" t="b">
        <v>1</v>
      </c>
      <c r="P3290" t="s">
        <v>8271</v>
      </c>
      <c r="Q3290" t="s">
        <v>8317</v>
      </c>
      <c r="R3290" t="s">
        <v>8318</v>
      </c>
      <c r="S3290" s="11">
        <f t="shared" si="208"/>
        <v>42505.774479166663</v>
      </c>
      <c r="T3290" s="11">
        <f t="shared" si="209"/>
        <v>42541.958333333328</v>
      </c>
    </row>
    <row r="3291" spans="1:20" ht="43.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s="5">
        <f t="shared" si="206"/>
        <v>1.3304200000000002</v>
      </c>
      <c r="H3291" t="s">
        <v>8225</v>
      </c>
      <c r="I3291" t="s">
        <v>8247</v>
      </c>
      <c r="J3291">
        <v>1487580602</v>
      </c>
      <c r="K3291">
        <v>1485161402</v>
      </c>
      <c r="L3291" t="b">
        <v>0</v>
      </c>
      <c r="M3291">
        <v>25</v>
      </c>
      <c r="N3291" s="6">
        <f t="shared" si="207"/>
        <v>26.608400000000003</v>
      </c>
      <c r="O3291" t="b">
        <v>1</v>
      </c>
      <c r="P3291" t="s">
        <v>8271</v>
      </c>
      <c r="Q3291" t="s">
        <v>8317</v>
      </c>
      <c r="R3291" t="s">
        <v>8318</v>
      </c>
      <c r="S3291" s="11">
        <f t="shared" si="208"/>
        <v>42758.368078703701</v>
      </c>
      <c r="T3291" s="11">
        <f t="shared" si="209"/>
        <v>42786.368078703701</v>
      </c>
    </row>
    <row r="3292" spans="1:20" ht="72.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s="5">
        <f t="shared" si="206"/>
        <v>1.212</v>
      </c>
      <c r="H3292" t="s">
        <v>8225</v>
      </c>
      <c r="I3292" t="s">
        <v>8247</v>
      </c>
      <c r="J3292">
        <v>1489234891</v>
      </c>
      <c r="K3292">
        <v>1486642891</v>
      </c>
      <c r="L3292" t="b">
        <v>0</v>
      </c>
      <c r="M3292">
        <v>72</v>
      </c>
      <c r="N3292" s="6">
        <f t="shared" si="207"/>
        <v>33.666666666666664</v>
      </c>
      <c r="O3292" t="b">
        <v>1</v>
      </c>
      <c r="P3292" t="s">
        <v>8271</v>
      </c>
      <c r="Q3292" t="s">
        <v>8317</v>
      </c>
      <c r="R3292" t="s">
        <v>8318</v>
      </c>
      <c r="S3292" s="11">
        <f t="shared" si="208"/>
        <v>42775.51494212963</v>
      </c>
      <c r="T3292" s="11">
        <f t="shared" si="209"/>
        <v>42805.51494212963</v>
      </c>
    </row>
    <row r="3293" spans="1:20" ht="43.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s="5">
        <f t="shared" si="206"/>
        <v>1.1399999999999999</v>
      </c>
      <c r="H3293" t="s">
        <v>8224</v>
      </c>
      <c r="I3293" t="s">
        <v>8246</v>
      </c>
      <c r="J3293">
        <v>1442462340</v>
      </c>
      <c r="K3293">
        <v>1439743900</v>
      </c>
      <c r="L3293" t="b">
        <v>0</v>
      </c>
      <c r="M3293">
        <v>14</v>
      </c>
      <c r="N3293" s="6">
        <f t="shared" si="207"/>
        <v>40.714285714285715</v>
      </c>
      <c r="O3293" t="b">
        <v>1</v>
      </c>
      <c r="P3293" t="s">
        <v>8271</v>
      </c>
      <c r="Q3293" t="s">
        <v>8317</v>
      </c>
      <c r="R3293" t="s">
        <v>8318</v>
      </c>
      <c r="S3293" s="11">
        <f t="shared" si="208"/>
        <v>42232.702546296292</v>
      </c>
      <c r="T3293" s="11">
        <f t="shared" si="209"/>
        <v>42264.165972222225</v>
      </c>
    </row>
    <row r="3294" spans="1:20" ht="43.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s="5">
        <f t="shared" si="206"/>
        <v>2.8613861386138613</v>
      </c>
      <c r="H3294" t="s">
        <v>8225</v>
      </c>
      <c r="I3294" t="s">
        <v>8247</v>
      </c>
      <c r="J3294">
        <v>1449257348</v>
      </c>
      <c r="K3294">
        <v>1444069748</v>
      </c>
      <c r="L3294" t="b">
        <v>0</v>
      </c>
      <c r="M3294">
        <v>15</v>
      </c>
      <c r="N3294" s="6">
        <f t="shared" si="207"/>
        <v>19.266666666666666</v>
      </c>
      <c r="O3294" t="b">
        <v>1</v>
      </c>
      <c r="P3294" t="s">
        <v>8271</v>
      </c>
      <c r="Q3294" t="s">
        <v>8317</v>
      </c>
      <c r="R3294" t="s">
        <v>8318</v>
      </c>
      <c r="S3294" s="11">
        <f t="shared" si="208"/>
        <v>42282.770231481481</v>
      </c>
      <c r="T3294" s="11">
        <f t="shared" si="209"/>
        <v>42342.811898148153</v>
      </c>
    </row>
    <row r="3295" spans="1:20" ht="43.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s="5">
        <f t="shared" si="206"/>
        <v>1.7044444444444444</v>
      </c>
      <c r="H3295" t="s">
        <v>8228</v>
      </c>
      <c r="I3295" t="s">
        <v>8250</v>
      </c>
      <c r="J3295">
        <v>1488622352</v>
      </c>
      <c r="K3295">
        <v>1486030352</v>
      </c>
      <c r="L3295" t="b">
        <v>0</v>
      </c>
      <c r="M3295">
        <v>91</v>
      </c>
      <c r="N3295" s="6">
        <f t="shared" si="207"/>
        <v>84.285714285714292</v>
      </c>
      <c r="O3295" t="b">
        <v>1</v>
      </c>
      <c r="P3295" t="s">
        <v>8271</v>
      </c>
      <c r="Q3295" t="s">
        <v>8317</v>
      </c>
      <c r="R3295" t="s">
        <v>8318</v>
      </c>
      <c r="S3295" s="11">
        <f t="shared" si="208"/>
        <v>42768.425370370373</v>
      </c>
      <c r="T3295" s="11">
        <f t="shared" si="209"/>
        <v>42798.425370370373</v>
      </c>
    </row>
    <row r="3296" spans="1:20" ht="43.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s="5">
        <f t="shared" si="206"/>
        <v>1.1833333333333333</v>
      </c>
      <c r="H3296" t="s">
        <v>8225</v>
      </c>
      <c r="I3296" t="s">
        <v>8247</v>
      </c>
      <c r="J3296">
        <v>1434459554</v>
      </c>
      <c r="K3296">
        <v>1431867554</v>
      </c>
      <c r="L3296" t="b">
        <v>0</v>
      </c>
      <c r="M3296">
        <v>24</v>
      </c>
      <c r="N3296" s="6">
        <f t="shared" si="207"/>
        <v>29.583333333333332</v>
      </c>
      <c r="O3296" t="b">
        <v>1</v>
      </c>
      <c r="P3296" t="s">
        <v>8271</v>
      </c>
      <c r="Q3296" t="s">
        <v>8317</v>
      </c>
      <c r="R3296" t="s">
        <v>8318</v>
      </c>
      <c r="S3296" s="11">
        <f t="shared" si="208"/>
        <v>42141.541134259256</v>
      </c>
      <c r="T3296" s="11">
        <f t="shared" si="209"/>
        <v>42171.541134259256</v>
      </c>
    </row>
    <row r="3297" spans="1:20" ht="43.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s="5">
        <f t="shared" si="206"/>
        <v>1.0285857142857142</v>
      </c>
      <c r="H3297" t="s">
        <v>8225</v>
      </c>
      <c r="I3297" t="s">
        <v>8247</v>
      </c>
      <c r="J3297">
        <v>1474886229</v>
      </c>
      <c r="K3297">
        <v>1472294229</v>
      </c>
      <c r="L3297" t="b">
        <v>0</v>
      </c>
      <c r="M3297">
        <v>27</v>
      </c>
      <c r="N3297" s="6">
        <f t="shared" si="207"/>
        <v>26.667037037037037</v>
      </c>
      <c r="O3297" t="b">
        <v>1</v>
      </c>
      <c r="P3297" t="s">
        <v>8271</v>
      </c>
      <c r="Q3297" t="s">
        <v>8317</v>
      </c>
      <c r="R3297" t="s">
        <v>8318</v>
      </c>
      <c r="S3297" s="11">
        <f t="shared" si="208"/>
        <v>42609.442465277782</v>
      </c>
      <c r="T3297" s="11">
        <f t="shared" si="209"/>
        <v>42639.442465277782</v>
      </c>
    </row>
    <row r="3298" spans="1:20" ht="43.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s="5">
        <f t="shared" si="206"/>
        <v>1.4406666666666668</v>
      </c>
      <c r="H3298" t="s">
        <v>8225</v>
      </c>
      <c r="I3298" t="s">
        <v>8247</v>
      </c>
      <c r="J3298">
        <v>1448229600</v>
      </c>
      <c r="K3298">
        <v>1446401372</v>
      </c>
      <c r="L3298" t="b">
        <v>0</v>
      </c>
      <c r="M3298">
        <v>47</v>
      </c>
      <c r="N3298" s="6">
        <f t="shared" si="207"/>
        <v>45.978723404255319</v>
      </c>
      <c r="O3298" t="b">
        <v>1</v>
      </c>
      <c r="P3298" t="s">
        <v>8271</v>
      </c>
      <c r="Q3298" t="s">
        <v>8317</v>
      </c>
      <c r="R3298" t="s">
        <v>8318</v>
      </c>
      <c r="S3298" s="11">
        <f t="shared" si="208"/>
        <v>42309.756620370375</v>
      </c>
      <c r="T3298" s="11">
        <f t="shared" si="209"/>
        <v>42330.916666666672</v>
      </c>
    </row>
    <row r="3299" spans="1:20" ht="43.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s="5">
        <f t="shared" si="206"/>
        <v>1.0007272727272727</v>
      </c>
      <c r="H3299" t="s">
        <v>8225</v>
      </c>
      <c r="I3299" t="s">
        <v>8247</v>
      </c>
      <c r="J3299">
        <v>1438037940</v>
      </c>
      <c r="K3299">
        <v>1436380256</v>
      </c>
      <c r="L3299" t="b">
        <v>0</v>
      </c>
      <c r="M3299">
        <v>44</v>
      </c>
      <c r="N3299" s="6">
        <f t="shared" si="207"/>
        <v>125.09090909090909</v>
      </c>
      <c r="O3299" t="b">
        <v>1</v>
      </c>
      <c r="P3299" t="s">
        <v>8271</v>
      </c>
      <c r="Q3299" t="s">
        <v>8317</v>
      </c>
      <c r="R3299" t="s">
        <v>8318</v>
      </c>
      <c r="S3299" s="11">
        <f t="shared" si="208"/>
        <v>42193.771481481483</v>
      </c>
      <c r="T3299" s="11">
        <f t="shared" si="209"/>
        <v>42212.957638888889</v>
      </c>
    </row>
    <row r="3300" spans="1:20" ht="43.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s="5">
        <f t="shared" si="206"/>
        <v>1.0173000000000001</v>
      </c>
      <c r="H3300" t="s">
        <v>8224</v>
      </c>
      <c r="I3300" t="s">
        <v>8246</v>
      </c>
      <c r="J3300">
        <v>1442102400</v>
      </c>
      <c r="K3300">
        <v>1440370768</v>
      </c>
      <c r="L3300" t="b">
        <v>0</v>
      </c>
      <c r="M3300">
        <v>72</v>
      </c>
      <c r="N3300" s="6">
        <f t="shared" si="207"/>
        <v>141.29166666666666</v>
      </c>
      <c r="O3300" t="b">
        <v>1</v>
      </c>
      <c r="P3300" t="s">
        <v>8271</v>
      </c>
      <c r="Q3300" t="s">
        <v>8317</v>
      </c>
      <c r="R3300" t="s">
        <v>8318</v>
      </c>
      <c r="S3300" s="11">
        <f t="shared" si="208"/>
        <v>42239.957962962959</v>
      </c>
      <c r="T3300" s="11">
        <f t="shared" si="209"/>
        <v>42260</v>
      </c>
    </row>
    <row r="3301" spans="1:20" ht="43.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s="5">
        <f t="shared" si="206"/>
        <v>1.1619999999999999</v>
      </c>
      <c r="H3301" t="s">
        <v>8224</v>
      </c>
      <c r="I3301" t="s">
        <v>8246</v>
      </c>
      <c r="J3301">
        <v>1444860063</v>
      </c>
      <c r="K3301">
        <v>1442268063</v>
      </c>
      <c r="L3301" t="b">
        <v>0</v>
      </c>
      <c r="M3301">
        <v>63</v>
      </c>
      <c r="N3301" s="6">
        <f t="shared" si="207"/>
        <v>55.333333333333336</v>
      </c>
      <c r="O3301" t="b">
        <v>1</v>
      </c>
      <c r="P3301" t="s">
        <v>8271</v>
      </c>
      <c r="Q3301" t="s">
        <v>8317</v>
      </c>
      <c r="R3301" t="s">
        <v>8318</v>
      </c>
      <c r="S3301" s="11">
        <f t="shared" si="208"/>
        <v>42261.917395833334</v>
      </c>
      <c r="T3301" s="11">
        <f t="shared" si="209"/>
        <v>42291.917395833334</v>
      </c>
    </row>
    <row r="3302" spans="1:20" ht="43.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s="5">
        <f t="shared" si="206"/>
        <v>1.3616666666666666</v>
      </c>
      <c r="H3302" t="s">
        <v>8224</v>
      </c>
      <c r="I3302" t="s">
        <v>8246</v>
      </c>
      <c r="J3302">
        <v>1430329862</v>
      </c>
      <c r="K3302">
        <v>1428515462</v>
      </c>
      <c r="L3302" t="b">
        <v>0</v>
      </c>
      <c r="M3302">
        <v>88</v>
      </c>
      <c r="N3302" s="6">
        <f t="shared" si="207"/>
        <v>46.420454545454547</v>
      </c>
      <c r="O3302" t="b">
        <v>1</v>
      </c>
      <c r="P3302" t="s">
        <v>8271</v>
      </c>
      <c r="Q3302" t="s">
        <v>8317</v>
      </c>
      <c r="R3302" t="s">
        <v>8318</v>
      </c>
      <c r="S3302" s="11">
        <f t="shared" si="208"/>
        <v>42102.743773148148</v>
      </c>
      <c r="T3302" s="11">
        <f t="shared" si="209"/>
        <v>42123.743773148148</v>
      </c>
    </row>
    <row r="3303" spans="1:20" ht="43.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s="5">
        <f t="shared" si="206"/>
        <v>1.3346666666666667</v>
      </c>
      <c r="H3303" t="s">
        <v>8224</v>
      </c>
      <c r="I3303" t="s">
        <v>8246</v>
      </c>
      <c r="J3303">
        <v>1470034740</v>
      </c>
      <c r="K3303">
        <v>1466185176</v>
      </c>
      <c r="L3303" t="b">
        <v>0</v>
      </c>
      <c r="M3303">
        <v>70</v>
      </c>
      <c r="N3303" s="6">
        <f t="shared" si="207"/>
        <v>57.2</v>
      </c>
      <c r="O3303" t="b">
        <v>1</v>
      </c>
      <c r="P3303" t="s">
        <v>8271</v>
      </c>
      <c r="Q3303" t="s">
        <v>8317</v>
      </c>
      <c r="R3303" t="s">
        <v>8318</v>
      </c>
      <c r="S3303" s="11">
        <f t="shared" si="208"/>
        <v>42538.73583333334</v>
      </c>
      <c r="T3303" s="11">
        <f t="shared" si="209"/>
        <v>42583.290972222225</v>
      </c>
    </row>
    <row r="3304" spans="1:20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s="5">
        <f t="shared" si="206"/>
        <v>1.0339285714285715</v>
      </c>
      <c r="H3304" t="s">
        <v>8227</v>
      </c>
      <c r="I3304" t="s">
        <v>8249</v>
      </c>
      <c r="J3304">
        <v>1481099176</v>
      </c>
      <c r="K3304">
        <v>1478507176</v>
      </c>
      <c r="L3304" t="b">
        <v>0</v>
      </c>
      <c r="M3304">
        <v>50</v>
      </c>
      <c r="N3304" s="6">
        <f t="shared" si="207"/>
        <v>173.7</v>
      </c>
      <c r="O3304" t="b">
        <v>1</v>
      </c>
      <c r="P3304" t="s">
        <v>8271</v>
      </c>
      <c r="Q3304" t="s">
        <v>8317</v>
      </c>
      <c r="R3304" t="s">
        <v>8318</v>
      </c>
      <c r="S3304" s="11">
        <f t="shared" si="208"/>
        <v>42681.35157407407</v>
      </c>
      <c r="T3304" s="11">
        <f t="shared" si="209"/>
        <v>42711.35157407407</v>
      </c>
    </row>
    <row r="3305" spans="1:20" ht="43.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s="5">
        <f t="shared" si="206"/>
        <v>1.1588888888888889</v>
      </c>
      <c r="H3305" t="s">
        <v>8224</v>
      </c>
      <c r="I3305" t="s">
        <v>8246</v>
      </c>
      <c r="J3305">
        <v>1427553484</v>
      </c>
      <c r="K3305">
        <v>1424533084</v>
      </c>
      <c r="L3305" t="b">
        <v>0</v>
      </c>
      <c r="M3305">
        <v>35</v>
      </c>
      <c r="N3305" s="6">
        <f t="shared" si="207"/>
        <v>59.6</v>
      </c>
      <c r="O3305" t="b">
        <v>1</v>
      </c>
      <c r="P3305" t="s">
        <v>8271</v>
      </c>
      <c r="Q3305" t="s">
        <v>8317</v>
      </c>
      <c r="R3305" t="s">
        <v>8318</v>
      </c>
      <c r="S3305" s="11">
        <f t="shared" si="208"/>
        <v>42056.65143518518</v>
      </c>
      <c r="T3305" s="11">
        <f t="shared" si="209"/>
        <v>42091.609768518523</v>
      </c>
    </row>
    <row r="3306" spans="1:20" ht="43.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s="5">
        <f t="shared" si="206"/>
        <v>1.0451666666666666</v>
      </c>
      <c r="H3306" t="s">
        <v>8224</v>
      </c>
      <c r="I3306" t="s">
        <v>8246</v>
      </c>
      <c r="J3306">
        <v>1482418752</v>
      </c>
      <c r="K3306">
        <v>1479826752</v>
      </c>
      <c r="L3306" t="b">
        <v>0</v>
      </c>
      <c r="M3306">
        <v>175</v>
      </c>
      <c r="N3306" s="6">
        <f t="shared" si="207"/>
        <v>89.585714285714289</v>
      </c>
      <c r="O3306" t="b">
        <v>1</v>
      </c>
      <c r="P3306" t="s">
        <v>8271</v>
      </c>
      <c r="Q3306" t="s">
        <v>8317</v>
      </c>
      <c r="R3306" t="s">
        <v>8318</v>
      </c>
      <c r="S3306" s="11">
        <f t="shared" si="208"/>
        <v>42696.624444444446</v>
      </c>
      <c r="T3306" s="11">
        <f t="shared" si="209"/>
        <v>42726.624444444446</v>
      </c>
    </row>
    <row r="3307" spans="1:20" ht="43.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s="5">
        <f t="shared" si="206"/>
        <v>1.0202500000000001</v>
      </c>
      <c r="H3307" t="s">
        <v>8224</v>
      </c>
      <c r="I3307" t="s">
        <v>8246</v>
      </c>
      <c r="J3307">
        <v>1438374748</v>
      </c>
      <c r="K3307">
        <v>1435782748</v>
      </c>
      <c r="L3307" t="b">
        <v>0</v>
      </c>
      <c r="M3307">
        <v>20</v>
      </c>
      <c r="N3307" s="6">
        <f t="shared" si="207"/>
        <v>204.05</v>
      </c>
      <c r="O3307" t="b">
        <v>1</v>
      </c>
      <c r="P3307" t="s">
        <v>8271</v>
      </c>
      <c r="Q3307" t="s">
        <v>8317</v>
      </c>
      <c r="R3307" t="s">
        <v>8318</v>
      </c>
      <c r="S3307" s="11">
        <f t="shared" si="208"/>
        <v>42186.855879629627</v>
      </c>
      <c r="T3307" s="11">
        <f t="shared" si="209"/>
        <v>42216.855879629627</v>
      </c>
    </row>
    <row r="3308" spans="1:20" ht="43.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s="5">
        <f t="shared" si="206"/>
        <v>1.7533333333333334</v>
      </c>
      <c r="H3308" t="s">
        <v>8224</v>
      </c>
      <c r="I3308" t="s">
        <v>8246</v>
      </c>
      <c r="J3308">
        <v>1465527600</v>
      </c>
      <c r="K3308">
        <v>1462252542</v>
      </c>
      <c r="L3308" t="b">
        <v>0</v>
      </c>
      <c r="M3308">
        <v>54</v>
      </c>
      <c r="N3308" s="6">
        <f t="shared" si="207"/>
        <v>48.703703703703702</v>
      </c>
      <c r="O3308" t="b">
        <v>1</v>
      </c>
      <c r="P3308" t="s">
        <v>8271</v>
      </c>
      <c r="Q3308" t="s">
        <v>8317</v>
      </c>
      <c r="R3308" t="s">
        <v>8318</v>
      </c>
      <c r="S3308" s="11">
        <f t="shared" si="208"/>
        <v>42493.219236111108</v>
      </c>
      <c r="T3308" s="11">
        <f t="shared" si="209"/>
        <v>42531.125</v>
      </c>
    </row>
    <row r="3309" spans="1:20" ht="43.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s="5">
        <f t="shared" si="206"/>
        <v>1.0668</v>
      </c>
      <c r="H3309" t="s">
        <v>8224</v>
      </c>
      <c r="I3309" t="s">
        <v>8246</v>
      </c>
      <c r="J3309">
        <v>1463275339</v>
      </c>
      <c r="K3309">
        <v>1460683339</v>
      </c>
      <c r="L3309" t="b">
        <v>0</v>
      </c>
      <c r="M3309">
        <v>20</v>
      </c>
      <c r="N3309" s="6">
        <f t="shared" si="207"/>
        <v>53.339999999999996</v>
      </c>
      <c r="O3309" t="b">
        <v>1</v>
      </c>
      <c r="P3309" t="s">
        <v>8271</v>
      </c>
      <c r="Q3309" t="s">
        <v>8317</v>
      </c>
      <c r="R3309" t="s">
        <v>8318</v>
      </c>
      <c r="S3309" s="11">
        <f t="shared" si="208"/>
        <v>42475.057164351849</v>
      </c>
      <c r="T3309" s="11">
        <f t="shared" si="209"/>
        <v>42505.057164351849</v>
      </c>
    </row>
    <row r="3310" spans="1:20" ht="43.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s="5">
        <f t="shared" si="206"/>
        <v>1.2228571428571429</v>
      </c>
      <c r="H3310" t="s">
        <v>8224</v>
      </c>
      <c r="I3310" t="s">
        <v>8246</v>
      </c>
      <c r="J3310">
        <v>1460581365</v>
      </c>
      <c r="K3310">
        <v>1458766965</v>
      </c>
      <c r="L3310" t="b">
        <v>0</v>
      </c>
      <c r="M3310">
        <v>57</v>
      </c>
      <c r="N3310" s="6">
        <f t="shared" si="207"/>
        <v>75.087719298245617</v>
      </c>
      <c r="O3310" t="b">
        <v>1</v>
      </c>
      <c r="P3310" t="s">
        <v>8271</v>
      </c>
      <c r="Q3310" t="s">
        <v>8317</v>
      </c>
      <c r="R3310" t="s">
        <v>8318</v>
      </c>
      <c r="S3310" s="11">
        <f t="shared" si="208"/>
        <v>42452.876909722225</v>
      </c>
      <c r="T3310" s="11">
        <f t="shared" si="209"/>
        <v>42473.876909722225</v>
      </c>
    </row>
    <row r="3311" spans="1:20" ht="29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s="5">
        <f t="shared" si="206"/>
        <v>1.5942857142857143</v>
      </c>
      <c r="H3311" t="s">
        <v>8225</v>
      </c>
      <c r="I3311" t="s">
        <v>8247</v>
      </c>
      <c r="J3311">
        <v>1476632178</v>
      </c>
      <c r="K3311">
        <v>1473953778</v>
      </c>
      <c r="L3311" t="b">
        <v>0</v>
      </c>
      <c r="M3311">
        <v>31</v>
      </c>
      <c r="N3311" s="6">
        <f t="shared" si="207"/>
        <v>18</v>
      </c>
      <c r="O3311" t="b">
        <v>1</v>
      </c>
      <c r="P3311" t="s">
        <v>8271</v>
      </c>
      <c r="Q3311" t="s">
        <v>8317</v>
      </c>
      <c r="R3311" t="s">
        <v>8318</v>
      </c>
      <c r="S3311" s="11">
        <f t="shared" si="208"/>
        <v>42628.650208333333</v>
      </c>
      <c r="T3311" s="11">
        <f t="shared" si="209"/>
        <v>42659.650208333333</v>
      </c>
    </row>
    <row r="3312" spans="1:20" ht="29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s="5">
        <f t="shared" si="206"/>
        <v>1.0007692307692309</v>
      </c>
      <c r="H3312" t="s">
        <v>8224</v>
      </c>
      <c r="I3312" t="s">
        <v>8246</v>
      </c>
      <c r="J3312">
        <v>1444169825</v>
      </c>
      <c r="K3312">
        <v>1441577825</v>
      </c>
      <c r="L3312" t="b">
        <v>0</v>
      </c>
      <c r="M3312">
        <v>31</v>
      </c>
      <c r="N3312" s="6">
        <f t="shared" si="207"/>
        <v>209.83870967741936</v>
      </c>
      <c r="O3312" t="b">
        <v>1</v>
      </c>
      <c r="P3312" t="s">
        <v>8271</v>
      </c>
      <c r="Q3312" t="s">
        <v>8317</v>
      </c>
      <c r="R3312" t="s">
        <v>8318</v>
      </c>
      <c r="S3312" s="11">
        <f t="shared" si="208"/>
        <v>42253.928530092591</v>
      </c>
      <c r="T3312" s="11">
        <f t="shared" si="209"/>
        <v>42283.928530092591</v>
      </c>
    </row>
    <row r="3313" spans="1:20" ht="43.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s="5">
        <f t="shared" si="206"/>
        <v>1.0984</v>
      </c>
      <c r="H3313" t="s">
        <v>8224</v>
      </c>
      <c r="I3313" t="s">
        <v>8246</v>
      </c>
      <c r="J3313">
        <v>1445065210</v>
      </c>
      <c r="K3313">
        <v>1442473210</v>
      </c>
      <c r="L3313" t="b">
        <v>0</v>
      </c>
      <c r="M3313">
        <v>45</v>
      </c>
      <c r="N3313" s="6">
        <f t="shared" si="207"/>
        <v>61.022222222222226</v>
      </c>
      <c r="O3313" t="b">
        <v>1</v>
      </c>
      <c r="P3313" t="s">
        <v>8271</v>
      </c>
      <c r="Q3313" t="s">
        <v>8317</v>
      </c>
      <c r="R3313" t="s">
        <v>8318</v>
      </c>
      <c r="S3313" s="11">
        <f t="shared" si="208"/>
        <v>42264.29178240741</v>
      </c>
      <c r="T3313" s="11">
        <f t="shared" si="209"/>
        <v>42294.29178240741</v>
      </c>
    </row>
    <row r="3314" spans="1:20" ht="43.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s="5">
        <f t="shared" si="206"/>
        <v>1.0004</v>
      </c>
      <c r="H3314" t="s">
        <v>8224</v>
      </c>
      <c r="I3314" t="s">
        <v>8246</v>
      </c>
      <c r="J3314">
        <v>1478901600</v>
      </c>
      <c r="K3314">
        <v>1477077946</v>
      </c>
      <c r="L3314" t="b">
        <v>0</v>
      </c>
      <c r="M3314">
        <v>41</v>
      </c>
      <c r="N3314" s="6">
        <f t="shared" si="207"/>
        <v>61</v>
      </c>
      <c r="O3314" t="b">
        <v>1</v>
      </c>
      <c r="P3314" t="s">
        <v>8271</v>
      </c>
      <c r="Q3314" t="s">
        <v>8317</v>
      </c>
      <c r="R3314" t="s">
        <v>8318</v>
      </c>
      <c r="S3314" s="11">
        <f t="shared" si="208"/>
        <v>42664.809560185182</v>
      </c>
      <c r="T3314" s="11">
        <f t="shared" si="209"/>
        <v>42685.916666666672</v>
      </c>
    </row>
    <row r="3315" spans="1:20" ht="43.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s="5">
        <f t="shared" si="206"/>
        <v>1.1605000000000001</v>
      </c>
      <c r="H3315" t="s">
        <v>8224</v>
      </c>
      <c r="I3315" t="s">
        <v>8246</v>
      </c>
      <c r="J3315">
        <v>1453856400</v>
      </c>
      <c r="K3315">
        <v>1452664317</v>
      </c>
      <c r="L3315" t="b">
        <v>0</v>
      </c>
      <c r="M3315">
        <v>29</v>
      </c>
      <c r="N3315" s="6">
        <f t="shared" si="207"/>
        <v>80.034482758620683</v>
      </c>
      <c r="O3315" t="b">
        <v>1</v>
      </c>
      <c r="P3315" t="s">
        <v>8271</v>
      </c>
      <c r="Q3315" t="s">
        <v>8317</v>
      </c>
      <c r="R3315" t="s">
        <v>8318</v>
      </c>
      <c r="S3315" s="11">
        <f t="shared" si="208"/>
        <v>42382.244409722218</v>
      </c>
      <c r="T3315" s="11">
        <f t="shared" si="209"/>
        <v>42396.041666666672</v>
      </c>
    </row>
    <row r="3316" spans="1:20" ht="43.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s="5">
        <f t="shared" si="206"/>
        <v>2.1074999999999999</v>
      </c>
      <c r="H3316" t="s">
        <v>8225</v>
      </c>
      <c r="I3316" t="s">
        <v>8247</v>
      </c>
      <c r="J3316">
        <v>1431115500</v>
      </c>
      <c r="K3316">
        <v>1428733511</v>
      </c>
      <c r="L3316" t="b">
        <v>0</v>
      </c>
      <c r="M3316">
        <v>58</v>
      </c>
      <c r="N3316" s="6">
        <f t="shared" si="207"/>
        <v>29.068965517241381</v>
      </c>
      <c r="O3316" t="b">
        <v>1</v>
      </c>
      <c r="P3316" t="s">
        <v>8271</v>
      </c>
      <c r="Q3316" t="s">
        <v>8317</v>
      </c>
      <c r="R3316" t="s">
        <v>8318</v>
      </c>
      <c r="S3316" s="11">
        <f t="shared" si="208"/>
        <v>42105.267488425925</v>
      </c>
      <c r="T3316" s="11">
        <f t="shared" si="209"/>
        <v>42132.836805555555</v>
      </c>
    </row>
    <row r="3317" spans="1:20" ht="43.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s="5">
        <f t="shared" si="206"/>
        <v>1.1000000000000001</v>
      </c>
      <c r="H3317" t="s">
        <v>8225</v>
      </c>
      <c r="I3317" t="s">
        <v>8247</v>
      </c>
      <c r="J3317">
        <v>1462519041</v>
      </c>
      <c r="K3317">
        <v>1459927041</v>
      </c>
      <c r="L3317" t="b">
        <v>0</v>
      </c>
      <c r="M3317">
        <v>89</v>
      </c>
      <c r="N3317" s="6">
        <f t="shared" si="207"/>
        <v>49.438202247191015</v>
      </c>
      <c r="O3317" t="b">
        <v>1</v>
      </c>
      <c r="P3317" t="s">
        <v>8271</v>
      </c>
      <c r="Q3317" t="s">
        <v>8317</v>
      </c>
      <c r="R3317" t="s">
        <v>8318</v>
      </c>
      <c r="S3317" s="11">
        <f t="shared" si="208"/>
        <v>42466.303715277783</v>
      </c>
      <c r="T3317" s="11">
        <f t="shared" si="209"/>
        <v>42496.303715277783</v>
      </c>
    </row>
    <row r="3318" spans="1:20" ht="72.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s="5">
        <f t="shared" si="206"/>
        <v>1.0008673425918038</v>
      </c>
      <c r="H3318" t="s">
        <v>8224</v>
      </c>
      <c r="I3318" t="s">
        <v>8246</v>
      </c>
      <c r="J3318">
        <v>1407506040</v>
      </c>
      <c r="K3318">
        <v>1404680075</v>
      </c>
      <c r="L3318" t="b">
        <v>0</v>
      </c>
      <c r="M3318">
        <v>125</v>
      </c>
      <c r="N3318" s="6">
        <f t="shared" si="207"/>
        <v>93.977440000000001</v>
      </c>
      <c r="O3318" t="b">
        <v>1</v>
      </c>
      <c r="P3318" t="s">
        <v>8271</v>
      </c>
      <c r="Q3318" t="s">
        <v>8317</v>
      </c>
      <c r="R3318" t="s">
        <v>8318</v>
      </c>
      <c r="S3318" s="11">
        <f t="shared" si="208"/>
        <v>41826.871238425927</v>
      </c>
      <c r="T3318" s="11">
        <f t="shared" si="209"/>
        <v>41859.57916666667</v>
      </c>
    </row>
    <row r="3319" spans="1:20" ht="43.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s="5">
        <f t="shared" si="206"/>
        <v>1.0619047619047619</v>
      </c>
      <c r="H3319" t="s">
        <v>8224</v>
      </c>
      <c r="I3319" t="s">
        <v>8246</v>
      </c>
      <c r="J3319">
        <v>1465347424</v>
      </c>
      <c r="K3319">
        <v>1462755424</v>
      </c>
      <c r="L3319" t="b">
        <v>0</v>
      </c>
      <c r="M3319">
        <v>18</v>
      </c>
      <c r="N3319" s="6">
        <f t="shared" si="207"/>
        <v>61.944444444444443</v>
      </c>
      <c r="O3319" t="b">
        <v>1</v>
      </c>
      <c r="P3319" t="s">
        <v>8271</v>
      </c>
      <c r="Q3319" t="s">
        <v>8317</v>
      </c>
      <c r="R3319" t="s">
        <v>8318</v>
      </c>
      <c r="S3319" s="11">
        <f t="shared" si="208"/>
        <v>42499.039629629624</v>
      </c>
      <c r="T3319" s="11">
        <f t="shared" si="209"/>
        <v>42529.039629629624</v>
      </c>
    </row>
    <row r="3320" spans="1:20" ht="29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s="5">
        <f t="shared" si="206"/>
        <v>1.256</v>
      </c>
      <c r="H3320" t="s">
        <v>8229</v>
      </c>
      <c r="I3320" t="s">
        <v>8251</v>
      </c>
      <c r="J3320">
        <v>1460341800</v>
      </c>
      <c r="K3320">
        <v>1456902893</v>
      </c>
      <c r="L3320" t="b">
        <v>0</v>
      </c>
      <c r="M3320">
        <v>32</v>
      </c>
      <c r="N3320" s="6">
        <f t="shared" si="207"/>
        <v>78.5</v>
      </c>
      <c r="O3320" t="b">
        <v>1</v>
      </c>
      <c r="P3320" t="s">
        <v>8271</v>
      </c>
      <c r="Q3320" t="s">
        <v>8317</v>
      </c>
      <c r="R3320" t="s">
        <v>8318</v>
      </c>
      <c r="S3320" s="11">
        <f t="shared" si="208"/>
        <v>42431.302002314813</v>
      </c>
      <c r="T3320" s="11">
        <f t="shared" si="209"/>
        <v>42471.104166666672</v>
      </c>
    </row>
    <row r="3321" spans="1:20" ht="43.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s="5">
        <f t="shared" si="206"/>
        <v>1.08</v>
      </c>
      <c r="H3321" t="s">
        <v>8225</v>
      </c>
      <c r="I3321" t="s">
        <v>8247</v>
      </c>
      <c r="J3321">
        <v>1422712986</v>
      </c>
      <c r="K3321">
        <v>1418824986</v>
      </c>
      <c r="L3321" t="b">
        <v>0</v>
      </c>
      <c r="M3321">
        <v>16</v>
      </c>
      <c r="N3321" s="6">
        <f t="shared" si="207"/>
        <v>33.75</v>
      </c>
      <c r="O3321" t="b">
        <v>1</v>
      </c>
      <c r="P3321" t="s">
        <v>8271</v>
      </c>
      <c r="Q3321" t="s">
        <v>8317</v>
      </c>
      <c r="R3321" t="s">
        <v>8318</v>
      </c>
      <c r="S3321" s="11">
        <f t="shared" si="208"/>
        <v>41990.585486111115</v>
      </c>
      <c r="T3321" s="11">
        <f t="shared" si="209"/>
        <v>42035.585486111115</v>
      </c>
    </row>
    <row r="3322" spans="1:20" ht="43.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s="5">
        <f t="shared" si="206"/>
        <v>1.01</v>
      </c>
      <c r="H3322" t="s">
        <v>8224</v>
      </c>
      <c r="I3322" t="s">
        <v>8246</v>
      </c>
      <c r="J3322">
        <v>1466557557</v>
      </c>
      <c r="K3322">
        <v>1463965557</v>
      </c>
      <c r="L3322" t="b">
        <v>0</v>
      </c>
      <c r="M3322">
        <v>38</v>
      </c>
      <c r="N3322" s="6">
        <f t="shared" si="207"/>
        <v>66.44736842105263</v>
      </c>
      <c r="O3322" t="b">
        <v>1</v>
      </c>
      <c r="P3322" t="s">
        <v>8271</v>
      </c>
      <c r="Q3322" t="s">
        <v>8317</v>
      </c>
      <c r="R3322" t="s">
        <v>8318</v>
      </c>
      <c r="S3322" s="11">
        <f t="shared" si="208"/>
        <v>42513.045798611114</v>
      </c>
      <c r="T3322" s="11">
        <f t="shared" si="209"/>
        <v>42543.045798611114</v>
      </c>
    </row>
    <row r="3323" spans="1:20" ht="43.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s="5">
        <f t="shared" si="206"/>
        <v>1.0740000000000001</v>
      </c>
      <c r="H3323" t="s">
        <v>8224</v>
      </c>
      <c r="I3323" t="s">
        <v>8246</v>
      </c>
      <c r="J3323">
        <v>1413431940</v>
      </c>
      <c r="K3323">
        <v>1412216665</v>
      </c>
      <c r="L3323" t="b">
        <v>0</v>
      </c>
      <c r="M3323">
        <v>15</v>
      </c>
      <c r="N3323" s="6">
        <f t="shared" si="207"/>
        <v>35.799999999999997</v>
      </c>
      <c r="O3323" t="b">
        <v>1</v>
      </c>
      <c r="P3323" t="s">
        <v>8271</v>
      </c>
      <c r="Q3323" t="s">
        <v>8317</v>
      </c>
      <c r="R3323" t="s">
        <v>8318</v>
      </c>
      <c r="S3323" s="11">
        <f t="shared" si="208"/>
        <v>41914.100289351853</v>
      </c>
      <c r="T3323" s="11">
        <f t="shared" si="209"/>
        <v>41928.165972222225</v>
      </c>
    </row>
    <row r="3324" spans="1:20" ht="43.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s="5">
        <f t="shared" si="206"/>
        <v>1.0151515151515151</v>
      </c>
      <c r="H3324" t="s">
        <v>8224</v>
      </c>
      <c r="I3324" t="s">
        <v>8246</v>
      </c>
      <c r="J3324">
        <v>1466567700</v>
      </c>
      <c r="K3324">
        <v>1464653696</v>
      </c>
      <c r="L3324" t="b">
        <v>0</v>
      </c>
      <c r="M3324">
        <v>23</v>
      </c>
      <c r="N3324" s="6">
        <f t="shared" si="207"/>
        <v>145.65217391304347</v>
      </c>
      <c r="O3324" t="b">
        <v>1</v>
      </c>
      <c r="P3324" t="s">
        <v>8271</v>
      </c>
      <c r="Q3324" t="s">
        <v>8317</v>
      </c>
      <c r="R3324" t="s">
        <v>8318</v>
      </c>
      <c r="S3324" s="11">
        <f t="shared" si="208"/>
        <v>42521.010370370372</v>
      </c>
      <c r="T3324" s="11">
        <f t="shared" si="209"/>
        <v>42543.163194444445</v>
      </c>
    </row>
    <row r="3325" spans="1:20" ht="43.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s="5">
        <f t="shared" si="206"/>
        <v>1.2589999999999999</v>
      </c>
      <c r="H3325" t="s">
        <v>8225</v>
      </c>
      <c r="I3325" t="s">
        <v>8247</v>
      </c>
      <c r="J3325">
        <v>1474793208</v>
      </c>
      <c r="K3325">
        <v>1472201208</v>
      </c>
      <c r="L3325" t="b">
        <v>0</v>
      </c>
      <c r="M3325">
        <v>49</v>
      </c>
      <c r="N3325" s="6">
        <f t="shared" si="207"/>
        <v>25.693877551020407</v>
      </c>
      <c r="O3325" t="b">
        <v>1</v>
      </c>
      <c r="P3325" t="s">
        <v>8271</v>
      </c>
      <c r="Q3325" t="s">
        <v>8317</v>
      </c>
      <c r="R3325" t="s">
        <v>8318</v>
      </c>
      <c r="S3325" s="11">
        <f t="shared" si="208"/>
        <v>42608.36583333333</v>
      </c>
      <c r="T3325" s="11">
        <f t="shared" si="209"/>
        <v>42638.36583333333</v>
      </c>
    </row>
    <row r="3326" spans="1:20" ht="29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s="5">
        <f t="shared" si="206"/>
        <v>1.0166666666666666</v>
      </c>
      <c r="H3326" t="s">
        <v>8241</v>
      </c>
      <c r="I3326" t="s">
        <v>8249</v>
      </c>
      <c r="J3326">
        <v>1465135190</v>
      </c>
      <c r="K3326">
        <v>1463925590</v>
      </c>
      <c r="L3326" t="b">
        <v>0</v>
      </c>
      <c r="M3326">
        <v>10</v>
      </c>
      <c r="N3326" s="6">
        <f t="shared" si="207"/>
        <v>152.5</v>
      </c>
      <c r="O3326" t="b">
        <v>1</v>
      </c>
      <c r="P3326" t="s">
        <v>8271</v>
      </c>
      <c r="Q3326" t="s">
        <v>8317</v>
      </c>
      <c r="R3326" t="s">
        <v>8318</v>
      </c>
      <c r="S3326" s="11">
        <f t="shared" si="208"/>
        <v>42512.58321759259</v>
      </c>
      <c r="T3326" s="11">
        <f t="shared" si="209"/>
        <v>42526.58321759259</v>
      </c>
    </row>
    <row r="3327" spans="1:20" ht="43.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s="5">
        <f t="shared" si="206"/>
        <v>1.125</v>
      </c>
      <c r="H3327" t="s">
        <v>8225</v>
      </c>
      <c r="I3327" t="s">
        <v>8247</v>
      </c>
      <c r="J3327">
        <v>1428256277</v>
      </c>
      <c r="K3327">
        <v>1425235877</v>
      </c>
      <c r="L3327" t="b">
        <v>0</v>
      </c>
      <c r="M3327">
        <v>15</v>
      </c>
      <c r="N3327" s="6">
        <f t="shared" si="207"/>
        <v>30</v>
      </c>
      <c r="O3327" t="b">
        <v>1</v>
      </c>
      <c r="P3327" t="s">
        <v>8271</v>
      </c>
      <c r="Q3327" t="s">
        <v>8317</v>
      </c>
      <c r="R3327" t="s">
        <v>8318</v>
      </c>
      <c r="S3327" s="11">
        <f t="shared" si="208"/>
        <v>42064.785613425927</v>
      </c>
      <c r="T3327" s="11">
        <f t="shared" si="209"/>
        <v>42099.743946759263</v>
      </c>
    </row>
    <row r="3328" spans="1:20" ht="43.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s="5">
        <f t="shared" si="206"/>
        <v>1.0137499999999999</v>
      </c>
      <c r="H3328" t="s">
        <v>8224</v>
      </c>
      <c r="I3328" t="s">
        <v>8246</v>
      </c>
      <c r="J3328">
        <v>1425830905</v>
      </c>
      <c r="K3328">
        <v>1423242505</v>
      </c>
      <c r="L3328" t="b">
        <v>0</v>
      </c>
      <c r="M3328">
        <v>57</v>
      </c>
      <c r="N3328" s="6">
        <f t="shared" si="207"/>
        <v>142.28070175438597</v>
      </c>
      <c r="O3328" t="b">
        <v>1</v>
      </c>
      <c r="P3328" t="s">
        <v>8271</v>
      </c>
      <c r="Q3328" t="s">
        <v>8317</v>
      </c>
      <c r="R3328" t="s">
        <v>8318</v>
      </c>
      <c r="S3328" s="11">
        <f t="shared" si="208"/>
        <v>42041.714178240742</v>
      </c>
      <c r="T3328" s="11">
        <f t="shared" si="209"/>
        <v>42071.67251157407</v>
      </c>
    </row>
    <row r="3329" spans="1:20" ht="43.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s="5">
        <f t="shared" si="206"/>
        <v>1.0125</v>
      </c>
      <c r="H3329" t="s">
        <v>8225</v>
      </c>
      <c r="I3329" t="s">
        <v>8247</v>
      </c>
      <c r="J3329">
        <v>1462697966</v>
      </c>
      <c r="K3329">
        <v>1460105966</v>
      </c>
      <c r="L3329" t="b">
        <v>0</v>
      </c>
      <c r="M3329">
        <v>33</v>
      </c>
      <c r="N3329" s="6">
        <f t="shared" si="207"/>
        <v>24.545454545454547</v>
      </c>
      <c r="O3329" t="b">
        <v>1</v>
      </c>
      <c r="P3329" t="s">
        <v>8271</v>
      </c>
      <c r="Q3329" t="s">
        <v>8317</v>
      </c>
      <c r="R3329" t="s">
        <v>8318</v>
      </c>
      <c r="S3329" s="11">
        <f t="shared" si="208"/>
        <v>42468.374606481477</v>
      </c>
      <c r="T3329" s="11">
        <f t="shared" si="209"/>
        <v>42498.374606481477</v>
      </c>
    </row>
    <row r="3330" spans="1:20" ht="43.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s="5">
        <f t="shared" ref="G3330:G3393" si="210">E3330/D3330</f>
        <v>1.4638888888888888</v>
      </c>
      <c r="H3330" t="s">
        <v>8224</v>
      </c>
      <c r="I3330" t="s">
        <v>8246</v>
      </c>
      <c r="J3330">
        <v>1404522000</v>
      </c>
      <c r="K3330">
        <v>1404308883</v>
      </c>
      <c r="L3330" t="b">
        <v>0</v>
      </c>
      <c r="M3330">
        <v>9</v>
      </c>
      <c r="N3330" s="6">
        <f t="shared" si="207"/>
        <v>292.77777777777777</v>
      </c>
      <c r="O3330" t="b">
        <v>1</v>
      </c>
      <c r="P3330" t="s">
        <v>8271</v>
      </c>
      <c r="Q3330" t="s">
        <v>8317</v>
      </c>
      <c r="R3330" t="s">
        <v>8318</v>
      </c>
      <c r="S3330" s="11">
        <f t="shared" si="208"/>
        <v>41822.57503472222</v>
      </c>
      <c r="T3330" s="11">
        <f t="shared" si="209"/>
        <v>41825.041666666664</v>
      </c>
    </row>
    <row r="3331" spans="1:20" ht="43.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s="5">
        <f t="shared" si="210"/>
        <v>1.1679999999999999</v>
      </c>
      <c r="H3331" t="s">
        <v>8225</v>
      </c>
      <c r="I3331" t="s">
        <v>8247</v>
      </c>
      <c r="J3331">
        <v>1406502000</v>
      </c>
      <c r="K3331">
        <v>1405583108</v>
      </c>
      <c r="L3331" t="b">
        <v>0</v>
      </c>
      <c r="M3331">
        <v>26</v>
      </c>
      <c r="N3331" s="6">
        <f t="shared" ref="N3331:N3394" si="211">IFERROR(E3331/M3331,0)</f>
        <v>44.92307692307692</v>
      </c>
      <c r="O3331" t="b">
        <v>1</v>
      </c>
      <c r="P3331" t="s">
        <v>8271</v>
      </c>
      <c r="Q3331" t="s">
        <v>8317</v>
      </c>
      <c r="R3331" t="s">
        <v>8318</v>
      </c>
      <c r="S3331" s="11">
        <f t="shared" ref="S3331:S3394" si="212">((($K3331/60)/60)/24)+DATE(1970,1,1)</f>
        <v>41837.323009259257</v>
      </c>
      <c r="T3331" s="11">
        <f t="shared" ref="T3331:T3394" si="213">((($J3331/60)/60)/24)+DATE(1970,1,1)</f>
        <v>41847.958333333336</v>
      </c>
    </row>
    <row r="3332" spans="1:20" ht="43.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s="5">
        <f t="shared" si="210"/>
        <v>1.0626666666666666</v>
      </c>
      <c r="H3332" t="s">
        <v>8225</v>
      </c>
      <c r="I3332" t="s">
        <v>8247</v>
      </c>
      <c r="J3332">
        <v>1427919468</v>
      </c>
      <c r="K3332">
        <v>1425331068</v>
      </c>
      <c r="L3332" t="b">
        <v>0</v>
      </c>
      <c r="M3332">
        <v>69</v>
      </c>
      <c r="N3332" s="6">
        <f t="shared" si="211"/>
        <v>23.10144927536232</v>
      </c>
      <c r="O3332" t="b">
        <v>1</v>
      </c>
      <c r="P3332" t="s">
        <v>8271</v>
      </c>
      <c r="Q3332" t="s">
        <v>8317</v>
      </c>
      <c r="R3332" t="s">
        <v>8318</v>
      </c>
      <c r="S3332" s="11">
        <f t="shared" si="212"/>
        <v>42065.887361111112</v>
      </c>
      <c r="T3332" s="11">
        <f t="shared" si="213"/>
        <v>42095.845694444448</v>
      </c>
    </row>
    <row r="3333" spans="1:20" ht="43.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s="5">
        <f t="shared" si="210"/>
        <v>1.0451999999999999</v>
      </c>
      <c r="H3333" t="s">
        <v>8224</v>
      </c>
      <c r="I3333" t="s">
        <v>8246</v>
      </c>
      <c r="J3333">
        <v>1444149886</v>
      </c>
      <c r="K3333">
        <v>1441125886</v>
      </c>
      <c r="L3333" t="b">
        <v>0</v>
      </c>
      <c r="M3333">
        <v>65</v>
      </c>
      <c r="N3333" s="6">
        <f t="shared" si="211"/>
        <v>80.400000000000006</v>
      </c>
      <c r="O3333" t="b">
        <v>1</v>
      </c>
      <c r="P3333" t="s">
        <v>8271</v>
      </c>
      <c r="Q3333" t="s">
        <v>8317</v>
      </c>
      <c r="R3333" t="s">
        <v>8318</v>
      </c>
      <c r="S3333" s="11">
        <f t="shared" si="212"/>
        <v>42248.697754629626</v>
      </c>
      <c r="T3333" s="11">
        <f t="shared" si="213"/>
        <v>42283.697754629626</v>
      </c>
    </row>
    <row r="3334" spans="1:20" ht="43.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s="5">
        <f t="shared" si="210"/>
        <v>1</v>
      </c>
      <c r="H3334" t="s">
        <v>8224</v>
      </c>
      <c r="I3334" t="s">
        <v>8246</v>
      </c>
      <c r="J3334">
        <v>1405802330</v>
      </c>
      <c r="K3334">
        <v>1403210330</v>
      </c>
      <c r="L3334" t="b">
        <v>0</v>
      </c>
      <c r="M3334">
        <v>83</v>
      </c>
      <c r="N3334" s="6">
        <f t="shared" si="211"/>
        <v>72.289156626506028</v>
      </c>
      <c r="O3334" t="b">
        <v>1</v>
      </c>
      <c r="P3334" t="s">
        <v>8271</v>
      </c>
      <c r="Q3334" t="s">
        <v>8317</v>
      </c>
      <c r="R3334" t="s">
        <v>8318</v>
      </c>
      <c r="S3334" s="11">
        <f t="shared" si="212"/>
        <v>41809.860300925924</v>
      </c>
      <c r="T3334" s="11">
        <f t="shared" si="213"/>
        <v>41839.860300925924</v>
      </c>
    </row>
    <row r="3335" spans="1:20" ht="43.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s="5">
        <f t="shared" si="210"/>
        <v>1.0457142857142858</v>
      </c>
      <c r="H3335" t="s">
        <v>8224</v>
      </c>
      <c r="I3335" t="s">
        <v>8246</v>
      </c>
      <c r="J3335">
        <v>1434384880</v>
      </c>
      <c r="K3335">
        <v>1432484080</v>
      </c>
      <c r="L3335" t="b">
        <v>0</v>
      </c>
      <c r="M3335">
        <v>111</v>
      </c>
      <c r="N3335" s="6">
        <f t="shared" si="211"/>
        <v>32.972972972972975</v>
      </c>
      <c r="O3335" t="b">
        <v>1</v>
      </c>
      <c r="P3335" t="s">
        <v>8271</v>
      </c>
      <c r="Q3335" t="s">
        <v>8317</v>
      </c>
      <c r="R3335" t="s">
        <v>8318</v>
      </c>
      <c r="S3335" s="11">
        <f t="shared" si="212"/>
        <v>42148.676851851851</v>
      </c>
      <c r="T3335" s="11">
        <f t="shared" si="213"/>
        <v>42170.676851851851</v>
      </c>
    </row>
    <row r="3336" spans="1:20" ht="29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s="5">
        <f t="shared" si="210"/>
        <v>1.3862051149573753</v>
      </c>
      <c r="H3336" t="s">
        <v>8224</v>
      </c>
      <c r="I3336" t="s">
        <v>8246</v>
      </c>
      <c r="J3336">
        <v>1438259422</v>
      </c>
      <c r="K3336">
        <v>1435667422</v>
      </c>
      <c r="L3336" t="b">
        <v>0</v>
      </c>
      <c r="M3336">
        <v>46</v>
      </c>
      <c r="N3336" s="6">
        <f t="shared" si="211"/>
        <v>116.65217391304348</v>
      </c>
      <c r="O3336" t="b">
        <v>1</v>
      </c>
      <c r="P3336" t="s">
        <v>8271</v>
      </c>
      <c r="Q3336" t="s">
        <v>8317</v>
      </c>
      <c r="R3336" t="s">
        <v>8318</v>
      </c>
      <c r="S3336" s="11">
        <f t="shared" si="212"/>
        <v>42185.521087962959</v>
      </c>
      <c r="T3336" s="11">
        <f t="shared" si="213"/>
        <v>42215.521087962959</v>
      </c>
    </row>
    <row r="3337" spans="1:20" ht="43.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s="5">
        <f t="shared" si="210"/>
        <v>1.0032000000000001</v>
      </c>
      <c r="H3337" t="s">
        <v>8225</v>
      </c>
      <c r="I3337" t="s">
        <v>8247</v>
      </c>
      <c r="J3337">
        <v>1407106800</v>
      </c>
      <c r="K3337">
        <v>1404749446</v>
      </c>
      <c r="L3337" t="b">
        <v>0</v>
      </c>
      <c r="M3337">
        <v>63</v>
      </c>
      <c r="N3337" s="6">
        <f t="shared" si="211"/>
        <v>79.61904761904762</v>
      </c>
      <c r="O3337" t="b">
        <v>1</v>
      </c>
      <c r="P3337" t="s">
        <v>8271</v>
      </c>
      <c r="Q3337" t="s">
        <v>8317</v>
      </c>
      <c r="R3337" t="s">
        <v>8318</v>
      </c>
      <c r="S3337" s="11">
        <f t="shared" si="212"/>
        <v>41827.674143518518</v>
      </c>
      <c r="T3337" s="11">
        <f t="shared" si="213"/>
        <v>41854.958333333336</v>
      </c>
    </row>
    <row r="3338" spans="1:20" ht="43.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s="5">
        <f t="shared" si="210"/>
        <v>1</v>
      </c>
      <c r="H3338" t="s">
        <v>8225</v>
      </c>
      <c r="I3338" t="s">
        <v>8247</v>
      </c>
      <c r="J3338">
        <v>1459845246</v>
      </c>
      <c r="K3338">
        <v>1457429646</v>
      </c>
      <c r="L3338" t="b">
        <v>0</v>
      </c>
      <c r="M3338">
        <v>9</v>
      </c>
      <c r="N3338" s="6">
        <f t="shared" si="211"/>
        <v>27.777777777777779</v>
      </c>
      <c r="O3338" t="b">
        <v>1</v>
      </c>
      <c r="P3338" t="s">
        <v>8271</v>
      </c>
      <c r="Q3338" t="s">
        <v>8317</v>
      </c>
      <c r="R3338" t="s">
        <v>8318</v>
      </c>
      <c r="S3338" s="11">
        <f t="shared" si="212"/>
        <v>42437.398680555561</v>
      </c>
      <c r="T3338" s="11">
        <f t="shared" si="213"/>
        <v>42465.35701388889</v>
      </c>
    </row>
    <row r="3339" spans="1:20" ht="43.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s="5">
        <f t="shared" si="210"/>
        <v>1.1020000000000001</v>
      </c>
      <c r="H3339" t="s">
        <v>8225</v>
      </c>
      <c r="I3339" t="s">
        <v>8247</v>
      </c>
      <c r="J3339">
        <v>1412974800</v>
      </c>
      <c r="K3339">
        <v>1411109167</v>
      </c>
      <c r="L3339" t="b">
        <v>0</v>
      </c>
      <c r="M3339">
        <v>34</v>
      </c>
      <c r="N3339" s="6">
        <f t="shared" si="211"/>
        <v>81.029411764705884</v>
      </c>
      <c r="O3339" t="b">
        <v>1</v>
      </c>
      <c r="P3339" t="s">
        <v>8271</v>
      </c>
      <c r="Q3339" t="s">
        <v>8317</v>
      </c>
      <c r="R3339" t="s">
        <v>8318</v>
      </c>
      <c r="S3339" s="11">
        <f t="shared" si="212"/>
        <v>41901.282025462962</v>
      </c>
      <c r="T3339" s="11">
        <f t="shared" si="213"/>
        <v>41922.875</v>
      </c>
    </row>
    <row r="3340" spans="1:20" ht="29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s="5">
        <f t="shared" si="210"/>
        <v>1.0218</v>
      </c>
      <c r="H3340" t="s">
        <v>8224</v>
      </c>
      <c r="I3340" t="s">
        <v>8246</v>
      </c>
      <c r="J3340">
        <v>1487944080</v>
      </c>
      <c r="K3340">
        <v>1486129680</v>
      </c>
      <c r="L3340" t="b">
        <v>0</v>
      </c>
      <c r="M3340">
        <v>112</v>
      </c>
      <c r="N3340" s="6">
        <f t="shared" si="211"/>
        <v>136.84821428571428</v>
      </c>
      <c r="O3340" t="b">
        <v>1</v>
      </c>
      <c r="P3340" t="s">
        <v>8271</v>
      </c>
      <c r="Q3340" t="s">
        <v>8317</v>
      </c>
      <c r="R3340" t="s">
        <v>8318</v>
      </c>
      <c r="S3340" s="11">
        <f t="shared" si="212"/>
        <v>42769.574999999997</v>
      </c>
      <c r="T3340" s="11">
        <f t="shared" si="213"/>
        <v>42790.574999999997</v>
      </c>
    </row>
    <row r="3341" spans="1:20" ht="29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s="5">
        <f t="shared" si="210"/>
        <v>1.0435000000000001</v>
      </c>
      <c r="H3341" t="s">
        <v>8224</v>
      </c>
      <c r="I3341" t="s">
        <v>8246</v>
      </c>
      <c r="J3341">
        <v>1469721518</v>
      </c>
      <c r="K3341">
        <v>1467129518</v>
      </c>
      <c r="L3341" t="b">
        <v>0</v>
      </c>
      <c r="M3341">
        <v>47</v>
      </c>
      <c r="N3341" s="6">
        <f t="shared" si="211"/>
        <v>177.61702127659575</v>
      </c>
      <c r="O3341" t="b">
        <v>1</v>
      </c>
      <c r="P3341" t="s">
        <v>8271</v>
      </c>
      <c r="Q3341" t="s">
        <v>8317</v>
      </c>
      <c r="R3341" t="s">
        <v>8318</v>
      </c>
      <c r="S3341" s="11">
        <f t="shared" si="212"/>
        <v>42549.665717592594</v>
      </c>
      <c r="T3341" s="11">
        <f t="shared" si="213"/>
        <v>42579.665717592594</v>
      </c>
    </row>
    <row r="3342" spans="1:20" ht="43.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s="5">
        <f t="shared" si="210"/>
        <v>1.3816666666666666</v>
      </c>
      <c r="H3342" t="s">
        <v>8224</v>
      </c>
      <c r="I3342" t="s">
        <v>8246</v>
      </c>
      <c r="J3342">
        <v>1481066554</v>
      </c>
      <c r="K3342">
        <v>1478906554</v>
      </c>
      <c r="L3342" t="b">
        <v>0</v>
      </c>
      <c r="M3342">
        <v>38</v>
      </c>
      <c r="N3342" s="6">
        <f t="shared" si="211"/>
        <v>109.07894736842105</v>
      </c>
      <c r="O3342" t="b">
        <v>1</v>
      </c>
      <c r="P3342" t="s">
        <v>8271</v>
      </c>
      <c r="Q3342" t="s">
        <v>8317</v>
      </c>
      <c r="R3342" t="s">
        <v>8318</v>
      </c>
      <c r="S3342" s="11">
        <f t="shared" si="212"/>
        <v>42685.974004629628</v>
      </c>
      <c r="T3342" s="11">
        <f t="shared" si="213"/>
        <v>42710.974004629628</v>
      </c>
    </row>
    <row r="3343" spans="1:20" ht="43.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s="5">
        <f t="shared" si="210"/>
        <v>1</v>
      </c>
      <c r="H3343" t="s">
        <v>8225</v>
      </c>
      <c r="I3343" t="s">
        <v>8247</v>
      </c>
      <c r="J3343">
        <v>1465750800</v>
      </c>
      <c r="K3343">
        <v>1463771421</v>
      </c>
      <c r="L3343" t="b">
        <v>0</v>
      </c>
      <c r="M3343">
        <v>28</v>
      </c>
      <c r="N3343" s="6">
        <f t="shared" si="211"/>
        <v>119.64285714285714</v>
      </c>
      <c r="O3343" t="b">
        <v>1</v>
      </c>
      <c r="P3343" t="s">
        <v>8271</v>
      </c>
      <c r="Q3343" t="s">
        <v>8317</v>
      </c>
      <c r="R3343" t="s">
        <v>8318</v>
      </c>
      <c r="S3343" s="11">
        <f t="shared" si="212"/>
        <v>42510.798854166671</v>
      </c>
      <c r="T3343" s="11">
        <f t="shared" si="213"/>
        <v>42533.708333333328</v>
      </c>
    </row>
    <row r="3344" spans="1:20" ht="29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s="5">
        <f t="shared" si="210"/>
        <v>1.0166666666666666</v>
      </c>
      <c r="H3344" t="s">
        <v>8224</v>
      </c>
      <c r="I3344" t="s">
        <v>8246</v>
      </c>
      <c r="J3344">
        <v>1427864340</v>
      </c>
      <c r="K3344">
        <v>1425020810</v>
      </c>
      <c r="L3344" t="b">
        <v>0</v>
      </c>
      <c r="M3344">
        <v>78</v>
      </c>
      <c r="N3344" s="6">
        <f t="shared" si="211"/>
        <v>78.205128205128204</v>
      </c>
      <c r="O3344" t="b">
        <v>1</v>
      </c>
      <c r="P3344" t="s">
        <v>8271</v>
      </c>
      <c r="Q3344" t="s">
        <v>8317</v>
      </c>
      <c r="R3344" t="s">
        <v>8318</v>
      </c>
      <c r="S3344" s="11">
        <f t="shared" si="212"/>
        <v>42062.296412037031</v>
      </c>
      <c r="T3344" s="11">
        <f t="shared" si="213"/>
        <v>42095.207638888889</v>
      </c>
    </row>
    <row r="3345" spans="1:20" ht="43.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s="5">
        <f t="shared" si="210"/>
        <v>1.7142857142857142</v>
      </c>
      <c r="H3345" t="s">
        <v>8225</v>
      </c>
      <c r="I3345" t="s">
        <v>8247</v>
      </c>
      <c r="J3345">
        <v>1460553480</v>
      </c>
      <c r="K3345">
        <v>1458770384</v>
      </c>
      <c r="L3345" t="b">
        <v>0</v>
      </c>
      <c r="M3345">
        <v>23</v>
      </c>
      <c r="N3345" s="6">
        <f t="shared" si="211"/>
        <v>52.173913043478258</v>
      </c>
      <c r="O3345" t="b">
        <v>1</v>
      </c>
      <c r="P3345" t="s">
        <v>8271</v>
      </c>
      <c r="Q3345" t="s">
        <v>8317</v>
      </c>
      <c r="R3345" t="s">
        <v>8318</v>
      </c>
      <c r="S3345" s="11">
        <f t="shared" si="212"/>
        <v>42452.916481481487</v>
      </c>
      <c r="T3345" s="11">
        <f t="shared" si="213"/>
        <v>42473.554166666669</v>
      </c>
    </row>
    <row r="3346" spans="1:20" ht="43.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s="5">
        <f t="shared" si="210"/>
        <v>1.0144444444444445</v>
      </c>
      <c r="H3346" t="s">
        <v>8224</v>
      </c>
      <c r="I3346" t="s">
        <v>8246</v>
      </c>
      <c r="J3346">
        <v>1409374093</v>
      </c>
      <c r="K3346">
        <v>1406782093</v>
      </c>
      <c r="L3346" t="b">
        <v>0</v>
      </c>
      <c r="M3346">
        <v>40</v>
      </c>
      <c r="N3346" s="6">
        <f t="shared" si="211"/>
        <v>114.125</v>
      </c>
      <c r="O3346" t="b">
        <v>1</v>
      </c>
      <c r="P3346" t="s">
        <v>8271</v>
      </c>
      <c r="Q3346" t="s">
        <v>8317</v>
      </c>
      <c r="R3346" t="s">
        <v>8318</v>
      </c>
      <c r="S3346" s="11">
        <f t="shared" si="212"/>
        <v>41851.200150462959</v>
      </c>
      <c r="T3346" s="11">
        <f t="shared" si="213"/>
        <v>41881.200150462959</v>
      </c>
    </row>
    <row r="3347" spans="1:20" ht="43.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s="5">
        <f t="shared" si="210"/>
        <v>1.3</v>
      </c>
      <c r="H3347" t="s">
        <v>8224</v>
      </c>
      <c r="I3347" t="s">
        <v>8246</v>
      </c>
      <c r="J3347">
        <v>1429317420</v>
      </c>
      <c r="K3347">
        <v>1424226768</v>
      </c>
      <c r="L3347" t="b">
        <v>0</v>
      </c>
      <c r="M3347">
        <v>13</v>
      </c>
      <c r="N3347" s="6">
        <f t="shared" si="211"/>
        <v>50</v>
      </c>
      <c r="O3347" t="b">
        <v>1</v>
      </c>
      <c r="P3347" t="s">
        <v>8271</v>
      </c>
      <c r="Q3347" t="s">
        <v>8317</v>
      </c>
      <c r="R3347" t="s">
        <v>8318</v>
      </c>
      <c r="S3347" s="11">
        <f t="shared" si="212"/>
        <v>42053.106111111112</v>
      </c>
      <c r="T3347" s="11">
        <f t="shared" si="213"/>
        <v>42112.025694444441</v>
      </c>
    </row>
    <row r="3348" spans="1:20" ht="43.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s="5">
        <f t="shared" si="210"/>
        <v>1.1000000000000001</v>
      </c>
      <c r="H3348" t="s">
        <v>8224</v>
      </c>
      <c r="I3348" t="s">
        <v>8246</v>
      </c>
      <c r="J3348">
        <v>1424910910</v>
      </c>
      <c r="K3348">
        <v>1424306110</v>
      </c>
      <c r="L3348" t="b">
        <v>0</v>
      </c>
      <c r="M3348">
        <v>18</v>
      </c>
      <c r="N3348" s="6">
        <f t="shared" si="211"/>
        <v>91.666666666666671</v>
      </c>
      <c r="O3348" t="b">
        <v>1</v>
      </c>
      <c r="P3348" t="s">
        <v>8271</v>
      </c>
      <c r="Q3348" t="s">
        <v>8317</v>
      </c>
      <c r="R3348" t="s">
        <v>8318</v>
      </c>
      <c r="S3348" s="11">
        <f t="shared" si="212"/>
        <v>42054.024421296301</v>
      </c>
      <c r="T3348" s="11">
        <f t="shared" si="213"/>
        <v>42061.024421296301</v>
      </c>
    </row>
    <row r="3349" spans="1:20" ht="43.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s="5">
        <f t="shared" si="210"/>
        <v>1.1944999999999999</v>
      </c>
      <c r="H3349" t="s">
        <v>8225</v>
      </c>
      <c r="I3349" t="s">
        <v>8247</v>
      </c>
      <c r="J3349">
        <v>1462741200</v>
      </c>
      <c r="K3349">
        <v>1461503654</v>
      </c>
      <c r="L3349" t="b">
        <v>0</v>
      </c>
      <c r="M3349">
        <v>22</v>
      </c>
      <c r="N3349" s="6">
        <f t="shared" si="211"/>
        <v>108.59090909090909</v>
      </c>
      <c r="O3349" t="b">
        <v>1</v>
      </c>
      <c r="P3349" t="s">
        <v>8271</v>
      </c>
      <c r="Q3349" t="s">
        <v>8317</v>
      </c>
      <c r="R3349" t="s">
        <v>8318</v>
      </c>
      <c r="S3349" s="11">
        <f t="shared" si="212"/>
        <v>42484.551550925928</v>
      </c>
      <c r="T3349" s="11">
        <f t="shared" si="213"/>
        <v>42498.875</v>
      </c>
    </row>
    <row r="3350" spans="1:20" ht="43.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s="5">
        <f t="shared" si="210"/>
        <v>1.002909090909091</v>
      </c>
      <c r="H3350" t="s">
        <v>8224</v>
      </c>
      <c r="I3350" t="s">
        <v>8246</v>
      </c>
      <c r="J3350">
        <v>1461988740</v>
      </c>
      <c r="K3350">
        <v>1459949080</v>
      </c>
      <c r="L3350" t="b">
        <v>0</v>
      </c>
      <c r="M3350">
        <v>79</v>
      </c>
      <c r="N3350" s="6">
        <f t="shared" si="211"/>
        <v>69.822784810126578</v>
      </c>
      <c r="O3350" t="b">
        <v>1</v>
      </c>
      <c r="P3350" t="s">
        <v>8271</v>
      </c>
      <c r="Q3350" t="s">
        <v>8317</v>
      </c>
      <c r="R3350" t="s">
        <v>8318</v>
      </c>
      <c r="S3350" s="11">
        <f t="shared" si="212"/>
        <v>42466.558796296296</v>
      </c>
      <c r="T3350" s="11">
        <f t="shared" si="213"/>
        <v>42490.165972222225</v>
      </c>
    </row>
    <row r="3351" spans="1:20" ht="43.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s="5">
        <f t="shared" si="210"/>
        <v>1.534</v>
      </c>
      <c r="H3351" t="s">
        <v>8224</v>
      </c>
      <c r="I3351" t="s">
        <v>8246</v>
      </c>
      <c r="J3351">
        <v>1465837200</v>
      </c>
      <c r="K3351">
        <v>1463971172</v>
      </c>
      <c r="L3351" t="b">
        <v>0</v>
      </c>
      <c r="M3351">
        <v>14</v>
      </c>
      <c r="N3351" s="6">
        <f t="shared" si="211"/>
        <v>109.57142857142857</v>
      </c>
      <c r="O3351" t="b">
        <v>1</v>
      </c>
      <c r="P3351" t="s">
        <v>8271</v>
      </c>
      <c r="Q3351" t="s">
        <v>8317</v>
      </c>
      <c r="R3351" t="s">
        <v>8318</v>
      </c>
      <c r="S3351" s="11">
        <f t="shared" si="212"/>
        <v>42513.110787037032</v>
      </c>
      <c r="T3351" s="11">
        <f t="shared" si="213"/>
        <v>42534.708333333328</v>
      </c>
    </row>
    <row r="3352" spans="1:20" ht="43.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s="5">
        <f t="shared" si="210"/>
        <v>1.0442857142857143</v>
      </c>
      <c r="H3352" t="s">
        <v>8243</v>
      </c>
      <c r="I3352" t="s">
        <v>8249</v>
      </c>
      <c r="J3352">
        <v>1448838000</v>
      </c>
      <c r="K3352">
        <v>1445791811</v>
      </c>
      <c r="L3352" t="b">
        <v>0</v>
      </c>
      <c r="M3352">
        <v>51</v>
      </c>
      <c r="N3352" s="6">
        <f t="shared" si="211"/>
        <v>71.666666666666671</v>
      </c>
      <c r="O3352" t="b">
        <v>1</v>
      </c>
      <c r="P3352" t="s">
        <v>8271</v>
      </c>
      <c r="Q3352" t="s">
        <v>8317</v>
      </c>
      <c r="R3352" t="s">
        <v>8318</v>
      </c>
      <c r="S3352" s="11">
        <f t="shared" si="212"/>
        <v>42302.701516203699</v>
      </c>
      <c r="T3352" s="11">
        <f t="shared" si="213"/>
        <v>42337.958333333328</v>
      </c>
    </row>
    <row r="3353" spans="1:20" ht="43.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s="5">
        <f t="shared" si="210"/>
        <v>1.0109999999999999</v>
      </c>
      <c r="H3353" t="s">
        <v>8225</v>
      </c>
      <c r="I3353" t="s">
        <v>8247</v>
      </c>
      <c r="J3353">
        <v>1406113200</v>
      </c>
      <c r="K3353">
        <v>1402910965</v>
      </c>
      <c r="L3353" t="b">
        <v>0</v>
      </c>
      <c r="M3353">
        <v>54</v>
      </c>
      <c r="N3353" s="6">
        <f t="shared" si="211"/>
        <v>93.611111111111114</v>
      </c>
      <c r="O3353" t="b">
        <v>1</v>
      </c>
      <c r="P3353" t="s">
        <v>8271</v>
      </c>
      <c r="Q3353" t="s">
        <v>8317</v>
      </c>
      <c r="R3353" t="s">
        <v>8318</v>
      </c>
      <c r="S3353" s="11">
        <f t="shared" si="212"/>
        <v>41806.395428240743</v>
      </c>
      <c r="T3353" s="11">
        <f t="shared" si="213"/>
        <v>41843.458333333336</v>
      </c>
    </row>
    <row r="3354" spans="1:20" ht="43.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s="5">
        <f t="shared" si="210"/>
        <v>1.0751999999999999</v>
      </c>
      <c r="H3354" t="s">
        <v>8225</v>
      </c>
      <c r="I3354" t="s">
        <v>8247</v>
      </c>
      <c r="J3354">
        <v>1467414000</v>
      </c>
      <c r="K3354">
        <v>1462492178</v>
      </c>
      <c r="L3354" t="b">
        <v>0</v>
      </c>
      <c r="M3354">
        <v>70</v>
      </c>
      <c r="N3354" s="6">
        <f t="shared" si="211"/>
        <v>76.8</v>
      </c>
      <c r="O3354" t="b">
        <v>1</v>
      </c>
      <c r="P3354" t="s">
        <v>8271</v>
      </c>
      <c r="Q3354" t="s">
        <v>8317</v>
      </c>
      <c r="R3354" t="s">
        <v>8318</v>
      </c>
      <c r="S3354" s="11">
        <f t="shared" si="212"/>
        <v>42495.992800925931</v>
      </c>
      <c r="T3354" s="11">
        <f t="shared" si="213"/>
        <v>42552.958333333328</v>
      </c>
    </row>
    <row r="3355" spans="1:20" ht="43.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s="5">
        <f t="shared" si="210"/>
        <v>3.15</v>
      </c>
      <c r="H3355" t="s">
        <v>8225</v>
      </c>
      <c r="I3355" t="s">
        <v>8247</v>
      </c>
      <c r="J3355">
        <v>1462230000</v>
      </c>
      <c r="K3355">
        <v>1461061350</v>
      </c>
      <c r="L3355" t="b">
        <v>0</v>
      </c>
      <c r="M3355">
        <v>44</v>
      </c>
      <c r="N3355" s="6">
        <f t="shared" si="211"/>
        <v>35.795454545454547</v>
      </c>
      <c r="O3355" t="b">
        <v>1</v>
      </c>
      <c r="P3355" t="s">
        <v>8271</v>
      </c>
      <c r="Q3355" t="s">
        <v>8317</v>
      </c>
      <c r="R3355" t="s">
        <v>8318</v>
      </c>
      <c r="S3355" s="11">
        <f t="shared" si="212"/>
        <v>42479.432291666672</v>
      </c>
      <c r="T3355" s="11">
        <f t="shared" si="213"/>
        <v>42492.958333333328</v>
      </c>
    </row>
    <row r="3356" spans="1:20" ht="29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s="5">
        <f t="shared" si="210"/>
        <v>1.0193333333333334</v>
      </c>
      <c r="H3356" t="s">
        <v>8224</v>
      </c>
      <c r="I3356" t="s">
        <v>8246</v>
      </c>
      <c r="J3356">
        <v>1446091260</v>
      </c>
      <c r="K3356">
        <v>1443029206</v>
      </c>
      <c r="L3356" t="b">
        <v>0</v>
      </c>
      <c r="M3356">
        <v>55</v>
      </c>
      <c r="N3356" s="6">
        <f t="shared" si="211"/>
        <v>55.6</v>
      </c>
      <c r="O3356" t="b">
        <v>1</v>
      </c>
      <c r="P3356" t="s">
        <v>8271</v>
      </c>
      <c r="Q3356" t="s">
        <v>8317</v>
      </c>
      <c r="R3356" t="s">
        <v>8318</v>
      </c>
      <c r="S3356" s="11">
        <f t="shared" si="212"/>
        <v>42270.7269212963</v>
      </c>
      <c r="T3356" s="11">
        <f t="shared" si="213"/>
        <v>42306.167361111111</v>
      </c>
    </row>
    <row r="3357" spans="1:20" ht="43.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s="5">
        <f t="shared" si="210"/>
        <v>1.2628571428571429</v>
      </c>
      <c r="H3357" t="s">
        <v>8225</v>
      </c>
      <c r="I3357" t="s">
        <v>8247</v>
      </c>
      <c r="J3357">
        <v>1462879020</v>
      </c>
      <c r="K3357">
        <v>1461941527</v>
      </c>
      <c r="L3357" t="b">
        <v>0</v>
      </c>
      <c r="M3357">
        <v>15</v>
      </c>
      <c r="N3357" s="6">
        <f t="shared" si="211"/>
        <v>147.33333333333334</v>
      </c>
      <c r="O3357" t="b">
        <v>1</v>
      </c>
      <c r="P3357" t="s">
        <v>8271</v>
      </c>
      <c r="Q3357" t="s">
        <v>8317</v>
      </c>
      <c r="R3357" t="s">
        <v>8318</v>
      </c>
      <c r="S3357" s="11">
        <f t="shared" si="212"/>
        <v>42489.619525462964</v>
      </c>
      <c r="T3357" s="11">
        <f t="shared" si="213"/>
        <v>42500.470138888893</v>
      </c>
    </row>
    <row r="3358" spans="1:20" ht="43.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s="5">
        <f t="shared" si="210"/>
        <v>1.014</v>
      </c>
      <c r="H3358" t="s">
        <v>8225</v>
      </c>
      <c r="I3358" t="s">
        <v>8247</v>
      </c>
      <c r="J3358">
        <v>1468611272</v>
      </c>
      <c r="K3358">
        <v>1466019272</v>
      </c>
      <c r="L3358" t="b">
        <v>0</v>
      </c>
      <c r="M3358">
        <v>27</v>
      </c>
      <c r="N3358" s="6">
        <f t="shared" si="211"/>
        <v>56.333333333333336</v>
      </c>
      <c r="O3358" t="b">
        <v>1</v>
      </c>
      <c r="P3358" t="s">
        <v>8271</v>
      </c>
      <c r="Q3358" t="s">
        <v>8317</v>
      </c>
      <c r="R3358" t="s">
        <v>8318</v>
      </c>
      <c r="S3358" s="11">
        <f t="shared" si="212"/>
        <v>42536.815648148149</v>
      </c>
      <c r="T3358" s="11">
        <f t="shared" si="213"/>
        <v>42566.815648148149</v>
      </c>
    </row>
    <row r="3359" spans="1:20" ht="43.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s="5">
        <f t="shared" si="210"/>
        <v>1.01</v>
      </c>
      <c r="H3359" t="s">
        <v>8225</v>
      </c>
      <c r="I3359" t="s">
        <v>8247</v>
      </c>
      <c r="J3359">
        <v>1406887310</v>
      </c>
      <c r="K3359">
        <v>1404295310</v>
      </c>
      <c r="L3359" t="b">
        <v>0</v>
      </c>
      <c r="M3359">
        <v>21</v>
      </c>
      <c r="N3359" s="6">
        <f t="shared" si="211"/>
        <v>96.19047619047619</v>
      </c>
      <c r="O3359" t="b">
        <v>1</v>
      </c>
      <c r="P3359" t="s">
        <v>8271</v>
      </c>
      <c r="Q3359" t="s">
        <v>8317</v>
      </c>
      <c r="R3359" t="s">
        <v>8318</v>
      </c>
      <c r="S3359" s="11">
        <f t="shared" si="212"/>
        <v>41822.417939814812</v>
      </c>
      <c r="T3359" s="11">
        <f t="shared" si="213"/>
        <v>41852.417939814812</v>
      </c>
    </row>
    <row r="3360" spans="1:20" ht="43.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s="5">
        <f t="shared" si="210"/>
        <v>1.0299</v>
      </c>
      <c r="H3360" t="s">
        <v>8224</v>
      </c>
      <c r="I3360" t="s">
        <v>8246</v>
      </c>
      <c r="J3360">
        <v>1416385679</v>
      </c>
      <c r="K3360">
        <v>1413790079</v>
      </c>
      <c r="L3360" t="b">
        <v>0</v>
      </c>
      <c r="M3360">
        <v>162</v>
      </c>
      <c r="N3360" s="6">
        <f t="shared" si="211"/>
        <v>63.574074074074076</v>
      </c>
      <c r="O3360" t="b">
        <v>1</v>
      </c>
      <c r="P3360" t="s">
        <v>8271</v>
      </c>
      <c r="Q3360" t="s">
        <v>8317</v>
      </c>
      <c r="R3360" t="s">
        <v>8318</v>
      </c>
      <c r="S3360" s="11">
        <f t="shared" si="212"/>
        <v>41932.311099537037</v>
      </c>
      <c r="T3360" s="11">
        <f t="shared" si="213"/>
        <v>41962.352766203709</v>
      </c>
    </row>
    <row r="3361" spans="1:20" ht="29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s="5">
        <f t="shared" si="210"/>
        <v>1.0625</v>
      </c>
      <c r="H3361" t="s">
        <v>8224</v>
      </c>
      <c r="I3361" t="s">
        <v>8246</v>
      </c>
      <c r="J3361">
        <v>1487985734</v>
      </c>
      <c r="K3361">
        <v>1484097734</v>
      </c>
      <c r="L3361" t="b">
        <v>0</v>
      </c>
      <c r="M3361">
        <v>23</v>
      </c>
      <c r="N3361" s="6">
        <f t="shared" si="211"/>
        <v>184.78260869565219</v>
      </c>
      <c r="O3361" t="b">
        <v>1</v>
      </c>
      <c r="P3361" t="s">
        <v>8271</v>
      </c>
      <c r="Q3361" t="s">
        <v>8317</v>
      </c>
      <c r="R3361" t="s">
        <v>8318</v>
      </c>
      <c r="S3361" s="11">
        <f t="shared" si="212"/>
        <v>42746.057106481487</v>
      </c>
      <c r="T3361" s="11">
        <f t="shared" si="213"/>
        <v>42791.057106481487</v>
      </c>
    </row>
    <row r="3362" spans="1:20" ht="29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s="5">
        <f t="shared" si="210"/>
        <v>1.0137777777777779</v>
      </c>
      <c r="H3362" t="s">
        <v>8244</v>
      </c>
      <c r="I3362" t="s">
        <v>8258</v>
      </c>
      <c r="J3362">
        <v>1481731140</v>
      </c>
      <c r="K3362">
        <v>1479866343</v>
      </c>
      <c r="L3362" t="b">
        <v>0</v>
      </c>
      <c r="M3362">
        <v>72</v>
      </c>
      <c r="N3362" s="6">
        <f t="shared" si="211"/>
        <v>126.72222222222223</v>
      </c>
      <c r="O3362" t="b">
        <v>1</v>
      </c>
      <c r="P3362" t="s">
        <v>8271</v>
      </c>
      <c r="Q3362" t="s">
        <v>8317</v>
      </c>
      <c r="R3362" t="s">
        <v>8318</v>
      </c>
      <c r="S3362" s="11">
        <f t="shared" si="212"/>
        <v>42697.082673611112</v>
      </c>
      <c r="T3362" s="11">
        <f t="shared" si="213"/>
        <v>42718.665972222225</v>
      </c>
    </row>
    <row r="3363" spans="1:20" ht="43.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s="5">
        <f t="shared" si="210"/>
        <v>1.1346000000000001</v>
      </c>
      <c r="H3363" t="s">
        <v>8224</v>
      </c>
      <c r="I3363" t="s">
        <v>8246</v>
      </c>
      <c r="J3363">
        <v>1409587140</v>
      </c>
      <c r="K3363">
        <v>1408062990</v>
      </c>
      <c r="L3363" t="b">
        <v>0</v>
      </c>
      <c r="M3363">
        <v>68</v>
      </c>
      <c r="N3363" s="6">
        <f t="shared" si="211"/>
        <v>83.42647058823529</v>
      </c>
      <c r="O3363" t="b">
        <v>1</v>
      </c>
      <c r="P3363" t="s">
        <v>8271</v>
      </c>
      <c r="Q3363" t="s">
        <v>8317</v>
      </c>
      <c r="R3363" t="s">
        <v>8318</v>
      </c>
      <c r="S3363" s="11">
        <f t="shared" si="212"/>
        <v>41866.025347222225</v>
      </c>
      <c r="T3363" s="11">
        <f t="shared" si="213"/>
        <v>41883.665972222225</v>
      </c>
    </row>
    <row r="3364" spans="1:20" ht="43.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s="5">
        <f t="shared" si="210"/>
        <v>2.1800000000000002</v>
      </c>
      <c r="H3364" t="s">
        <v>8224</v>
      </c>
      <c r="I3364" t="s">
        <v>8246</v>
      </c>
      <c r="J3364">
        <v>1425704100</v>
      </c>
      <c r="K3364">
        <v>1424484717</v>
      </c>
      <c r="L3364" t="b">
        <v>0</v>
      </c>
      <c r="M3364">
        <v>20</v>
      </c>
      <c r="N3364" s="6">
        <f t="shared" si="211"/>
        <v>54.5</v>
      </c>
      <c r="O3364" t="b">
        <v>1</v>
      </c>
      <c r="P3364" t="s">
        <v>8271</v>
      </c>
      <c r="Q3364" t="s">
        <v>8317</v>
      </c>
      <c r="R3364" t="s">
        <v>8318</v>
      </c>
      <c r="S3364" s="11">
        <f t="shared" si="212"/>
        <v>42056.091631944444</v>
      </c>
      <c r="T3364" s="11">
        <f t="shared" si="213"/>
        <v>42070.204861111109</v>
      </c>
    </row>
    <row r="3365" spans="1:20" ht="43.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s="5">
        <f t="shared" si="210"/>
        <v>1.0141935483870967</v>
      </c>
      <c r="H3365" t="s">
        <v>8224</v>
      </c>
      <c r="I3365" t="s">
        <v>8246</v>
      </c>
      <c r="J3365">
        <v>1408464000</v>
      </c>
      <c r="K3365">
        <v>1406831445</v>
      </c>
      <c r="L3365" t="b">
        <v>0</v>
      </c>
      <c r="M3365">
        <v>26</v>
      </c>
      <c r="N3365" s="6">
        <f t="shared" si="211"/>
        <v>302.30769230769232</v>
      </c>
      <c r="O3365" t="b">
        <v>1</v>
      </c>
      <c r="P3365" t="s">
        <v>8271</v>
      </c>
      <c r="Q3365" t="s">
        <v>8317</v>
      </c>
      <c r="R3365" t="s">
        <v>8318</v>
      </c>
      <c r="S3365" s="11">
        <f t="shared" si="212"/>
        <v>41851.771354166667</v>
      </c>
      <c r="T3365" s="11">
        <f t="shared" si="213"/>
        <v>41870.666666666664</v>
      </c>
    </row>
    <row r="3366" spans="1:20" ht="43.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s="5">
        <f t="shared" si="210"/>
        <v>1.0593333333333332</v>
      </c>
      <c r="H3366" t="s">
        <v>8225</v>
      </c>
      <c r="I3366" t="s">
        <v>8247</v>
      </c>
      <c r="J3366">
        <v>1458075600</v>
      </c>
      <c r="K3366">
        <v>1456183649</v>
      </c>
      <c r="L3366" t="b">
        <v>0</v>
      </c>
      <c r="M3366">
        <v>72</v>
      </c>
      <c r="N3366" s="6">
        <f t="shared" si="211"/>
        <v>44.138888888888886</v>
      </c>
      <c r="O3366" t="b">
        <v>1</v>
      </c>
      <c r="P3366" t="s">
        <v>8271</v>
      </c>
      <c r="Q3366" t="s">
        <v>8317</v>
      </c>
      <c r="R3366" t="s">
        <v>8318</v>
      </c>
      <c r="S3366" s="11">
        <f t="shared" si="212"/>
        <v>42422.977418981478</v>
      </c>
      <c r="T3366" s="11">
        <f t="shared" si="213"/>
        <v>42444.875</v>
      </c>
    </row>
    <row r="3367" spans="1:20" ht="43.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s="5">
        <f t="shared" si="210"/>
        <v>1.04</v>
      </c>
      <c r="H3367" t="s">
        <v>8224</v>
      </c>
      <c r="I3367" t="s">
        <v>8246</v>
      </c>
      <c r="J3367">
        <v>1449973592</v>
      </c>
      <c r="K3367">
        <v>1447381592</v>
      </c>
      <c r="L3367" t="b">
        <v>0</v>
      </c>
      <c r="M3367">
        <v>3</v>
      </c>
      <c r="N3367" s="6">
        <f t="shared" si="211"/>
        <v>866.66666666666663</v>
      </c>
      <c r="O3367" t="b">
        <v>1</v>
      </c>
      <c r="P3367" t="s">
        <v>8271</v>
      </c>
      <c r="Q3367" t="s">
        <v>8317</v>
      </c>
      <c r="R3367" t="s">
        <v>8318</v>
      </c>
      <c r="S3367" s="11">
        <f t="shared" si="212"/>
        <v>42321.101759259262</v>
      </c>
      <c r="T3367" s="11">
        <f t="shared" si="213"/>
        <v>42351.101759259262</v>
      </c>
    </row>
    <row r="3368" spans="1:20" ht="43.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s="5">
        <f t="shared" si="210"/>
        <v>2.21</v>
      </c>
      <c r="H3368" t="s">
        <v>8224</v>
      </c>
      <c r="I3368" t="s">
        <v>8246</v>
      </c>
      <c r="J3368">
        <v>1431481037</v>
      </c>
      <c r="K3368">
        <v>1428889037</v>
      </c>
      <c r="L3368" t="b">
        <v>0</v>
      </c>
      <c r="M3368">
        <v>18</v>
      </c>
      <c r="N3368" s="6">
        <f t="shared" si="211"/>
        <v>61.388888888888886</v>
      </c>
      <c r="O3368" t="b">
        <v>1</v>
      </c>
      <c r="P3368" t="s">
        <v>8271</v>
      </c>
      <c r="Q3368" t="s">
        <v>8317</v>
      </c>
      <c r="R3368" t="s">
        <v>8318</v>
      </c>
      <c r="S3368" s="11">
        <f t="shared" si="212"/>
        <v>42107.067557870367</v>
      </c>
      <c r="T3368" s="11">
        <f t="shared" si="213"/>
        <v>42137.067557870367</v>
      </c>
    </row>
    <row r="3369" spans="1:20" ht="43.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s="5">
        <f t="shared" si="210"/>
        <v>1.1866666666666668</v>
      </c>
      <c r="H3369" t="s">
        <v>8225</v>
      </c>
      <c r="I3369" t="s">
        <v>8247</v>
      </c>
      <c r="J3369">
        <v>1438467894</v>
      </c>
      <c r="K3369">
        <v>1436307894</v>
      </c>
      <c r="L3369" t="b">
        <v>0</v>
      </c>
      <c r="M3369">
        <v>30</v>
      </c>
      <c r="N3369" s="6">
        <f t="shared" si="211"/>
        <v>29.666666666666668</v>
      </c>
      <c r="O3369" t="b">
        <v>1</v>
      </c>
      <c r="P3369" t="s">
        <v>8271</v>
      </c>
      <c r="Q3369" t="s">
        <v>8317</v>
      </c>
      <c r="R3369" t="s">
        <v>8318</v>
      </c>
      <c r="S3369" s="11">
        <f t="shared" si="212"/>
        <v>42192.933958333335</v>
      </c>
      <c r="T3369" s="11">
        <f t="shared" si="213"/>
        <v>42217.933958333335</v>
      </c>
    </row>
    <row r="3370" spans="1:20" ht="43.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s="5">
        <f t="shared" si="210"/>
        <v>1.046</v>
      </c>
      <c r="H3370" t="s">
        <v>8224</v>
      </c>
      <c r="I3370" t="s">
        <v>8246</v>
      </c>
      <c r="J3370">
        <v>1420088400</v>
      </c>
      <c r="K3370">
        <v>1416977259</v>
      </c>
      <c r="L3370" t="b">
        <v>0</v>
      </c>
      <c r="M3370">
        <v>23</v>
      </c>
      <c r="N3370" s="6">
        <f t="shared" si="211"/>
        <v>45.478260869565219</v>
      </c>
      <c r="O3370" t="b">
        <v>1</v>
      </c>
      <c r="P3370" t="s">
        <v>8271</v>
      </c>
      <c r="Q3370" t="s">
        <v>8317</v>
      </c>
      <c r="R3370" t="s">
        <v>8318</v>
      </c>
      <c r="S3370" s="11">
        <f t="shared" si="212"/>
        <v>41969.199756944443</v>
      </c>
      <c r="T3370" s="11">
        <f t="shared" si="213"/>
        <v>42005.208333333328</v>
      </c>
    </row>
    <row r="3371" spans="1:20" ht="43.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s="5">
        <f t="shared" si="210"/>
        <v>1.0389999999999999</v>
      </c>
      <c r="H3371" t="s">
        <v>8241</v>
      </c>
      <c r="I3371" t="s">
        <v>8249</v>
      </c>
      <c r="J3371">
        <v>1484441980</v>
      </c>
      <c r="K3371">
        <v>1479257980</v>
      </c>
      <c r="L3371" t="b">
        <v>0</v>
      </c>
      <c r="M3371">
        <v>54</v>
      </c>
      <c r="N3371" s="6">
        <f t="shared" si="211"/>
        <v>96.203703703703709</v>
      </c>
      <c r="O3371" t="b">
        <v>1</v>
      </c>
      <c r="P3371" t="s">
        <v>8271</v>
      </c>
      <c r="Q3371" t="s">
        <v>8317</v>
      </c>
      <c r="R3371" t="s">
        <v>8318</v>
      </c>
      <c r="S3371" s="11">
        <f t="shared" si="212"/>
        <v>42690.041435185187</v>
      </c>
      <c r="T3371" s="11">
        <f t="shared" si="213"/>
        <v>42750.041435185187</v>
      </c>
    </row>
    <row r="3372" spans="1:20" ht="29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s="5">
        <f t="shared" si="210"/>
        <v>1.1773333333333333</v>
      </c>
      <c r="H3372" t="s">
        <v>8224</v>
      </c>
      <c r="I3372" t="s">
        <v>8246</v>
      </c>
      <c r="J3372">
        <v>1481961600</v>
      </c>
      <c r="K3372">
        <v>1479283285</v>
      </c>
      <c r="L3372" t="b">
        <v>0</v>
      </c>
      <c r="M3372">
        <v>26</v>
      </c>
      <c r="N3372" s="6">
        <f t="shared" si="211"/>
        <v>67.92307692307692</v>
      </c>
      <c r="O3372" t="b">
        <v>1</v>
      </c>
      <c r="P3372" t="s">
        <v>8271</v>
      </c>
      <c r="Q3372" t="s">
        <v>8317</v>
      </c>
      <c r="R3372" t="s">
        <v>8318</v>
      </c>
      <c r="S3372" s="11">
        <f t="shared" si="212"/>
        <v>42690.334317129629</v>
      </c>
      <c r="T3372" s="11">
        <f t="shared" si="213"/>
        <v>42721.333333333328</v>
      </c>
    </row>
    <row r="3373" spans="1:20" ht="29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s="5">
        <f t="shared" si="210"/>
        <v>1.385</v>
      </c>
      <c r="H3373" t="s">
        <v>8224</v>
      </c>
      <c r="I3373" t="s">
        <v>8246</v>
      </c>
      <c r="J3373">
        <v>1449089965</v>
      </c>
      <c r="K3373">
        <v>1446670765</v>
      </c>
      <c r="L3373" t="b">
        <v>0</v>
      </c>
      <c r="M3373">
        <v>9</v>
      </c>
      <c r="N3373" s="6">
        <f t="shared" si="211"/>
        <v>30.777777777777779</v>
      </c>
      <c r="O3373" t="b">
        <v>1</v>
      </c>
      <c r="P3373" t="s">
        <v>8271</v>
      </c>
      <c r="Q3373" t="s">
        <v>8317</v>
      </c>
      <c r="R3373" t="s">
        <v>8318</v>
      </c>
      <c r="S3373" s="11">
        <f t="shared" si="212"/>
        <v>42312.874594907407</v>
      </c>
      <c r="T3373" s="11">
        <f t="shared" si="213"/>
        <v>42340.874594907407</v>
      </c>
    </row>
    <row r="3374" spans="1:20" ht="43.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s="5">
        <f t="shared" si="210"/>
        <v>1.0349999999999999</v>
      </c>
      <c r="H3374" t="s">
        <v>8224</v>
      </c>
      <c r="I3374" t="s">
        <v>8246</v>
      </c>
      <c r="J3374">
        <v>1408942740</v>
      </c>
      <c r="K3374">
        <v>1407157756</v>
      </c>
      <c r="L3374" t="b">
        <v>0</v>
      </c>
      <c r="M3374">
        <v>27</v>
      </c>
      <c r="N3374" s="6">
        <f t="shared" si="211"/>
        <v>38.333333333333336</v>
      </c>
      <c r="O3374" t="b">
        <v>1</v>
      </c>
      <c r="P3374" t="s">
        <v>8271</v>
      </c>
      <c r="Q3374" t="s">
        <v>8317</v>
      </c>
      <c r="R3374" t="s">
        <v>8318</v>
      </c>
      <c r="S3374" s="11">
        <f t="shared" si="212"/>
        <v>41855.548101851848</v>
      </c>
      <c r="T3374" s="11">
        <f t="shared" si="213"/>
        <v>41876.207638888889</v>
      </c>
    </row>
    <row r="3375" spans="1:20" ht="43.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s="5">
        <f t="shared" si="210"/>
        <v>1.0024999999999999</v>
      </c>
      <c r="H3375" t="s">
        <v>8225</v>
      </c>
      <c r="I3375" t="s">
        <v>8247</v>
      </c>
      <c r="J3375">
        <v>1437235200</v>
      </c>
      <c r="K3375">
        <v>1435177840</v>
      </c>
      <c r="L3375" t="b">
        <v>0</v>
      </c>
      <c r="M3375">
        <v>30</v>
      </c>
      <c r="N3375" s="6">
        <f t="shared" si="211"/>
        <v>66.833333333333329</v>
      </c>
      <c r="O3375" t="b">
        <v>1</v>
      </c>
      <c r="P3375" t="s">
        <v>8271</v>
      </c>
      <c r="Q3375" t="s">
        <v>8317</v>
      </c>
      <c r="R3375" t="s">
        <v>8318</v>
      </c>
      <c r="S3375" s="11">
        <f t="shared" si="212"/>
        <v>42179.854629629626</v>
      </c>
      <c r="T3375" s="11">
        <f t="shared" si="213"/>
        <v>42203.666666666672</v>
      </c>
    </row>
    <row r="3376" spans="1:20" ht="43.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s="5">
        <f t="shared" si="210"/>
        <v>1.0657142857142856</v>
      </c>
      <c r="H3376" t="s">
        <v>8229</v>
      </c>
      <c r="I3376" t="s">
        <v>8251</v>
      </c>
      <c r="J3376">
        <v>1446053616</v>
      </c>
      <c r="K3376">
        <v>1443461616</v>
      </c>
      <c r="L3376" t="b">
        <v>0</v>
      </c>
      <c r="M3376">
        <v>52</v>
      </c>
      <c r="N3376" s="6">
        <f t="shared" si="211"/>
        <v>71.730769230769226</v>
      </c>
      <c r="O3376" t="b">
        <v>1</v>
      </c>
      <c r="P3376" t="s">
        <v>8271</v>
      </c>
      <c r="Q3376" t="s">
        <v>8317</v>
      </c>
      <c r="R3376" t="s">
        <v>8318</v>
      </c>
      <c r="S3376" s="11">
        <f t="shared" si="212"/>
        <v>42275.731666666667</v>
      </c>
      <c r="T3376" s="11">
        <f t="shared" si="213"/>
        <v>42305.731666666667</v>
      </c>
    </row>
    <row r="3377" spans="1:20" ht="43.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s="5">
        <f t="shared" si="210"/>
        <v>1</v>
      </c>
      <c r="H3377" t="s">
        <v>8225</v>
      </c>
      <c r="I3377" t="s">
        <v>8247</v>
      </c>
      <c r="J3377">
        <v>1400423973</v>
      </c>
      <c r="K3377">
        <v>1399387173</v>
      </c>
      <c r="L3377" t="b">
        <v>0</v>
      </c>
      <c r="M3377">
        <v>17</v>
      </c>
      <c r="N3377" s="6">
        <f t="shared" si="211"/>
        <v>176.47058823529412</v>
      </c>
      <c r="O3377" t="b">
        <v>1</v>
      </c>
      <c r="P3377" t="s">
        <v>8271</v>
      </c>
      <c r="Q3377" t="s">
        <v>8317</v>
      </c>
      <c r="R3377" t="s">
        <v>8318</v>
      </c>
      <c r="S3377" s="11">
        <f t="shared" si="212"/>
        <v>41765.610798611109</v>
      </c>
      <c r="T3377" s="11">
        <f t="shared" si="213"/>
        <v>41777.610798611109</v>
      </c>
    </row>
    <row r="3378" spans="1:20" ht="43.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s="5">
        <f t="shared" si="210"/>
        <v>1.0001249999999999</v>
      </c>
      <c r="H3378" t="s">
        <v>8224</v>
      </c>
      <c r="I3378" t="s">
        <v>8246</v>
      </c>
      <c r="J3378">
        <v>1429976994</v>
      </c>
      <c r="K3378">
        <v>1424796594</v>
      </c>
      <c r="L3378" t="b">
        <v>0</v>
      </c>
      <c r="M3378">
        <v>19</v>
      </c>
      <c r="N3378" s="6">
        <f t="shared" si="211"/>
        <v>421.10526315789474</v>
      </c>
      <c r="O3378" t="b">
        <v>1</v>
      </c>
      <c r="P3378" t="s">
        <v>8271</v>
      </c>
      <c r="Q3378" t="s">
        <v>8317</v>
      </c>
      <c r="R3378" t="s">
        <v>8318</v>
      </c>
      <c r="S3378" s="11">
        <f t="shared" si="212"/>
        <v>42059.701319444444</v>
      </c>
      <c r="T3378" s="11">
        <f t="shared" si="213"/>
        <v>42119.659652777773</v>
      </c>
    </row>
    <row r="3379" spans="1:20" ht="43.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s="5">
        <f t="shared" si="210"/>
        <v>1.0105</v>
      </c>
      <c r="H3379" t="s">
        <v>8225</v>
      </c>
      <c r="I3379" t="s">
        <v>8247</v>
      </c>
      <c r="J3379">
        <v>1426870560</v>
      </c>
      <c r="K3379">
        <v>1424280899</v>
      </c>
      <c r="L3379" t="b">
        <v>0</v>
      </c>
      <c r="M3379">
        <v>77</v>
      </c>
      <c r="N3379" s="6">
        <f t="shared" si="211"/>
        <v>104.98701298701299</v>
      </c>
      <c r="O3379" t="b">
        <v>1</v>
      </c>
      <c r="P3379" t="s">
        <v>8271</v>
      </c>
      <c r="Q3379" t="s">
        <v>8317</v>
      </c>
      <c r="R3379" t="s">
        <v>8318</v>
      </c>
      <c r="S3379" s="11">
        <f t="shared" si="212"/>
        <v>42053.732627314821</v>
      </c>
      <c r="T3379" s="11">
        <f t="shared" si="213"/>
        <v>42083.705555555556</v>
      </c>
    </row>
    <row r="3380" spans="1:20" ht="43.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s="5">
        <f t="shared" si="210"/>
        <v>1.0763636363636364</v>
      </c>
      <c r="H3380" t="s">
        <v>8225</v>
      </c>
      <c r="I3380" t="s">
        <v>8247</v>
      </c>
      <c r="J3380">
        <v>1409490480</v>
      </c>
      <c r="K3380">
        <v>1407400306</v>
      </c>
      <c r="L3380" t="b">
        <v>0</v>
      </c>
      <c r="M3380">
        <v>21</v>
      </c>
      <c r="N3380" s="6">
        <f t="shared" si="211"/>
        <v>28.19047619047619</v>
      </c>
      <c r="O3380" t="b">
        <v>1</v>
      </c>
      <c r="P3380" t="s">
        <v>8271</v>
      </c>
      <c r="Q3380" t="s">
        <v>8317</v>
      </c>
      <c r="R3380" t="s">
        <v>8318</v>
      </c>
      <c r="S3380" s="11">
        <f t="shared" si="212"/>
        <v>41858.355393518519</v>
      </c>
      <c r="T3380" s="11">
        <f t="shared" si="213"/>
        <v>41882.547222222223</v>
      </c>
    </row>
    <row r="3381" spans="1:20" ht="43.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s="5">
        <f t="shared" si="210"/>
        <v>1.0365</v>
      </c>
      <c r="H3381" t="s">
        <v>8225</v>
      </c>
      <c r="I3381" t="s">
        <v>8247</v>
      </c>
      <c r="J3381">
        <v>1440630000</v>
      </c>
      <c r="K3381">
        <v>1439122800</v>
      </c>
      <c r="L3381" t="b">
        <v>0</v>
      </c>
      <c r="M3381">
        <v>38</v>
      </c>
      <c r="N3381" s="6">
        <f t="shared" si="211"/>
        <v>54.55263157894737</v>
      </c>
      <c r="O3381" t="b">
        <v>1</v>
      </c>
      <c r="P3381" t="s">
        <v>8271</v>
      </c>
      <c r="Q3381" t="s">
        <v>8317</v>
      </c>
      <c r="R3381" t="s">
        <v>8318</v>
      </c>
      <c r="S3381" s="11">
        <f t="shared" si="212"/>
        <v>42225.513888888891</v>
      </c>
      <c r="T3381" s="11">
        <f t="shared" si="213"/>
        <v>42242.958333333328</v>
      </c>
    </row>
    <row r="3382" spans="1:20" ht="43.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s="5">
        <f t="shared" si="210"/>
        <v>1.0443333333333333</v>
      </c>
      <c r="H3382" t="s">
        <v>8224</v>
      </c>
      <c r="I3382" t="s">
        <v>8246</v>
      </c>
      <c r="J3382">
        <v>1417305178</v>
      </c>
      <c r="K3382">
        <v>1414277578</v>
      </c>
      <c r="L3382" t="b">
        <v>0</v>
      </c>
      <c r="M3382">
        <v>28</v>
      </c>
      <c r="N3382" s="6">
        <f t="shared" si="211"/>
        <v>111.89285714285714</v>
      </c>
      <c r="O3382" t="b">
        <v>1</v>
      </c>
      <c r="P3382" t="s">
        <v>8271</v>
      </c>
      <c r="Q3382" t="s">
        <v>8317</v>
      </c>
      <c r="R3382" t="s">
        <v>8318</v>
      </c>
      <c r="S3382" s="11">
        <f t="shared" si="212"/>
        <v>41937.95344907407</v>
      </c>
      <c r="T3382" s="11">
        <f t="shared" si="213"/>
        <v>41972.995115740734</v>
      </c>
    </row>
    <row r="3383" spans="1:20" ht="43.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s="5">
        <f t="shared" si="210"/>
        <v>1.0225</v>
      </c>
      <c r="H3383" t="s">
        <v>8224</v>
      </c>
      <c r="I3383" t="s">
        <v>8246</v>
      </c>
      <c r="J3383">
        <v>1426044383</v>
      </c>
      <c r="K3383">
        <v>1423455983</v>
      </c>
      <c r="L3383" t="b">
        <v>0</v>
      </c>
      <c r="M3383">
        <v>48</v>
      </c>
      <c r="N3383" s="6">
        <f t="shared" si="211"/>
        <v>85.208333333333329</v>
      </c>
      <c r="O3383" t="b">
        <v>1</v>
      </c>
      <c r="P3383" t="s">
        <v>8271</v>
      </c>
      <c r="Q3383" t="s">
        <v>8317</v>
      </c>
      <c r="R3383" t="s">
        <v>8318</v>
      </c>
      <c r="S3383" s="11">
        <f t="shared" si="212"/>
        <v>42044.184988425928</v>
      </c>
      <c r="T3383" s="11">
        <f t="shared" si="213"/>
        <v>42074.143321759257</v>
      </c>
    </row>
    <row r="3384" spans="1:20" ht="43.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s="5">
        <f t="shared" si="210"/>
        <v>1.0074285714285713</v>
      </c>
      <c r="H3384" t="s">
        <v>8225</v>
      </c>
      <c r="I3384" t="s">
        <v>8247</v>
      </c>
      <c r="J3384">
        <v>1470092340</v>
      </c>
      <c r="K3384">
        <v>1467973256</v>
      </c>
      <c r="L3384" t="b">
        <v>0</v>
      </c>
      <c r="M3384">
        <v>46</v>
      </c>
      <c r="N3384" s="6">
        <f t="shared" si="211"/>
        <v>76.652173913043484</v>
      </c>
      <c r="O3384" t="b">
        <v>1</v>
      </c>
      <c r="P3384" t="s">
        <v>8271</v>
      </c>
      <c r="Q3384" t="s">
        <v>8317</v>
      </c>
      <c r="R3384" t="s">
        <v>8318</v>
      </c>
      <c r="S3384" s="11">
        <f t="shared" si="212"/>
        <v>42559.431203703702</v>
      </c>
      <c r="T3384" s="11">
        <f t="shared" si="213"/>
        <v>42583.957638888889</v>
      </c>
    </row>
    <row r="3385" spans="1:20" ht="43.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s="5">
        <f t="shared" si="210"/>
        <v>1.1171428571428572</v>
      </c>
      <c r="H3385" t="s">
        <v>8224</v>
      </c>
      <c r="I3385" t="s">
        <v>8246</v>
      </c>
      <c r="J3385">
        <v>1466707620</v>
      </c>
      <c r="K3385">
        <v>1464979620</v>
      </c>
      <c r="L3385" t="b">
        <v>0</v>
      </c>
      <c r="M3385">
        <v>30</v>
      </c>
      <c r="N3385" s="6">
        <f t="shared" si="211"/>
        <v>65.166666666666671</v>
      </c>
      <c r="O3385" t="b">
        <v>1</v>
      </c>
      <c r="P3385" t="s">
        <v>8271</v>
      </c>
      <c r="Q3385" t="s">
        <v>8317</v>
      </c>
      <c r="R3385" t="s">
        <v>8318</v>
      </c>
      <c r="S3385" s="11">
        <f t="shared" si="212"/>
        <v>42524.782638888893</v>
      </c>
      <c r="T3385" s="11">
        <f t="shared" si="213"/>
        <v>42544.782638888893</v>
      </c>
    </row>
    <row r="3386" spans="1:20" ht="43.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s="5">
        <f t="shared" si="210"/>
        <v>1.0001100000000001</v>
      </c>
      <c r="H3386" t="s">
        <v>8224</v>
      </c>
      <c r="I3386" t="s">
        <v>8246</v>
      </c>
      <c r="J3386">
        <v>1448074800</v>
      </c>
      <c r="K3386">
        <v>1444874768</v>
      </c>
      <c r="L3386" t="b">
        <v>0</v>
      </c>
      <c r="M3386">
        <v>64</v>
      </c>
      <c r="N3386" s="6">
        <f t="shared" si="211"/>
        <v>93.760312499999998</v>
      </c>
      <c r="O3386" t="b">
        <v>1</v>
      </c>
      <c r="P3386" t="s">
        <v>8271</v>
      </c>
      <c r="Q3386" t="s">
        <v>8317</v>
      </c>
      <c r="R3386" t="s">
        <v>8318</v>
      </c>
      <c r="S3386" s="11">
        <f t="shared" si="212"/>
        <v>42292.087592592594</v>
      </c>
      <c r="T3386" s="11">
        <f t="shared" si="213"/>
        <v>42329.125</v>
      </c>
    </row>
    <row r="3387" spans="1:20" ht="43.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s="5">
        <f t="shared" si="210"/>
        <v>1</v>
      </c>
      <c r="H3387" t="s">
        <v>8224</v>
      </c>
      <c r="I3387" t="s">
        <v>8246</v>
      </c>
      <c r="J3387">
        <v>1418244552</v>
      </c>
      <c r="K3387">
        <v>1415652552</v>
      </c>
      <c r="L3387" t="b">
        <v>0</v>
      </c>
      <c r="M3387">
        <v>15</v>
      </c>
      <c r="N3387" s="6">
        <f t="shared" si="211"/>
        <v>133.33333333333334</v>
      </c>
      <c r="O3387" t="b">
        <v>1</v>
      </c>
      <c r="P3387" t="s">
        <v>8271</v>
      </c>
      <c r="Q3387" t="s">
        <v>8317</v>
      </c>
      <c r="R3387" t="s">
        <v>8318</v>
      </c>
      <c r="S3387" s="11">
        <f t="shared" si="212"/>
        <v>41953.8675</v>
      </c>
      <c r="T3387" s="11">
        <f t="shared" si="213"/>
        <v>41983.8675</v>
      </c>
    </row>
    <row r="3388" spans="1:20" ht="43.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s="5">
        <f t="shared" si="210"/>
        <v>1.05</v>
      </c>
      <c r="H3388" t="s">
        <v>8224</v>
      </c>
      <c r="I3388" t="s">
        <v>8246</v>
      </c>
      <c r="J3388">
        <v>1417620506</v>
      </c>
      <c r="K3388">
        <v>1415028506</v>
      </c>
      <c r="L3388" t="b">
        <v>0</v>
      </c>
      <c r="M3388">
        <v>41</v>
      </c>
      <c r="N3388" s="6">
        <f t="shared" si="211"/>
        <v>51.219512195121951</v>
      </c>
      <c r="O3388" t="b">
        <v>1</v>
      </c>
      <c r="P3388" t="s">
        <v>8271</v>
      </c>
      <c r="Q3388" t="s">
        <v>8317</v>
      </c>
      <c r="R3388" t="s">
        <v>8318</v>
      </c>
      <c r="S3388" s="11">
        <f t="shared" si="212"/>
        <v>41946.644745370373</v>
      </c>
      <c r="T3388" s="11">
        <f t="shared" si="213"/>
        <v>41976.644745370373</v>
      </c>
    </row>
    <row r="3389" spans="1:20" ht="43.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s="5">
        <f t="shared" si="210"/>
        <v>1.1686666666666667</v>
      </c>
      <c r="H3389" t="s">
        <v>8224</v>
      </c>
      <c r="I3389" t="s">
        <v>8246</v>
      </c>
      <c r="J3389">
        <v>1418581088</v>
      </c>
      <c r="K3389">
        <v>1415125088</v>
      </c>
      <c r="L3389" t="b">
        <v>0</v>
      </c>
      <c r="M3389">
        <v>35</v>
      </c>
      <c r="N3389" s="6">
        <f t="shared" si="211"/>
        <v>100.17142857142858</v>
      </c>
      <c r="O3389" t="b">
        <v>1</v>
      </c>
      <c r="P3389" t="s">
        <v>8271</v>
      </c>
      <c r="Q3389" t="s">
        <v>8317</v>
      </c>
      <c r="R3389" t="s">
        <v>8318</v>
      </c>
      <c r="S3389" s="11">
        <f t="shared" si="212"/>
        <v>41947.762592592589</v>
      </c>
      <c r="T3389" s="11">
        <f t="shared" si="213"/>
        <v>41987.762592592597</v>
      </c>
    </row>
    <row r="3390" spans="1:20" ht="43.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s="5">
        <f t="shared" si="210"/>
        <v>1.038</v>
      </c>
      <c r="H3390" t="s">
        <v>8225</v>
      </c>
      <c r="I3390" t="s">
        <v>8247</v>
      </c>
      <c r="J3390">
        <v>1434625441</v>
      </c>
      <c r="K3390">
        <v>1432033441</v>
      </c>
      <c r="L3390" t="b">
        <v>0</v>
      </c>
      <c r="M3390">
        <v>45</v>
      </c>
      <c r="N3390" s="6">
        <f t="shared" si="211"/>
        <v>34.6</v>
      </c>
      <c r="O3390" t="b">
        <v>1</v>
      </c>
      <c r="P3390" t="s">
        <v>8271</v>
      </c>
      <c r="Q3390" t="s">
        <v>8317</v>
      </c>
      <c r="R3390" t="s">
        <v>8318</v>
      </c>
      <c r="S3390" s="11">
        <f t="shared" si="212"/>
        <v>42143.461122685185</v>
      </c>
      <c r="T3390" s="11">
        <f t="shared" si="213"/>
        <v>42173.461122685185</v>
      </c>
    </row>
    <row r="3391" spans="1:20" ht="43.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s="5">
        <f t="shared" si="210"/>
        <v>1.145</v>
      </c>
      <c r="H3391" t="s">
        <v>8224</v>
      </c>
      <c r="I3391" t="s">
        <v>8246</v>
      </c>
      <c r="J3391">
        <v>1464960682</v>
      </c>
      <c r="K3391">
        <v>1462368682</v>
      </c>
      <c r="L3391" t="b">
        <v>0</v>
      </c>
      <c r="M3391">
        <v>62</v>
      </c>
      <c r="N3391" s="6">
        <f t="shared" si="211"/>
        <v>184.67741935483872</v>
      </c>
      <c r="O3391" t="b">
        <v>1</v>
      </c>
      <c r="P3391" t="s">
        <v>8271</v>
      </c>
      <c r="Q3391" t="s">
        <v>8317</v>
      </c>
      <c r="R3391" t="s">
        <v>8318</v>
      </c>
      <c r="S3391" s="11">
        <f t="shared" si="212"/>
        <v>42494.563449074078</v>
      </c>
      <c r="T3391" s="11">
        <f t="shared" si="213"/>
        <v>42524.563449074078</v>
      </c>
    </row>
    <row r="3392" spans="1:20" ht="43.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s="5">
        <f t="shared" si="210"/>
        <v>1.024</v>
      </c>
      <c r="H3392" t="s">
        <v>8224</v>
      </c>
      <c r="I3392" t="s">
        <v>8246</v>
      </c>
      <c r="J3392">
        <v>1405017345</v>
      </c>
      <c r="K3392">
        <v>1403721345</v>
      </c>
      <c r="L3392" t="b">
        <v>0</v>
      </c>
      <c r="M3392">
        <v>22</v>
      </c>
      <c r="N3392" s="6">
        <f t="shared" si="211"/>
        <v>69.818181818181813</v>
      </c>
      <c r="O3392" t="b">
        <v>1</v>
      </c>
      <c r="P3392" t="s">
        <v>8271</v>
      </c>
      <c r="Q3392" t="s">
        <v>8317</v>
      </c>
      <c r="R3392" t="s">
        <v>8318</v>
      </c>
      <c r="S3392" s="11">
        <f t="shared" si="212"/>
        <v>41815.774826388886</v>
      </c>
      <c r="T3392" s="11">
        <f t="shared" si="213"/>
        <v>41830.774826388886</v>
      </c>
    </row>
    <row r="3393" spans="1:20" ht="43.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s="5">
        <f t="shared" si="210"/>
        <v>2.23</v>
      </c>
      <c r="H3393" t="s">
        <v>8224</v>
      </c>
      <c r="I3393" t="s">
        <v>8246</v>
      </c>
      <c r="J3393">
        <v>1407536880</v>
      </c>
      <c r="K3393">
        <v>1404997548</v>
      </c>
      <c r="L3393" t="b">
        <v>0</v>
      </c>
      <c r="M3393">
        <v>18</v>
      </c>
      <c r="N3393" s="6">
        <f t="shared" si="211"/>
        <v>61.944444444444443</v>
      </c>
      <c r="O3393" t="b">
        <v>1</v>
      </c>
      <c r="P3393" t="s">
        <v>8271</v>
      </c>
      <c r="Q3393" t="s">
        <v>8317</v>
      </c>
      <c r="R3393" t="s">
        <v>8318</v>
      </c>
      <c r="S3393" s="11">
        <f t="shared" si="212"/>
        <v>41830.545694444445</v>
      </c>
      <c r="T3393" s="11">
        <f t="shared" si="213"/>
        <v>41859.936111111114</v>
      </c>
    </row>
    <row r="3394" spans="1:20" ht="43.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s="5">
        <f t="shared" ref="G3394:G3457" si="214">E3394/D3394</f>
        <v>1</v>
      </c>
      <c r="H3394" t="s">
        <v>8225</v>
      </c>
      <c r="I3394" t="s">
        <v>8247</v>
      </c>
      <c r="J3394">
        <v>1462565855</v>
      </c>
      <c r="K3394">
        <v>1458245855</v>
      </c>
      <c r="L3394" t="b">
        <v>0</v>
      </c>
      <c r="M3394">
        <v>12</v>
      </c>
      <c r="N3394" s="6">
        <f t="shared" si="211"/>
        <v>41.666666666666664</v>
      </c>
      <c r="O3394" t="b">
        <v>1</v>
      </c>
      <c r="P3394" t="s">
        <v>8271</v>
      </c>
      <c r="Q3394" t="s">
        <v>8317</v>
      </c>
      <c r="R3394" t="s">
        <v>8318</v>
      </c>
      <c r="S3394" s="11">
        <f t="shared" si="212"/>
        <v>42446.845543981486</v>
      </c>
      <c r="T3394" s="11">
        <f t="shared" si="213"/>
        <v>42496.845543981486</v>
      </c>
    </row>
    <row r="3395" spans="1:20" ht="43.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s="5">
        <f t="shared" si="214"/>
        <v>1.0580000000000001</v>
      </c>
      <c r="H3395" t="s">
        <v>8224</v>
      </c>
      <c r="I3395" t="s">
        <v>8246</v>
      </c>
      <c r="J3395">
        <v>1415234760</v>
      </c>
      <c r="K3395">
        <v>1413065230</v>
      </c>
      <c r="L3395" t="b">
        <v>0</v>
      </c>
      <c r="M3395">
        <v>44</v>
      </c>
      <c r="N3395" s="6">
        <f t="shared" ref="N3395:N3458" si="215">IFERROR(E3395/M3395,0)</f>
        <v>36.06818181818182</v>
      </c>
      <c r="O3395" t="b">
        <v>1</v>
      </c>
      <c r="P3395" t="s">
        <v>8271</v>
      </c>
      <c r="Q3395" t="s">
        <v>8317</v>
      </c>
      <c r="R3395" t="s">
        <v>8318</v>
      </c>
      <c r="S3395" s="11">
        <f t="shared" ref="S3395:S3458" si="216">((($K3395/60)/60)/24)+DATE(1970,1,1)</f>
        <v>41923.921643518523</v>
      </c>
      <c r="T3395" s="11">
        <f t="shared" ref="T3395:T3458" si="217">((($J3395/60)/60)/24)+DATE(1970,1,1)</f>
        <v>41949.031944444447</v>
      </c>
    </row>
    <row r="3396" spans="1:20" ht="43.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s="5">
        <f t="shared" si="214"/>
        <v>1.4236363636363636</v>
      </c>
      <c r="H3396" t="s">
        <v>8225</v>
      </c>
      <c r="I3396" t="s">
        <v>8247</v>
      </c>
      <c r="J3396">
        <v>1406470645</v>
      </c>
      <c r="K3396">
        <v>1403878645</v>
      </c>
      <c r="L3396" t="b">
        <v>0</v>
      </c>
      <c r="M3396">
        <v>27</v>
      </c>
      <c r="N3396" s="6">
        <f t="shared" si="215"/>
        <v>29</v>
      </c>
      <c r="O3396" t="b">
        <v>1</v>
      </c>
      <c r="P3396" t="s">
        <v>8271</v>
      </c>
      <c r="Q3396" t="s">
        <v>8317</v>
      </c>
      <c r="R3396" t="s">
        <v>8318</v>
      </c>
      <c r="S3396" s="11">
        <f t="shared" si="216"/>
        <v>41817.59542824074</v>
      </c>
      <c r="T3396" s="11">
        <f t="shared" si="217"/>
        <v>41847.59542824074</v>
      </c>
    </row>
    <row r="3397" spans="1:20" ht="29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s="5">
        <f t="shared" si="214"/>
        <v>1.84</v>
      </c>
      <c r="H3397" t="s">
        <v>8225</v>
      </c>
      <c r="I3397" t="s">
        <v>8247</v>
      </c>
      <c r="J3397">
        <v>1433009400</v>
      </c>
      <c r="K3397">
        <v>1431795944</v>
      </c>
      <c r="L3397" t="b">
        <v>0</v>
      </c>
      <c r="M3397">
        <v>38</v>
      </c>
      <c r="N3397" s="6">
        <f t="shared" si="215"/>
        <v>24.210526315789473</v>
      </c>
      <c r="O3397" t="b">
        <v>1</v>
      </c>
      <c r="P3397" t="s">
        <v>8271</v>
      </c>
      <c r="Q3397" t="s">
        <v>8317</v>
      </c>
      <c r="R3397" t="s">
        <v>8318</v>
      </c>
      <c r="S3397" s="11">
        <f t="shared" si="216"/>
        <v>42140.712314814817</v>
      </c>
      <c r="T3397" s="11">
        <f t="shared" si="217"/>
        <v>42154.756944444445</v>
      </c>
    </row>
    <row r="3398" spans="1:20" ht="43.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s="5">
        <f t="shared" si="214"/>
        <v>1.0433333333333332</v>
      </c>
      <c r="H3398" t="s">
        <v>8224</v>
      </c>
      <c r="I3398" t="s">
        <v>8246</v>
      </c>
      <c r="J3398">
        <v>1401595140</v>
      </c>
      <c r="K3398">
        <v>1399286589</v>
      </c>
      <c r="L3398" t="b">
        <v>0</v>
      </c>
      <c r="M3398">
        <v>28</v>
      </c>
      <c r="N3398" s="6">
        <f t="shared" si="215"/>
        <v>55.892857142857146</v>
      </c>
      <c r="O3398" t="b">
        <v>1</v>
      </c>
      <c r="P3398" t="s">
        <v>8271</v>
      </c>
      <c r="Q3398" t="s">
        <v>8317</v>
      </c>
      <c r="R3398" t="s">
        <v>8318</v>
      </c>
      <c r="S3398" s="11">
        <f t="shared" si="216"/>
        <v>41764.44663194444</v>
      </c>
      <c r="T3398" s="11">
        <f t="shared" si="217"/>
        <v>41791.165972222225</v>
      </c>
    </row>
    <row r="3399" spans="1:20" ht="29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s="5">
        <f t="shared" si="214"/>
        <v>1.1200000000000001</v>
      </c>
      <c r="H3399" t="s">
        <v>8225</v>
      </c>
      <c r="I3399" t="s">
        <v>8247</v>
      </c>
      <c r="J3399">
        <v>1455832800</v>
      </c>
      <c r="K3399">
        <v>1452338929</v>
      </c>
      <c r="L3399" t="b">
        <v>0</v>
      </c>
      <c r="M3399">
        <v>24</v>
      </c>
      <c r="N3399" s="6">
        <f t="shared" si="215"/>
        <v>11.666666666666666</v>
      </c>
      <c r="O3399" t="b">
        <v>1</v>
      </c>
      <c r="P3399" t="s">
        <v>8271</v>
      </c>
      <c r="Q3399" t="s">
        <v>8317</v>
      </c>
      <c r="R3399" t="s">
        <v>8318</v>
      </c>
      <c r="S3399" s="11">
        <f t="shared" si="216"/>
        <v>42378.478344907402</v>
      </c>
      <c r="T3399" s="11">
        <f t="shared" si="217"/>
        <v>42418.916666666672</v>
      </c>
    </row>
    <row r="3400" spans="1:20" ht="43.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s="5">
        <f t="shared" si="214"/>
        <v>1.1107499999999999</v>
      </c>
      <c r="H3400" t="s">
        <v>8224</v>
      </c>
      <c r="I3400" t="s">
        <v>8246</v>
      </c>
      <c r="J3400">
        <v>1416589200</v>
      </c>
      <c r="K3400">
        <v>1414605776</v>
      </c>
      <c r="L3400" t="b">
        <v>0</v>
      </c>
      <c r="M3400">
        <v>65</v>
      </c>
      <c r="N3400" s="6">
        <f t="shared" si="215"/>
        <v>68.353846153846149</v>
      </c>
      <c r="O3400" t="b">
        <v>1</v>
      </c>
      <c r="P3400" t="s">
        <v>8271</v>
      </c>
      <c r="Q3400" t="s">
        <v>8317</v>
      </c>
      <c r="R3400" t="s">
        <v>8318</v>
      </c>
      <c r="S3400" s="11">
        <f t="shared" si="216"/>
        <v>41941.75203703704</v>
      </c>
      <c r="T3400" s="11">
        <f t="shared" si="217"/>
        <v>41964.708333333328</v>
      </c>
    </row>
    <row r="3401" spans="1:20" ht="43.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s="5">
        <f t="shared" si="214"/>
        <v>1.0375000000000001</v>
      </c>
      <c r="H3401" t="s">
        <v>8225</v>
      </c>
      <c r="I3401" t="s">
        <v>8247</v>
      </c>
      <c r="J3401">
        <v>1424556325</v>
      </c>
      <c r="K3401">
        <v>1421964325</v>
      </c>
      <c r="L3401" t="b">
        <v>0</v>
      </c>
      <c r="M3401">
        <v>46</v>
      </c>
      <c r="N3401" s="6">
        <f t="shared" si="215"/>
        <v>27.065217391304348</v>
      </c>
      <c r="O3401" t="b">
        <v>1</v>
      </c>
      <c r="P3401" t="s">
        <v>8271</v>
      </c>
      <c r="Q3401" t="s">
        <v>8317</v>
      </c>
      <c r="R3401" t="s">
        <v>8318</v>
      </c>
      <c r="S3401" s="11">
        <f t="shared" si="216"/>
        <v>42026.920428240745</v>
      </c>
      <c r="T3401" s="11">
        <f t="shared" si="217"/>
        <v>42056.920428240745</v>
      </c>
    </row>
    <row r="3402" spans="1:20" ht="43.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s="5">
        <f t="shared" si="214"/>
        <v>1.0041</v>
      </c>
      <c r="H3402" t="s">
        <v>8224</v>
      </c>
      <c r="I3402" t="s">
        <v>8246</v>
      </c>
      <c r="J3402">
        <v>1409266414</v>
      </c>
      <c r="K3402">
        <v>1405378414</v>
      </c>
      <c r="L3402" t="b">
        <v>0</v>
      </c>
      <c r="M3402">
        <v>85</v>
      </c>
      <c r="N3402" s="6">
        <f t="shared" si="215"/>
        <v>118.12941176470588</v>
      </c>
      <c r="O3402" t="b">
        <v>1</v>
      </c>
      <c r="P3402" t="s">
        <v>8271</v>
      </c>
      <c r="Q3402" t="s">
        <v>8317</v>
      </c>
      <c r="R3402" t="s">
        <v>8318</v>
      </c>
      <c r="S3402" s="11">
        <f t="shared" si="216"/>
        <v>41834.953865740739</v>
      </c>
      <c r="T3402" s="11">
        <f t="shared" si="217"/>
        <v>41879.953865740739</v>
      </c>
    </row>
    <row r="3403" spans="1:20" ht="43.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s="5">
        <f t="shared" si="214"/>
        <v>1.0186206896551724</v>
      </c>
      <c r="H3403" t="s">
        <v>8225</v>
      </c>
      <c r="I3403" t="s">
        <v>8247</v>
      </c>
      <c r="J3403">
        <v>1438968146</v>
      </c>
      <c r="K3403">
        <v>1436376146</v>
      </c>
      <c r="L3403" t="b">
        <v>0</v>
      </c>
      <c r="M3403">
        <v>66</v>
      </c>
      <c r="N3403" s="6">
        <f t="shared" si="215"/>
        <v>44.757575757575758</v>
      </c>
      <c r="O3403" t="b">
        <v>1</v>
      </c>
      <c r="P3403" t="s">
        <v>8271</v>
      </c>
      <c r="Q3403" t="s">
        <v>8317</v>
      </c>
      <c r="R3403" t="s">
        <v>8318</v>
      </c>
      <c r="S3403" s="11">
        <f t="shared" si="216"/>
        <v>42193.723912037036</v>
      </c>
      <c r="T3403" s="11">
        <f t="shared" si="217"/>
        <v>42223.723912037036</v>
      </c>
    </row>
    <row r="3404" spans="1:20" ht="43.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s="5">
        <f t="shared" si="214"/>
        <v>1.0976666666666666</v>
      </c>
      <c r="H3404" t="s">
        <v>8224</v>
      </c>
      <c r="I3404" t="s">
        <v>8246</v>
      </c>
      <c r="J3404">
        <v>1447295460</v>
      </c>
      <c r="K3404">
        <v>1444747843</v>
      </c>
      <c r="L3404" t="b">
        <v>0</v>
      </c>
      <c r="M3404">
        <v>165</v>
      </c>
      <c r="N3404" s="6">
        <f t="shared" si="215"/>
        <v>99.787878787878782</v>
      </c>
      <c r="O3404" t="b">
        <v>1</v>
      </c>
      <c r="P3404" t="s">
        <v>8271</v>
      </c>
      <c r="Q3404" t="s">
        <v>8317</v>
      </c>
      <c r="R3404" t="s">
        <v>8318</v>
      </c>
      <c r="S3404" s="11">
        <f t="shared" si="216"/>
        <v>42290.61855324074</v>
      </c>
      <c r="T3404" s="11">
        <f t="shared" si="217"/>
        <v>42320.104861111111</v>
      </c>
    </row>
    <row r="3405" spans="1:20" ht="43.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s="5">
        <f t="shared" si="214"/>
        <v>1</v>
      </c>
      <c r="H3405" t="s">
        <v>8225</v>
      </c>
      <c r="I3405" t="s">
        <v>8247</v>
      </c>
      <c r="J3405">
        <v>1435230324</v>
      </c>
      <c r="K3405">
        <v>1432638324</v>
      </c>
      <c r="L3405" t="b">
        <v>0</v>
      </c>
      <c r="M3405">
        <v>17</v>
      </c>
      <c r="N3405" s="6">
        <f t="shared" si="215"/>
        <v>117.64705882352941</v>
      </c>
      <c r="O3405" t="b">
        <v>1</v>
      </c>
      <c r="P3405" t="s">
        <v>8271</v>
      </c>
      <c r="Q3405" t="s">
        <v>8317</v>
      </c>
      <c r="R3405" t="s">
        <v>8318</v>
      </c>
      <c r="S3405" s="11">
        <f t="shared" si="216"/>
        <v>42150.462083333332</v>
      </c>
      <c r="T3405" s="11">
        <f t="shared" si="217"/>
        <v>42180.462083333332</v>
      </c>
    </row>
    <row r="3406" spans="1:20" ht="43.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s="5">
        <f t="shared" si="214"/>
        <v>1.22</v>
      </c>
      <c r="H3406" t="s">
        <v>8224</v>
      </c>
      <c r="I3406" t="s">
        <v>8246</v>
      </c>
      <c r="J3406">
        <v>1434542702</v>
      </c>
      <c r="K3406">
        <v>1432814702</v>
      </c>
      <c r="L3406" t="b">
        <v>0</v>
      </c>
      <c r="M3406">
        <v>3</v>
      </c>
      <c r="N3406" s="6">
        <f t="shared" si="215"/>
        <v>203.33333333333334</v>
      </c>
      <c r="O3406" t="b">
        <v>1</v>
      </c>
      <c r="P3406" t="s">
        <v>8271</v>
      </c>
      <c r="Q3406" t="s">
        <v>8317</v>
      </c>
      <c r="R3406" t="s">
        <v>8318</v>
      </c>
      <c r="S3406" s="11">
        <f t="shared" si="216"/>
        <v>42152.503495370373</v>
      </c>
      <c r="T3406" s="11">
        <f t="shared" si="217"/>
        <v>42172.503495370373</v>
      </c>
    </row>
    <row r="3407" spans="1:20" ht="43.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s="5">
        <f t="shared" si="214"/>
        <v>1.3757142857142857</v>
      </c>
      <c r="H3407" t="s">
        <v>8225</v>
      </c>
      <c r="I3407" t="s">
        <v>8247</v>
      </c>
      <c r="J3407">
        <v>1456876740</v>
      </c>
      <c r="K3407">
        <v>1455063886</v>
      </c>
      <c r="L3407" t="b">
        <v>0</v>
      </c>
      <c r="M3407">
        <v>17</v>
      </c>
      <c r="N3407" s="6">
        <f t="shared" si="215"/>
        <v>28.323529411764707</v>
      </c>
      <c r="O3407" t="b">
        <v>1</v>
      </c>
      <c r="P3407" t="s">
        <v>8271</v>
      </c>
      <c r="Q3407" t="s">
        <v>8317</v>
      </c>
      <c r="R3407" t="s">
        <v>8318</v>
      </c>
      <c r="S3407" s="11">
        <f t="shared" si="216"/>
        <v>42410.017199074078</v>
      </c>
      <c r="T3407" s="11">
        <f t="shared" si="217"/>
        <v>42430.999305555553</v>
      </c>
    </row>
    <row r="3408" spans="1:20" ht="29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s="5">
        <f t="shared" si="214"/>
        <v>1.0031000000000001</v>
      </c>
      <c r="H3408" t="s">
        <v>8224</v>
      </c>
      <c r="I3408" t="s">
        <v>8246</v>
      </c>
      <c r="J3408">
        <v>1405511376</v>
      </c>
      <c r="K3408">
        <v>1401623376</v>
      </c>
      <c r="L3408" t="b">
        <v>0</v>
      </c>
      <c r="M3408">
        <v>91</v>
      </c>
      <c r="N3408" s="6">
        <f t="shared" si="215"/>
        <v>110.23076923076923</v>
      </c>
      <c r="O3408" t="b">
        <v>1</v>
      </c>
      <c r="P3408" t="s">
        <v>8271</v>
      </c>
      <c r="Q3408" t="s">
        <v>8317</v>
      </c>
      <c r="R3408" t="s">
        <v>8318</v>
      </c>
      <c r="S3408" s="11">
        <f t="shared" si="216"/>
        <v>41791.492777777778</v>
      </c>
      <c r="T3408" s="11">
        <f t="shared" si="217"/>
        <v>41836.492777777778</v>
      </c>
    </row>
    <row r="3409" spans="1:20" ht="58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s="5">
        <f t="shared" si="214"/>
        <v>1.071</v>
      </c>
      <c r="H3409" t="s">
        <v>8225</v>
      </c>
      <c r="I3409" t="s">
        <v>8247</v>
      </c>
      <c r="J3409">
        <v>1404641289</v>
      </c>
      <c r="K3409">
        <v>1402049289</v>
      </c>
      <c r="L3409" t="b">
        <v>0</v>
      </c>
      <c r="M3409">
        <v>67</v>
      </c>
      <c r="N3409" s="6">
        <f t="shared" si="215"/>
        <v>31.970149253731343</v>
      </c>
      <c r="O3409" t="b">
        <v>1</v>
      </c>
      <c r="P3409" t="s">
        <v>8271</v>
      </c>
      <c r="Q3409" t="s">
        <v>8317</v>
      </c>
      <c r="R3409" t="s">
        <v>8318</v>
      </c>
      <c r="S3409" s="11">
        <f t="shared" si="216"/>
        <v>41796.422326388885</v>
      </c>
      <c r="T3409" s="11">
        <f t="shared" si="217"/>
        <v>41826.422326388885</v>
      </c>
    </row>
    <row r="3410" spans="1:20" ht="43.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s="5">
        <f t="shared" si="214"/>
        <v>2.11</v>
      </c>
      <c r="H3410" t="s">
        <v>8224</v>
      </c>
      <c r="I3410" t="s">
        <v>8246</v>
      </c>
      <c r="J3410">
        <v>1405727304</v>
      </c>
      <c r="K3410">
        <v>1403135304</v>
      </c>
      <c r="L3410" t="b">
        <v>0</v>
      </c>
      <c r="M3410">
        <v>18</v>
      </c>
      <c r="N3410" s="6">
        <f t="shared" si="215"/>
        <v>58.611111111111114</v>
      </c>
      <c r="O3410" t="b">
        <v>1</v>
      </c>
      <c r="P3410" t="s">
        <v>8271</v>
      </c>
      <c r="Q3410" t="s">
        <v>8317</v>
      </c>
      <c r="R3410" t="s">
        <v>8318</v>
      </c>
      <c r="S3410" s="11">
        <f t="shared" si="216"/>
        <v>41808.991944444446</v>
      </c>
      <c r="T3410" s="11">
        <f t="shared" si="217"/>
        <v>41838.991944444446</v>
      </c>
    </row>
    <row r="3411" spans="1:20" ht="43.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s="5">
        <f t="shared" si="214"/>
        <v>1.236</v>
      </c>
      <c r="H3411" t="s">
        <v>8225</v>
      </c>
      <c r="I3411" t="s">
        <v>8247</v>
      </c>
      <c r="J3411">
        <v>1469998680</v>
      </c>
      <c r="K3411">
        <v>1466710358</v>
      </c>
      <c r="L3411" t="b">
        <v>0</v>
      </c>
      <c r="M3411">
        <v>21</v>
      </c>
      <c r="N3411" s="6">
        <f t="shared" si="215"/>
        <v>29.428571428571427</v>
      </c>
      <c r="O3411" t="b">
        <v>1</v>
      </c>
      <c r="P3411" t="s">
        <v>8271</v>
      </c>
      <c r="Q3411" t="s">
        <v>8317</v>
      </c>
      <c r="R3411" t="s">
        <v>8318</v>
      </c>
      <c r="S3411" s="11">
        <f t="shared" si="216"/>
        <v>42544.814328703709</v>
      </c>
      <c r="T3411" s="11">
        <f t="shared" si="217"/>
        <v>42582.873611111107</v>
      </c>
    </row>
    <row r="3412" spans="1:20" ht="43.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s="5">
        <f t="shared" si="214"/>
        <v>1.085</v>
      </c>
      <c r="H3412" t="s">
        <v>8224</v>
      </c>
      <c r="I3412" t="s">
        <v>8246</v>
      </c>
      <c r="J3412">
        <v>1465196400</v>
      </c>
      <c r="K3412">
        <v>1462841990</v>
      </c>
      <c r="L3412" t="b">
        <v>0</v>
      </c>
      <c r="M3412">
        <v>40</v>
      </c>
      <c r="N3412" s="6">
        <f t="shared" si="215"/>
        <v>81.375</v>
      </c>
      <c r="O3412" t="b">
        <v>1</v>
      </c>
      <c r="P3412" t="s">
        <v>8271</v>
      </c>
      <c r="Q3412" t="s">
        <v>8317</v>
      </c>
      <c r="R3412" t="s">
        <v>8318</v>
      </c>
      <c r="S3412" s="11">
        <f t="shared" si="216"/>
        <v>42500.041550925926</v>
      </c>
      <c r="T3412" s="11">
        <f t="shared" si="217"/>
        <v>42527.291666666672</v>
      </c>
    </row>
    <row r="3413" spans="1:20" ht="43.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s="5">
        <f t="shared" si="214"/>
        <v>1.0356666666666667</v>
      </c>
      <c r="H3413" t="s">
        <v>8224</v>
      </c>
      <c r="I3413" t="s">
        <v>8246</v>
      </c>
      <c r="J3413">
        <v>1444264372</v>
      </c>
      <c r="K3413">
        <v>1442536372</v>
      </c>
      <c r="L3413" t="b">
        <v>0</v>
      </c>
      <c r="M3413">
        <v>78</v>
      </c>
      <c r="N3413" s="6">
        <f t="shared" si="215"/>
        <v>199.16666666666666</v>
      </c>
      <c r="O3413" t="b">
        <v>1</v>
      </c>
      <c r="P3413" t="s">
        <v>8271</v>
      </c>
      <c r="Q3413" t="s">
        <v>8317</v>
      </c>
      <c r="R3413" t="s">
        <v>8318</v>
      </c>
      <c r="S3413" s="11">
        <f t="shared" si="216"/>
        <v>42265.022824074069</v>
      </c>
      <c r="T3413" s="11">
        <f t="shared" si="217"/>
        <v>42285.022824074069</v>
      </c>
    </row>
    <row r="3414" spans="1:20" ht="43.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s="5">
        <f t="shared" si="214"/>
        <v>1</v>
      </c>
      <c r="H3414" t="s">
        <v>8225</v>
      </c>
      <c r="I3414" t="s">
        <v>8247</v>
      </c>
      <c r="J3414">
        <v>1411858862</v>
      </c>
      <c r="K3414">
        <v>1409266862</v>
      </c>
      <c r="L3414" t="b">
        <v>0</v>
      </c>
      <c r="M3414">
        <v>26</v>
      </c>
      <c r="N3414" s="6">
        <f t="shared" si="215"/>
        <v>115.38461538461539</v>
      </c>
      <c r="O3414" t="b">
        <v>1</v>
      </c>
      <c r="P3414" t="s">
        <v>8271</v>
      </c>
      <c r="Q3414" t="s">
        <v>8317</v>
      </c>
      <c r="R3414" t="s">
        <v>8318</v>
      </c>
      <c r="S3414" s="11">
        <f t="shared" si="216"/>
        <v>41879.959050925929</v>
      </c>
      <c r="T3414" s="11">
        <f t="shared" si="217"/>
        <v>41909.959050925929</v>
      </c>
    </row>
    <row r="3415" spans="1:20" ht="43.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s="5">
        <f t="shared" si="214"/>
        <v>1.3</v>
      </c>
      <c r="H3415" t="s">
        <v>8224</v>
      </c>
      <c r="I3415" t="s">
        <v>8246</v>
      </c>
      <c r="J3415">
        <v>1425099540</v>
      </c>
      <c r="K3415">
        <v>1424280938</v>
      </c>
      <c r="L3415" t="b">
        <v>0</v>
      </c>
      <c r="M3415">
        <v>14</v>
      </c>
      <c r="N3415" s="6">
        <f t="shared" si="215"/>
        <v>46.428571428571431</v>
      </c>
      <c r="O3415" t="b">
        <v>1</v>
      </c>
      <c r="P3415" t="s">
        <v>8271</v>
      </c>
      <c r="Q3415" t="s">
        <v>8317</v>
      </c>
      <c r="R3415" t="s">
        <v>8318</v>
      </c>
      <c r="S3415" s="11">
        <f t="shared" si="216"/>
        <v>42053.733078703706</v>
      </c>
      <c r="T3415" s="11">
        <f t="shared" si="217"/>
        <v>42063.207638888889</v>
      </c>
    </row>
    <row r="3416" spans="1:20" ht="43.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s="5">
        <f t="shared" si="214"/>
        <v>1.0349999999999999</v>
      </c>
      <c r="H3416" t="s">
        <v>8224</v>
      </c>
      <c r="I3416" t="s">
        <v>8246</v>
      </c>
      <c r="J3416">
        <v>1480579140</v>
      </c>
      <c r="K3416">
        <v>1478030325</v>
      </c>
      <c r="L3416" t="b">
        <v>0</v>
      </c>
      <c r="M3416">
        <v>44</v>
      </c>
      <c r="N3416" s="6">
        <f t="shared" si="215"/>
        <v>70.568181818181813</v>
      </c>
      <c r="O3416" t="b">
        <v>1</v>
      </c>
      <c r="P3416" t="s">
        <v>8271</v>
      </c>
      <c r="Q3416" t="s">
        <v>8317</v>
      </c>
      <c r="R3416" t="s">
        <v>8318</v>
      </c>
      <c r="S3416" s="11">
        <f t="shared" si="216"/>
        <v>42675.832465277781</v>
      </c>
      <c r="T3416" s="11">
        <f t="shared" si="217"/>
        <v>42705.332638888889</v>
      </c>
    </row>
    <row r="3417" spans="1:20" ht="29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s="5">
        <f t="shared" si="214"/>
        <v>1</v>
      </c>
      <c r="H3417" t="s">
        <v>8224</v>
      </c>
      <c r="I3417" t="s">
        <v>8246</v>
      </c>
      <c r="J3417">
        <v>1460935800</v>
      </c>
      <c r="K3417">
        <v>1459999656</v>
      </c>
      <c r="L3417" t="b">
        <v>0</v>
      </c>
      <c r="M3417">
        <v>9</v>
      </c>
      <c r="N3417" s="6">
        <f t="shared" si="215"/>
        <v>22.222222222222221</v>
      </c>
      <c r="O3417" t="b">
        <v>1</v>
      </c>
      <c r="P3417" t="s">
        <v>8271</v>
      </c>
      <c r="Q3417" t="s">
        <v>8317</v>
      </c>
      <c r="R3417" t="s">
        <v>8318</v>
      </c>
      <c r="S3417" s="11">
        <f t="shared" si="216"/>
        <v>42467.144166666665</v>
      </c>
      <c r="T3417" s="11">
        <f t="shared" si="217"/>
        <v>42477.979166666672</v>
      </c>
    </row>
    <row r="3418" spans="1:20" ht="43.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s="5">
        <f t="shared" si="214"/>
        <v>1.196</v>
      </c>
      <c r="H3418" t="s">
        <v>8225</v>
      </c>
      <c r="I3418" t="s">
        <v>8247</v>
      </c>
      <c r="J3418">
        <v>1429813800</v>
      </c>
      <c r="K3418">
        <v>1427363645</v>
      </c>
      <c r="L3418" t="b">
        <v>0</v>
      </c>
      <c r="M3418">
        <v>30</v>
      </c>
      <c r="N3418" s="6">
        <f t="shared" si="215"/>
        <v>159.46666666666667</v>
      </c>
      <c r="O3418" t="b">
        <v>1</v>
      </c>
      <c r="P3418" t="s">
        <v>8271</v>
      </c>
      <c r="Q3418" t="s">
        <v>8317</v>
      </c>
      <c r="R3418" t="s">
        <v>8318</v>
      </c>
      <c r="S3418" s="11">
        <f t="shared" si="216"/>
        <v>42089.412557870368</v>
      </c>
      <c r="T3418" s="11">
        <f t="shared" si="217"/>
        <v>42117.770833333328</v>
      </c>
    </row>
    <row r="3419" spans="1:20" ht="43.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s="5">
        <f t="shared" si="214"/>
        <v>1.0000058823529412</v>
      </c>
      <c r="H3419" t="s">
        <v>8224</v>
      </c>
      <c r="I3419" t="s">
        <v>8246</v>
      </c>
      <c r="J3419">
        <v>1414284180</v>
      </c>
      <c r="K3419">
        <v>1410558948</v>
      </c>
      <c r="L3419" t="b">
        <v>0</v>
      </c>
      <c r="M3419">
        <v>45</v>
      </c>
      <c r="N3419" s="6">
        <f t="shared" si="215"/>
        <v>37.777999999999999</v>
      </c>
      <c r="O3419" t="b">
        <v>1</v>
      </c>
      <c r="P3419" t="s">
        <v>8271</v>
      </c>
      <c r="Q3419" t="s">
        <v>8317</v>
      </c>
      <c r="R3419" t="s">
        <v>8318</v>
      </c>
      <c r="S3419" s="11">
        <f t="shared" si="216"/>
        <v>41894.91375</v>
      </c>
      <c r="T3419" s="11">
        <f t="shared" si="217"/>
        <v>41938.029861111114</v>
      </c>
    </row>
    <row r="3420" spans="1:20" ht="43.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s="5">
        <f t="shared" si="214"/>
        <v>1.00875</v>
      </c>
      <c r="H3420" t="s">
        <v>8224</v>
      </c>
      <c r="I3420" t="s">
        <v>8246</v>
      </c>
      <c r="J3420">
        <v>1400875307</v>
      </c>
      <c r="K3420">
        <v>1398283307</v>
      </c>
      <c r="L3420" t="b">
        <v>0</v>
      </c>
      <c r="M3420">
        <v>56</v>
      </c>
      <c r="N3420" s="6">
        <f t="shared" si="215"/>
        <v>72.053571428571431</v>
      </c>
      <c r="O3420" t="b">
        <v>1</v>
      </c>
      <c r="P3420" t="s">
        <v>8271</v>
      </c>
      <c r="Q3420" t="s">
        <v>8317</v>
      </c>
      <c r="R3420" t="s">
        <v>8318</v>
      </c>
      <c r="S3420" s="11">
        <f t="shared" si="216"/>
        <v>41752.83457175926</v>
      </c>
      <c r="T3420" s="11">
        <f t="shared" si="217"/>
        <v>41782.83457175926</v>
      </c>
    </row>
    <row r="3421" spans="1:20" ht="58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s="5">
        <f t="shared" si="214"/>
        <v>1.0654545454545454</v>
      </c>
      <c r="H3421" t="s">
        <v>8241</v>
      </c>
      <c r="I3421" t="s">
        <v>8249</v>
      </c>
      <c r="J3421">
        <v>1459978200</v>
      </c>
      <c r="K3421">
        <v>1458416585</v>
      </c>
      <c r="L3421" t="b">
        <v>0</v>
      </c>
      <c r="M3421">
        <v>46</v>
      </c>
      <c r="N3421" s="6">
        <f t="shared" si="215"/>
        <v>63.695652173913047</v>
      </c>
      <c r="O3421" t="b">
        <v>1</v>
      </c>
      <c r="P3421" t="s">
        <v>8271</v>
      </c>
      <c r="Q3421" t="s">
        <v>8317</v>
      </c>
      <c r="R3421" t="s">
        <v>8318</v>
      </c>
      <c r="S3421" s="11">
        <f t="shared" si="216"/>
        <v>42448.821585648147</v>
      </c>
      <c r="T3421" s="11">
        <f t="shared" si="217"/>
        <v>42466.895833333328</v>
      </c>
    </row>
    <row r="3422" spans="1:20" ht="43.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s="5">
        <f t="shared" si="214"/>
        <v>1.38</v>
      </c>
      <c r="H3422" t="s">
        <v>8225</v>
      </c>
      <c r="I3422" t="s">
        <v>8247</v>
      </c>
      <c r="J3422">
        <v>1455408000</v>
      </c>
      <c r="K3422">
        <v>1454638202</v>
      </c>
      <c r="L3422" t="b">
        <v>0</v>
      </c>
      <c r="M3422">
        <v>34</v>
      </c>
      <c r="N3422" s="6">
        <f t="shared" si="215"/>
        <v>28.411764705882351</v>
      </c>
      <c r="O3422" t="b">
        <v>1</v>
      </c>
      <c r="P3422" t="s">
        <v>8271</v>
      </c>
      <c r="Q3422" t="s">
        <v>8317</v>
      </c>
      <c r="R3422" t="s">
        <v>8318</v>
      </c>
      <c r="S3422" s="11">
        <f t="shared" si="216"/>
        <v>42405.090300925927</v>
      </c>
      <c r="T3422" s="11">
        <f t="shared" si="217"/>
        <v>42414</v>
      </c>
    </row>
    <row r="3423" spans="1:20" ht="43.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s="5">
        <f t="shared" si="214"/>
        <v>1.0115000000000001</v>
      </c>
      <c r="H3423" t="s">
        <v>8224</v>
      </c>
      <c r="I3423" t="s">
        <v>8246</v>
      </c>
      <c r="J3423">
        <v>1425495563</v>
      </c>
      <c r="K3423">
        <v>1422903563</v>
      </c>
      <c r="L3423" t="b">
        <v>0</v>
      </c>
      <c r="M3423">
        <v>98</v>
      </c>
      <c r="N3423" s="6">
        <f t="shared" si="215"/>
        <v>103.21428571428571</v>
      </c>
      <c r="O3423" t="b">
        <v>1</v>
      </c>
      <c r="P3423" t="s">
        <v>8271</v>
      </c>
      <c r="Q3423" t="s">
        <v>8317</v>
      </c>
      <c r="R3423" t="s">
        <v>8318</v>
      </c>
      <c r="S3423" s="11">
        <f t="shared" si="216"/>
        <v>42037.791238425925</v>
      </c>
      <c r="T3423" s="11">
        <f t="shared" si="217"/>
        <v>42067.791238425925</v>
      </c>
    </row>
    <row r="3424" spans="1:20" ht="43.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s="5">
        <f t="shared" si="214"/>
        <v>1.091</v>
      </c>
      <c r="H3424" t="s">
        <v>8225</v>
      </c>
      <c r="I3424" t="s">
        <v>8247</v>
      </c>
      <c r="J3424">
        <v>1450051200</v>
      </c>
      <c r="K3424">
        <v>1447594176</v>
      </c>
      <c r="L3424" t="b">
        <v>0</v>
      </c>
      <c r="M3424">
        <v>46</v>
      </c>
      <c r="N3424" s="6">
        <f t="shared" si="215"/>
        <v>71.152173913043484</v>
      </c>
      <c r="O3424" t="b">
        <v>1</v>
      </c>
      <c r="P3424" t="s">
        <v>8271</v>
      </c>
      <c r="Q3424" t="s">
        <v>8317</v>
      </c>
      <c r="R3424" t="s">
        <v>8318</v>
      </c>
      <c r="S3424" s="11">
        <f t="shared" si="216"/>
        <v>42323.562222222223</v>
      </c>
      <c r="T3424" s="11">
        <f t="shared" si="217"/>
        <v>42352</v>
      </c>
    </row>
    <row r="3425" spans="1:20" ht="43.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s="5">
        <f t="shared" si="214"/>
        <v>1.4</v>
      </c>
      <c r="H3425" t="s">
        <v>8224</v>
      </c>
      <c r="I3425" t="s">
        <v>8246</v>
      </c>
      <c r="J3425">
        <v>1429912341</v>
      </c>
      <c r="K3425">
        <v>1427320341</v>
      </c>
      <c r="L3425" t="b">
        <v>0</v>
      </c>
      <c r="M3425">
        <v>10</v>
      </c>
      <c r="N3425" s="6">
        <f t="shared" si="215"/>
        <v>35</v>
      </c>
      <c r="O3425" t="b">
        <v>1</v>
      </c>
      <c r="P3425" t="s">
        <v>8271</v>
      </c>
      <c r="Q3425" t="s">
        <v>8317</v>
      </c>
      <c r="R3425" t="s">
        <v>8318</v>
      </c>
      <c r="S3425" s="11">
        <f t="shared" si="216"/>
        <v>42088.911354166667</v>
      </c>
      <c r="T3425" s="11">
        <f t="shared" si="217"/>
        <v>42118.911354166667</v>
      </c>
    </row>
    <row r="3426" spans="1:20" ht="43.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s="5">
        <f t="shared" si="214"/>
        <v>1.0358333333333334</v>
      </c>
      <c r="H3426" t="s">
        <v>8224</v>
      </c>
      <c r="I3426" t="s">
        <v>8246</v>
      </c>
      <c r="J3426">
        <v>1423119540</v>
      </c>
      <c r="K3426">
        <v>1421252084</v>
      </c>
      <c r="L3426" t="b">
        <v>0</v>
      </c>
      <c r="M3426">
        <v>76</v>
      </c>
      <c r="N3426" s="6">
        <f t="shared" si="215"/>
        <v>81.776315789473685</v>
      </c>
      <c r="O3426" t="b">
        <v>1</v>
      </c>
      <c r="P3426" t="s">
        <v>8271</v>
      </c>
      <c r="Q3426" t="s">
        <v>8317</v>
      </c>
      <c r="R3426" t="s">
        <v>8318</v>
      </c>
      <c r="S3426" s="11">
        <f t="shared" si="216"/>
        <v>42018.676898148144</v>
      </c>
      <c r="T3426" s="11">
        <f t="shared" si="217"/>
        <v>42040.290972222225</v>
      </c>
    </row>
    <row r="3427" spans="1:20" ht="43.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s="5">
        <f t="shared" si="214"/>
        <v>1.0297033333333332</v>
      </c>
      <c r="H3427" t="s">
        <v>8224</v>
      </c>
      <c r="I3427" t="s">
        <v>8246</v>
      </c>
      <c r="J3427">
        <v>1412434136</v>
      </c>
      <c r="K3427">
        <v>1409669336</v>
      </c>
      <c r="L3427" t="b">
        <v>0</v>
      </c>
      <c r="M3427">
        <v>104</v>
      </c>
      <c r="N3427" s="6">
        <f t="shared" si="215"/>
        <v>297.02980769230766</v>
      </c>
      <c r="O3427" t="b">
        <v>1</v>
      </c>
      <c r="P3427" t="s">
        <v>8271</v>
      </c>
      <c r="Q3427" t="s">
        <v>8317</v>
      </c>
      <c r="R3427" t="s">
        <v>8318</v>
      </c>
      <c r="S3427" s="11">
        <f t="shared" si="216"/>
        <v>41884.617314814815</v>
      </c>
      <c r="T3427" s="11">
        <f t="shared" si="217"/>
        <v>41916.617314814815</v>
      </c>
    </row>
    <row r="3428" spans="1:20" ht="43.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s="5">
        <f t="shared" si="214"/>
        <v>1.0813333333333333</v>
      </c>
      <c r="H3428" t="s">
        <v>8224</v>
      </c>
      <c r="I3428" t="s">
        <v>8246</v>
      </c>
      <c r="J3428">
        <v>1411264800</v>
      </c>
      <c r="K3428">
        <v>1409620903</v>
      </c>
      <c r="L3428" t="b">
        <v>0</v>
      </c>
      <c r="M3428">
        <v>87</v>
      </c>
      <c r="N3428" s="6">
        <f t="shared" si="215"/>
        <v>46.609195402298852</v>
      </c>
      <c r="O3428" t="b">
        <v>1</v>
      </c>
      <c r="P3428" t="s">
        <v>8271</v>
      </c>
      <c r="Q3428" t="s">
        <v>8317</v>
      </c>
      <c r="R3428" t="s">
        <v>8318</v>
      </c>
      <c r="S3428" s="11">
        <f t="shared" si="216"/>
        <v>41884.056747685187</v>
      </c>
      <c r="T3428" s="11">
        <f t="shared" si="217"/>
        <v>41903.083333333336</v>
      </c>
    </row>
    <row r="3429" spans="1:20" ht="43.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s="5">
        <f t="shared" si="214"/>
        <v>1</v>
      </c>
      <c r="H3429" t="s">
        <v>8225</v>
      </c>
      <c r="I3429" t="s">
        <v>8247</v>
      </c>
      <c r="J3429">
        <v>1404314952</v>
      </c>
      <c r="K3429">
        <v>1401722952</v>
      </c>
      <c r="L3429" t="b">
        <v>0</v>
      </c>
      <c r="M3429">
        <v>29</v>
      </c>
      <c r="N3429" s="6">
        <f t="shared" si="215"/>
        <v>51.724137931034484</v>
      </c>
      <c r="O3429" t="b">
        <v>1</v>
      </c>
      <c r="P3429" t="s">
        <v>8271</v>
      </c>
      <c r="Q3429" t="s">
        <v>8317</v>
      </c>
      <c r="R3429" t="s">
        <v>8318</v>
      </c>
      <c r="S3429" s="11">
        <f t="shared" si="216"/>
        <v>41792.645277777774</v>
      </c>
      <c r="T3429" s="11">
        <f t="shared" si="217"/>
        <v>41822.645277777774</v>
      </c>
    </row>
    <row r="3430" spans="1:20" ht="43.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s="5">
        <f t="shared" si="214"/>
        <v>1.0275000000000001</v>
      </c>
      <c r="H3430" t="s">
        <v>8225</v>
      </c>
      <c r="I3430" t="s">
        <v>8247</v>
      </c>
      <c r="J3430">
        <v>1425142800</v>
      </c>
      <c r="K3430">
        <v>1422983847</v>
      </c>
      <c r="L3430" t="b">
        <v>0</v>
      </c>
      <c r="M3430">
        <v>51</v>
      </c>
      <c r="N3430" s="6">
        <f t="shared" si="215"/>
        <v>40.294117647058826</v>
      </c>
      <c r="O3430" t="b">
        <v>1</v>
      </c>
      <c r="P3430" t="s">
        <v>8271</v>
      </c>
      <c r="Q3430" t="s">
        <v>8317</v>
      </c>
      <c r="R3430" t="s">
        <v>8318</v>
      </c>
      <c r="S3430" s="11">
        <f t="shared" si="216"/>
        <v>42038.720451388886</v>
      </c>
      <c r="T3430" s="11">
        <f t="shared" si="217"/>
        <v>42063.708333333328</v>
      </c>
    </row>
    <row r="3431" spans="1:20" ht="43.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s="5">
        <f t="shared" si="214"/>
        <v>1.3</v>
      </c>
      <c r="H3431" t="s">
        <v>8225</v>
      </c>
      <c r="I3431" t="s">
        <v>8247</v>
      </c>
      <c r="J3431">
        <v>1478046661</v>
      </c>
      <c r="K3431">
        <v>1476837061</v>
      </c>
      <c r="L3431" t="b">
        <v>0</v>
      </c>
      <c r="M3431">
        <v>12</v>
      </c>
      <c r="N3431" s="6">
        <f t="shared" si="215"/>
        <v>16.25</v>
      </c>
      <c r="O3431" t="b">
        <v>1</v>
      </c>
      <c r="P3431" t="s">
        <v>8271</v>
      </c>
      <c r="Q3431" t="s">
        <v>8317</v>
      </c>
      <c r="R3431" t="s">
        <v>8318</v>
      </c>
      <c r="S3431" s="11">
        <f t="shared" si="216"/>
        <v>42662.021539351852</v>
      </c>
      <c r="T3431" s="11">
        <f t="shared" si="217"/>
        <v>42676.021539351852</v>
      </c>
    </row>
    <row r="3432" spans="1:20" ht="43.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s="5">
        <f t="shared" si="214"/>
        <v>1.0854949999999999</v>
      </c>
      <c r="H3432" t="s">
        <v>8225</v>
      </c>
      <c r="I3432" t="s">
        <v>8247</v>
      </c>
      <c r="J3432">
        <v>1406760101</v>
      </c>
      <c r="K3432">
        <v>1404168101</v>
      </c>
      <c r="L3432" t="b">
        <v>0</v>
      </c>
      <c r="M3432">
        <v>72</v>
      </c>
      <c r="N3432" s="6">
        <f t="shared" si="215"/>
        <v>30.152638888888887</v>
      </c>
      <c r="O3432" t="b">
        <v>1</v>
      </c>
      <c r="P3432" t="s">
        <v>8271</v>
      </c>
      <c r="Q3432" t="s">
        <v>8317</v>
      </c>
      <c r="R3432" t="s">
        <v>8318</v>
      </c>
      <c r="S3432" s="11">
        <f t="shared" si="216"/>
        <v>41820.945613425924</v>
      </c>
      <c r="T3432" s="11">
        <f t="shared" si="217"/>
        <v>41850.945613425924</v>
      </c>
    </row>
    <row r="3433" spans="1:20" ht="43.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s="5">
        <f t="shared" si="214"/>
        <v>1</v>
      </c>
      <c r="H3433" t="s">
        <v>8224</v>
      </c>
      <c r="I3433" t="s">
        <v>8246</v>
      </c>
      <c r="J3433">
        <v>1408383153</v>
      </c>
      <c r="K3433">
        <v>1405791153</v>
      </c>
      <c r="L3433" t="b">
        <v>0</v>
      </c>
      <c r="M3433">
        <v>21</v>
      </c>
      <c r="N3433" s="6">
        <f t="shared" si="215"/>
        <v>95.238095238095241</v>
      </c>
      <c r="O3433" t="b">
        <v>1</v>
      </c>
      <c r="P3433" t="s">
        <v>8271</v>
      </c>
      <c r="Q3433" t="s">
        <v>8317</v>
      </c>
      <c r="R3433" t="s">
        <v>8318</v>
      </c>
      <c r="S3433" s="11">
        <f t="shared" si="216"/>
        <v>41839.730937500004</v>
      </c>
      <c r="T3433" s="11">
        <f t="shared" si="217"/>
        <v>41869.730937500004</v>
      </c>
    </row>
    <row r="3434" spans="1:20" ht="43.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s="5">
        <f t="shared" si="214"/>
        <v>1.0965</v>
      </c>
      <c r="H3434" t="s">
        <v>8224</v>
      </c>
      <c r="I3434" t="s">
        <v>8246</v>
      </c>
      <c r="J3434">
        <v>1454709600</v>
      </c>
      <c r="K3434">
        <v>1452520614</v>
      </c>
      <c r="L3434" t="b">
        <v>0</v>
      </c>
      <c r="M3434">
        <v>42</v>
      </c>
      <c r="N3434" s="6">
        <f t="shared" si="215"/>
        <v>52.214285714285715</v>
      </c>
      <c r="O3434" t="b">
        <v>1</v>
      </c>
      <c r="P3434" t="s">
        <v>8271</v>
      </c>
      <c r="Q3434" t="s">
        <v>8317</v>
      </c>
      <c r="R3434" t="s">
        <v>8318</v>
      </c>
      <c r="S3434" s="11">
        <f t="shared" si="216"/>
        <v>42380.581180555557</v>
      </c>
      <c r="T3434" s="11">
        <f t="shared" si="217"/>
        <v>42405.916666666672</v>
      </c>
    </row>
    <row r="3435" spans="1:20" ht="43.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s="5">
        <f t="shared" si="214"/>
        <v>1.0026315789473683</v>
      </c>
      <c r="H3435" t="s">
        <v>8224</v>
      </c>
      <c r="I3435" t="s">
        <v>8246</v>
      </c>
      <c r="J3435">
        <v>1402974000</v>
      </c>
      <c r="K3435">
        <v>1400290255</v>
      </c>
      <c r="L3435" t="b">
        <v>0</v>
      </c>
      <c r="M3435">
        <v>71</v>
      </c>
      <c r="N3435" s="6">
        <f t="shared" si="215"/>
        <v>134.1549295774648</v>
      </c>
      <c r="O3435" t="b">
        <v>1</v>
      </c>
      <c r="P3435" t="s">
        <v>8271</v>
      </c>
      <c r="Q3435" t="s">
        <v>8317</v>
      </c>
      <c r="R3435" t="s">
        <v>8318</v>
      </c>
      <c r="S3435" s="11">
        <f t="shared" si="216"/>
        <v>41776.063136574077</v>
      </c>
      <c r="T3435" s="11">
        <f t="shared" si="217"/>
        <v>41807.125</v>
      </c>
    </row>
    <row r="3436" spans="1:20" ht="43.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s="5">
        <f t="shared" si="214"/>
        <v>1.0555000000000001</v>
      </c>
      <c r="H3436" t="s">
        <v>8224</v>
      </c>
      <c r="I3436" t="s">
        <v>8246</v>
      </c>
      <c r="J3436">
        <v>1404983269</v>
      </c>
      <c r="K3436">
        <v>1402391269</v>
      </c>
      <c r="L3436" t="b">
        <v>0</v>
      </c>
      <c r="M3436">
        <v>168</v>
      </c>
      <c r="N3436" s="6">
        <f t="shared" si="215"/>
        <v>62.827380952380949</v>
      </c>
      <c r="O3436" t="b">
        <v>1</v>
      </c>
      <c r="P3436" t="s">
        <v>8271</v>
      </c>
      <c r="Q3436" t="s">
        <v>8317</v>
      </c>
      <c r="R3436" t="s">
        <v>8318</v>
      </c>
      <c r="S3436" s="11">
        <f t="shared" si="216"/>
        <v>41800.380428240744</v>
      </c>
      <c r="T3436" s="11">
        <f t="shared" si="217"/>
        <v>41830.380428240744</v>
      </c>
    </row>
    <row r="3437" spans="1:20" ht="43.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s="5">
        <f t="shared" si="214"/>
        <v>1.1200000000000001</v>
      </c>
      <c r="H3437" t="s">
        <v>8224</v>
      </c>
      <c r="I3437" t="s">
        <v>8246</v>
      </c>
      <c r="J3437">
        <v>1470538800</v>
      </c>
      <c r="K3437">
        <v>1469112493</v>
      </c>
      <c r="L3437" t="b">
        <v>0</v>
      </c>
      <c r="M3437">
        <v>19</v>
      </c>
      <c r="N3437" s="6">
        <f t="shared" si="215"/>
        <v>58.94736842105263</v>
      </c>
      <c r="O3437" t="b">
        <v>1</v>
      </c>
      <c r="P3437" t="s">
        <v>8271</v>
      </c>
      <c r="Q3437" t="s">
        <v>8317</v>
      </c>
      <c r="R3437" t="s">
        <v>8318</v>
      </c>
      <c r="S3437" s="11">
        <f t="shared" si="216"/>
        <v>42572.61681712963</v>
      </c>
      <c r="T3437" s="11">
        <f t="shared" si="217"/>
        <v>42589.125</v>
      </c>
    </row>
    <row r="3438" spans="1:20" ht="43.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s="5">
        <f t="shared" si="214"/>
        <v>1.0589999999999999</v>
      </c>
      <c r="H3438" t="s">
        <v>8224</v>
      </c>
      <c r="I3438" t="s">
        <v>8246</v>
      </c>
      <c r="J3438">
        <v>1408638480</v>
      </c>
      <c r="K3438">
        <v>1406811593</v>
      </c>
      <c r="L3438" t="b">
        <v>0</v>
      </c>
      <c r="M3438">
        <v>37</v>
      </c>
      <c r="N3438" s="6">
        <f t="shared" si="215"/>
        <v>143.1081081081081</v>
      </c>
      <c r="O3438" t="b">
        <v>1</v>
      </c>
      <c r="P3438" t="s">
        <v>8271</v>
      </c>
      <c r="Q3438" t="s">
        <v>8317</v>
      </c>
      <c r="R3438" t="s">
        <v>8318</v>
      </c>
      <c r="S3438" s="11">
        <f t="shared" si="216"/>
        <v>41851.541585648149</v>
      </c>
      <c r="T3438" s="11">
        <f t="shared" si="217"/>
        <v>41872.686111111114</v>
      </c>
    </row>
    <row r="3439" spans="1:20" ht="43.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s="5">
        <f t="shared" si="214"/>
        <v>1.01</v>
      </c>
      <c r="H3439" t="s">
        <v>8224</v>
      </c>
      <c r="I3439" t="s">
        <v>8246</v>
      </c>
      <c r="J3439">
        <v>1440003820</v>
      </c>
      <c r="K3439">
        <v>1437411820</v>
      </c>
      <c r="L3439" t="b">
        <v>0</v>
      </c>
      <c r="M3439">
        <v>36</v>
      </c>
      <c r="N3439" s="6">
        <f t="shared" si="215"/>
        <v>84.166666666666671</v>
      </c>
      <c r="O3439" t="b">
        <v>1</v>
      </c>
      <c r="P3439" t="s">
        <v>8271</v>
      </c>
      <c r="Q3439" t="s">
        <v>8317</v>
      </c>
      <c r="R3439" t="s">
        <v>8318</v>
      </c>
      <c r="S3439" s="11">
        <f t="shared" si="216"/>
        <v>42205.710879629631</v>
      </c>
      <c r="T3439" s="11">
        <f t="shared" si="217"/>
        <v>42235.710879629631</v>
      </c>
    </row>
    <row r="3440" spans="1:20" ht="43.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s="5">
        <f t="shared" si="214"/>
        <v>1.042</v>
      </c>
      <c r="H3440" t="s">
        <v>8225</v>
      </c>
      <c r="I3440" t="s">
        <v>8247</v>
      </c>
      <c r="J3440">
        <v>1430600400</v>
      </c>
      <c r="K3440">
        <v>1428358567</v>
      </c>
      <c r="L3440" t="b">
        <v>0</v>
      </c>
      <c r="M3440">
        <v>14</v>
      </c>
      <c r="N3440" s="6">
        <f t="shared" si="215"/>
        <v>186.07142857142858</v>
      </c>
      <c r="O3440" t="b">
        <v>1</v>
      </c>
      <c r="P3440" t="s">
        <v>8271</v>
      </c>
      <c r="Q3440" t="s">
        <v>8317</v>
      </c>
      <c r="R3440" t="s">
        <v>8318</v>
      </c>
      <c r="S3440" s="11">
        <f t="shared" si="216"/>
        <v>42100.927858796291</v>
      </c>
      <c r="T3440" s="11">
        <f t="shared" si="217"/>
        <v>42126.875</v>
      </c>
    </row>
    <row r="3441" spans="1:20" ht="29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s="5">
        <f t="shared" si="214"/>
        <v>1.3467833333333334</v>
      </c>
      <c r="H3441" t="s">
        <v>8224</v>
      </c>
      <c r="I3441" t="s">
        <v>8246</v>
      </c>
      <c r="J3441">
        <v>1453179540</v>
      </c>
      <c r="K3441">
        <v>1452030730</v>
      </c>
      <c r="L3441" t="b">
        <v>0</v>
      </c>
      <c r="M3441">
        <v>18</v>
      </c>
      <c r="N3441" s="6">
        <f t="shared" si="215"/>
        <v>89.785555555555561</v>
      </c>
      <c r="O3441" t="b">
        <v>1</v>
      </c>
      <c r="P3441" t="s">
        <v>8271</v>
      </c>
      <c r="Q3441" t="s">
        <v>8317</v>
      </c>
      <c r="R3441" t="s">
        <v>8318</v>
      </c>
      <c r="S3441" s="11">
        <f t="shared" si="216"/>
        <v>42374.911226851851</v>
      </c>
      <c r="T3441" s="11">
        <f t="shared" si="217"/>
        <v>42388.207638888889</v>
      </c>
    </row>
    <row r="3442" spans="1:20" ht="43.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s="5">
        <f t="shared" si="214"/>
        <v>1.052184</v>
      </c>
      <c r="H3442" t="s">
        <v>8224</v>
      </c>
      <c r="I3442" t="s">
        <v>8246</v>
      </c>
      <c r="J3442">
        <v>1405095300</v>
      </c>
      <c r="K3442">
        <v>1403146628</v>
      </c>
      <c r="L3442" t="b">
        <v>0</v>
      </c>
      <c r="M3442">
        <v>82</v>
      </c>
      <c r="N3442" s="6">
        <f t="shared" si="215"/>
        <v>64.157560975609755</v>
      </c>
      <c r="O3442" t="b">
        <v>1</v>
      </c>
      <c r="P3442" t="s">
        <v>8271</v>
      </c>
      <c r="Q3442" t="s">
        <v>8317</v>
      </c>
      <c r="R3442" t="s">
        <v>8318</v>
      </c>
      <c r="S3442" s="11">
        <f t="shared" si="216"/>
        <v>41809.12300925926</v>
      </c>
      <c r="T3442" s="11">
        <f t="shared" si="217"/>
        <v>41831.677083333336</v>
      </c>
    </row>
    <row r="3443" spans="1:20" ht="43.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s="5">
        <f t="shared" si="214"/>
        <v>1.026</v>
      </c>
      <c r="H3443" t="s">
        <v>8224</v>
      </c>
      <c r="I3443" t="s">
        <v>8246</v>
      </c>
      <c r="J3443">
        <v>1447445820</v>
      </c>
      <c r="K3443">
        <v>1445077121</v>
      </c>
      <c r="L3443" t="b">
        <v>0</v>
      </c>
      <c r="M3443">
        <v>43</v>
      </c>
      <c r="N3443" s="6">
        <f t="shared" si="215"/>
        <v>59.651162790697676</v>
      </c>
      <c r="O3443" t="b">
        <v>1</v>
      </c>
      <c r="P3443" t="s">
        <v>8271</v>
      </c>
      <c r="Q3443" t="s">
        <v>8317</v>
      </c>
      <c r="R3443" t="s">
        <v>8318</v>
      </c>
      <c r="S3443" s="11">
        <f t="shared" si="216"/>
        <v>42294.429641203707</v>
      </c>
      <c r="T3443" s="11">
        <f t="shared" si="217"/>
        <v>42321.845138888893</v>
      </c>
    </row>
    <row r="3444" spans="1:20" ht="43.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s="5">
        <f t="shared" si="214"/>
        <v>1</v>
      </c>
      <c r="H3444" t="s">
        <v>8224</v>
      </c>
      <c r="I3444" t="s">
        <v>8246</v>
      </c>
      <c r="J3444">
        <v>1433016672</v>
      </c>
      <c r="K3444">
        <v>1430424672</v>
      </c>
      <c r="L3444" t="b">
        <v>0</v>
      </c>
      <c r="M3444">
        <v>8</v>
      </c>
      <c r="N3444" s="6">
        <f t="shared" si="215"/>
        <v>31.25</v>
      </c>
      <c r="O3444" t="b">
        <v>1</v>
      </c>
      <c r="P3444" t="s">
        <v>8271</v>
      </c>
      <c r="Q3444" t="s">
        <v>8317</v>
      </c>
      <c r="R3444" t="s">
        <v>8318</v>
      </c>
      <c r="S3444" s="11">
        <f t="shared" si="216"/>
        <v>42124.841111111105</v>
      </c>
      <c r="T3444" s="11">
        <f t="shared" si="217"/>
        <v>42154.841111111105</v>
      </c>
    </row>
    <row r="3445" spans="1:20" ht="43.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s="5">
        <f t="shared" si="214"/>
        <v>1.855</v>
      </c>
      <c r="H3445" t="s">
        <v>8224</v>
      </c>
      <c r="I3445" t="s">
        <v>8246</v>
      </c>
      <c r="J3445">
        <v>1410266146</v>
      </c>
      <c r="K3445">
        <v>1407674146</v>
      </c>
      <c r="L3445" t="b">
        <v>0</v>
      </c>
      <c r="M3445">
        <v>45</v>
      </c>
      <c r="N3445" s="6">
        <f t="shared" si="215"/>
        <v>41.222222222222221</v>
      </c>
      <c r="O3445" t="b">
        <v>1</v>
      </c>
      <c r="P3445" t="s">
        <v>8271</v>
      </c>
      <c r="Q3445" t="s">
        <v>8317</v>
      </c>
      <c r="R3445" t="s">
        <v>8318</v>
      </c>
      <c r="S3445" s="11">
        <f t="shared" si="216"/>
        <v>41861.524837962963</v>
      </c>
      <c r="T3445" s="11">
        <f t="shared" si="217"/>
        <v>41891.524837962963</v>
      </c>
    </row>
    <row r="3446" spans="1:20" ht="43.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s="5">
        <f t="shared" si="214"/>
        <v>2.89</v>
      </c>
      <c r="H3446" t="s">
        <v>8226</v>
      </c>
      <c r="I3446" t="s">
        <v>8248</v>
      </c>
      <c r="J3446">
        <v>1465394340</v>
      </c>
      <c r="K3446">
        <v>1464677986</v>
      </c>
      <c r="L3446" t="b">
        <v>0</v>
      </c>
      <c r="M3446">
        <v>20</v>
      </c>
      <c r="N3446" s="6">
        <f t="shared" si="215"/>
        <v>43.35</v>
      </c>
      <c r="O3446" t="b">
        <v>1</v>
      </c>
      <c r="P3446" t="s">
        <v>8271</v>
      </c>
      <c r="Q3446" t="s">
        <v>8317</v>
      </c>
      <c r="R3446" t="s">
        <v>8318</v>
      </c>
      <c r="S3446" s="11">
        <f t="shared" si="216"/>
        <v>42521.291504629626</v>
      </c>
      <c r="T3446" s="11">
        <f t="shared" si="217"/>
        <v>42529.582638888889</v>
      </c>
    </row>
    <row r="3447" spans="1:20" ht="43.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s="5">
        <f t="shared" si="214"/>
        <v>1</v>
      </c>
      <c r="H3447" t="s">
        <v>8225</v>
      </c>
      <c r="I3447" t="s">
        <v>8247</v>
      </c>
      <c r="J3447">
        <v>1445604236</v>
      </c>
      <c r="K3447">
        <v>1443185036</v>
      </c>
      <c r="L3447" t="b">
        <v>0</v>
      </c>
      <c r="M3447">
        <v>31</v>
      </c>
      <c r="N3447" s="6">
        <f t="shared" si="215"/>
        <v>64.516129032258064</v>
      </c>
      <c r="O3447" t="b">
        <v>1</v>
      </c>
      <c r="P3447" t="s">
        <v>8271</v>
      </c>
      <c r="Q3447" t="s">
        <v>8317</v>
      </c>
      <c r="R3447" t="s">
        <v>8318</v>
      </c>
      <c r="S3447" s="11">
        <f t="shared" si="216"/>
        <v>42272.530509259261</v>
      </c>
      <c r="T3447" s="11">
        <f t="shared" si="217"/>
        <v>42300.530509259261</v>
      </c>
    </row>
    <row r="3448" spans="1:20" ht="43.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s="5">
        <f t="shared" si="214"/>
        <v>1.0820000000000001</v>
      </c>
      <c r="H3448" t="s">
        <v>8225</v>
      </c>
      <c r="I3448" t="s">
        <v>8247</v>
      </c>
      <c r="J3448">
        <v>1423138800</v>
      </c>
      <c r="K3448">
        <v>1421092725</v>
      </c>
      <c r="L3448" t="b">
        <v>0</v>
      </c>
      <c r="M3448">
        <v>25</v>
      </c>
      <c r="N3448" s="6">
        <f t="shared" si="215"/>
        <v>43.28</v>
      </c>
      <c r="O3448" t="b">
        <v>1</v>
      </c>
      <c r="P3448" t="s">
        <v>8271</v>
      </c>
      <c r="Q3448" t="s">
        <v>8317</v>
      </c>
      <c r="R3448" t="s">
        <v>8318</v>
      </c>
      <c r="S3448" s="11">
        <f t="shared" si="216"/>
        <v>42016.832465277781</v>
      </c>
      <c r="T3448" s="11">
        <f t="shared" si="217"/>
        <v>42040.513888888891</v>
      </c>
    </row>
    <row r="3449" spans="1:20" ht="29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s="5">
        <f t="shared" si="214"/>
        <v>1.0780000000000001</v>
      </c>
      <c r="H3449" t="s">
        <v>8224</v>
      </c>
      <c r="I3449" t="s">
        <v>8246</v>
      </c>
      <c r="J3449">
        <v>1458332412</v>
      </c>
      <c r="K3449">
        <v>1454448012</v>
      </c>
      <c r="L3449" t="b">
        <v>0</v>
      </c>
      <c r="M3449">
        <v>14</v>
      </c>
      <c r="N3449" s="6">
        <f t="shared" si="215"/>
        <v>77</v>
      </c>
      <c r="O3449" t="b">
        <v>1</v>
      </c>
      <c r="P3449" t="s">
        <v>8271</v>
      </c>
      <c r="Q3449" t="s">
        <v>8317</v>
      </c>
      <c r="R3449" t="s">
        <v>8318</v>
      </c>
      <c r="S3449" s="11">
        <f t="shared" si="216"/>
        <v>42402.889027777783</v>
      </c>
      <c r="T3449" s="11">
        <f t="shared" si="217"/>
        <v>42447.847361111111</v>
      </c>
    </row>
    <row r="3450" spans="1:20" ht="43.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s="5">
        <f t="shared" si="214"/>
        <v>1.0976190476190477</v>
      </c>
      <c r="H3450" t="s">
        <v>8224</v>
      </c>
      <c r="I3450" t="s">
        <v>8246</v>
      </c>
      <c r="J3450">
        <v>1418784689</v>
      </c>
      <c r="K3450">
        <v>1416192689</v>
      </c>
      <c r="L3450" t="b">
        <v>0</v>
      </c>
      <c r="M3450">
        <v>45</v>
      </c>
      <c r="N3450" s="6">
        <f t="shared" si="215"/>
        <v>51.222222222222221</v>
      </c>
      <c r="O3450" t="b">
        <v>1</v>
      </c>
      <c r="P3450" t="s">
        <v>8271</v>
      </c>
      <c r="Q3450" t="s">
        <v>8317</v>
      </c>
      <c r="R3450" t="s">
        <v>8318</v>
      </c>
      <c r="S3450" s="11">
        <f t="shared" si="216"/>
        <v>41960.119085648148</v>
      </c>
      <c r="T3450" s="11">
        <f t="shared" si="217"/>
        <v>41990.119085648148</v>
      </c>
    </row>
    <row r="3451" spans="1:20" ht="43.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s="5">
        <f t="shared" si="214"/>
        <v>1.70625</v>
      </c>
      <c r="H3451" t="s">
        <v>8224</v>
      </c>
      <c r="I3451" t="s">
        <v>8246</v>
      </c>
      <c r="J3451">
        <v>1468036800</v>
      </c>
      <c r="K3451">
        <v>1465607738</v>
      </c>
      <c r="L3451" t="b">
        <v>0</v>
      </c>
      <c r="M3451">
        <v>20</v>
      </c>
      <c r="N3451" s="6">
        <f t="shared" si="215"/>
        <v>68.25</v>
      </c>
      <c r="O3451" t="b">
        <v>1</v>
      </c>
      <c r="P3451" t="s">
        <v>8271</v>
      </c>
      <c r="Q3451" t="s">
        <v>8317</v>
      </c>
      <c r="R3451" t="s">
        <v>8318</v>
      </c>
      <c r="S3451" s="11">
        <f t="shared" si="216"/>
        <v>42532.052523148144</v>
      </c>
      <c r="T3451" s="11">
        <f t="shared" si="217"/>
        <v>42560.166666666672</v>
      </c>
    </row>
    <row r="3452" spans="1:20" ht="43.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s="5">
        <f t="shared" si="214"/>
        <v>1.52</v>
      </c>
      <c r="H3452" t="s">
        <v>8225</v>
      </c>
      <c r="I3452" t="s">
        <v>8247</v>
      </c>
      <c r="J3452">
        <v>1427990071</v>
      </c>
      <c r="K3452">
        <v>1422809671</v>
      </c>
      <c r="L3452" t="b">
        <v>0</v>
      </c>
      <c r="M3452">
        <v>39</v>
      </c>
      <c r="N3452" s="6">
        <f t="shared" si="215"/>
        <v>19.487179487179485</v>
      </c>
      <c r="O3452" t="b">
        <v>1</v>
      </c>
      <c r="P3452" t="s">
        <v>8271</v>
      </c>
      <c r="Q3452" t="s">
        <v>8317</v>
      </c>
      <c r="R3452" t="s">
        <v>8318</v>
      </c>
      <c r="S3452" s="11">
        <f t="shared" si="216"/>
        <v>42036.704525462963</v>
      </c>
      <c r="T3452" s="11">
        <f t="shared" si="217"/>
        <v>42096.662858796291</v>
      </c>
    </row>
    <row r="3453" spans="1:20" ht="43.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s="5">
        <f t="shared" si="214"/>
        <v>1.0123076923076924</v>
      </c>
      <c r="H3453" t="s">
        <v>8224</v>
      </c>
      <c r="I3453" t="s">
        <v>8246</v>
      </c>
      <c r="J3453">
        <v>1429636927</v>
      </c>
      <c r="K3453">
        <v>1427304127</v>
      </c>
      <c r="L3453" t="b">
        <v>0</v>
      </c>
      <c r="M3453">
        <v>16</v>
      </c>
      <c r="N3453" s="6">
        <f t="shared" si="215"/>
        <v>41.125</v>
      </c>
      <c r="O3453" t="b">
        <v>1</v>
      </c>
      <c r="P3453" t="s">
        <v>8271</v>
      </c>
      <c r="Q3453" t="s">
        <v>8317</v>
      </c>
      <c r="R3453" t="s">
        <v>8318</v>
      </c>
      <c r="S3453" s="11">
        <f t="shared" si="216"/>
        <v>42088.723692129628</v>
      </c>
      <c r="T3453" s="11">
        <f t="shared" si="217"/>
        <v>42115.723692129628</v>
      </c>
    </row>
    <row r="3454" spans="1:20" ht="43.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s="5">
        <f t="shared" si="214"/>
        <v>1.532</v>
      </c>
      <c r="H3454" t="s">
        <v>8224</v>
      </c>
      <c r="I3454" t="s">
        <v>8246</v>
      </c>
      <c r="J3454">
        <v>1406087940</v>
      </c>
      <c r="K3454">
        <v>1404141626</v>
      </c>
      <c r="L3454" t="b">
        <v>0</v>
      </c>
      <c r="M3454">
        <v>37</v>
      </c>
      <c r="N3454" s="6">
        <f t="shared" si="215"/>
        <v>41.405405405405403</v>
      </c>
      <c r="O3454" t="b">
        <v>1</v>
      </c>
      <c r="P3454" t="s">
        <v>8271</v>
      </c>
      <c r="Q3454" t="s">
        <v>8317</v>
      </c>
      <c r="R3454" t="s">
        <v>8318</v>
      </c>
      <c r="S3454" s="11">
        <f t="shared" si="216"/>
        <v>41820.639189814814</v>
      </c>
      <c r="T3454" s="11">
        <f t="shared" si="217"/>
        <v>41843.165972222225</v>
      </c>
    </row>
    <row r="3455" spans="1:20" ht="43.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s="5">
        <f t="shared" si="214"/>
        <v>1.2833333333333334</v>
      </c>
      <c r="H3455" t="s">
        <v>8225</v>
      </c>
      <c r="I3455" t="s">
        <v>8247</v>
      </c>
      <c r="J3455">
        <v>1471130956</v>
      </c>
      <c r="K3455">
        <v>1465946956</v>
      </c>
      <c r="L3455" t="b">
        <v>0</v>
      </c>
      <c r="M3455">
        <v>14</v>
      </c>
      <c r="N3455" s="6">
        <f t="shared" si="215"/>
        <v>27.5</v>
      </c>
      <c r="O3455" t="b">
        <v>1</v>
      </c>
      <c r="P3455" t="s">
        <v>8271</v>
      </c>
      <c r="Q3455" t="s">
        <v>8317</v>
      </c>
      <c r="R3455" t="s">
        <v>8318</v>
      </c>
      <c r="S3455" s="11">
        <f t="shared" si="216"/>
        <v>42535.97865740741</v>
      </c>
      <c r="T3455" s="11">
        <f t="shared" si="217"/>
        <v>42595.97865740741</v>
      </c>
    </row>
    <row r="3456" spans="1:20" ht="43.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s="5">
        <f t="shared" si="214"/>
        <v>1.0071428571428571</v>
      </c>
      <c r="H3456" t="s">
        <v>8225</v>
      </c>
      <c r="I3456" t="s">
        <v>8247</v>
      </c>
      <c r="J3456">
        <v>1406825159</v>
      </c>
      <c r="K3456">
        <v>1404233159</v>
      </c>
      <c r="L3456" t="b">
        <v>0</v>
      </c>
      <c r="M3456">
        <v>21</v>
      </c>
      <c r="N3456" s="6">
        <f t="shared" si="215"/>
        <v>33.571428571428569</v>
      </c>
      <c r="O3456" t="b">
        <v>1</v>
      </c>
      <c r="P3456" t="s">
        <v>8271</v>
      </c>
      <c r="Q3456" t="s">
        <v>8317</v>
      </c>
      <c r="R3456" t="s">
        <v>8318</v>
      </c>
      <c r="S3456" s="11">
        <f t="shared" si="216"/>
        <v>41821.698599537034</v>
      </c>
      <c r="T3456" s="11">
        <f t="shared" si="217"/>
        <v>41851.698599537034</v>
      </c>
    </row>
    <row r="3457" spans="1:20" ht="43.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s="5">
        <f t="shared" si="214"/>
        <v>1.0065</v>
      </c>
      <c r="H3457" t="s">
        <v>8224</v>
      </c>
      <c r="I3457" t="s">
        <v>8246</v>
      </c>
      <c r="J3457">
        <v>1476381627</v>
      </c>
      <c r="K3457">
        <v>1473789627</v>
      </c>
      <c r="L3457" t="b">
        <v>0</v>
      </c>
      <c r="M3457">
        <v>69</v>
      </c>
      <c r="N3457" s="6">
        <f t="shared" si="215"/>
        <v>145.86956521739131</v>
      </c>
      <c r="O3457" t="b">
        <v>1</v>
      </c>
      <c r="P3457" t="s">
        <v>8271</v>
      </c>
      <c r="Q3457" t="s">
        <v>8317</v>
      </c>
      <c r="R3457" t="s">
        <v>8318</v>
      </c>
      <c r="S3457" s="11">
        <f t="shared" si="216"/>
        <v>42626.7503125</v>
      </c>
      <c r="T3457" s="11">
        <f t="shared" si="217"/>
        <v>42656.7503125</v>
      </c>
    </row>
    <row r="3458" spans="1:20" ht="43.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s="5">
        <f t="shared" ref="G3458:G3521" si="218">E3458/D3458</f>
        <v>1.913</v>
      </c>
      <c r="H3458" t="s">
        <v>8224</v>
      </c>
      <c r="I3458" t="s">
        <v>8246</v>
      </c>
      <c r="J3458">
        <v>1406876340</v>
      </c>
      <c r="K3458">
        <v>1404190567</v>
      </c>
      <c r="L3458" t="b">
        <v>0</v>
      </c>
      <c r="M3458">
        <v>16</v>
      </c>
      <c r="N3458" s="6">
        <f t="shared" si="215"/>
        <v>358.6875</v>
      </c>
      <c r="O3458" t="b">
        <v>1</v>
      </c>
      <c r="P3458" t="s">
        <v>8271</v>
      </c>
      <c r="Q3458" t="s">
        <v>8317</v>
      </c>
      <c r="R3458" t="s">
        <v>8318</v>
      </c>
      <c r="S3458" s="11">
        <f t="shared" si="216"/>
        <v>41821.205636574072</v>
      </c>
      <c r="T3458" s="11">
        <f t="shared" si="217"/>
        <v>41852.290972222225</v>
      </c>
    </row>
    <row r="3459" spans="1:20" ht="29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s="5">
        <f t="shared" si="218"/>
        <v>1.4019999999999999</v>
      </c>
      <c r="H3459" t="s">
        <v>8224</v>
      </c>
      <c r="I3459" t="s">
        <v>8246</v>
      </c>
      <c r="J3459">
        <v>1423720740</v>
      </c>
      <c r="K3459">
        <v>1421081857</v>
      </c>
      <c r="L3459" t="b">
        <v>0</v>
      </c>
      <c r="M3459">
        <v>55</v>
      </c>
      <c r="N3459" s="6">
        <f t="shared" ref="N3459:N3522" si="219">IFERROR(E3459/M3459,0)</f>
        <v>50.981818181818184</v>
      </c>
      <c r="O3459" t="b">
        <v>1</v>
      </c>
      <c r="P3459" t="s">
        <v>8271</v>
      </c>
      <c r="Q3459" t="s">
        <v>8317</v>
      </c>
      <c r="R3459" t="s">
        <v>8318</v>
      </c>
      <c r="S3459" s="11">
        <f t="shared" ref="S3459:S3522" si="220">((($K3459/60)/60)/24)+DATE(1970,1,1)</f>
        <v>42016.706678240742</v>
      </c>
      <c r="T3459" s="11">
        <f t="shared" ref="T3459:T3522" si="221">((($J3459/60)/60)/24)+DATE(1970,1,1)</f>
        <v>42047.249305555553</v>
      </c>
    </row>
    <row r="3460" spans="1:20" ht="43.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s="5">
        <f t="shared" si="218"/>
        <v>1.2433537832310839</v>
      </c>
      <c r="H3460" t="s">
        <v>8224</v>
      </c>
      <c r="I3460" t="s">
        <v>8246</v>
      </c>
      <c r="J3460">
        <v>1422937620</v>
      </c>
      <c r="K3460">
        <v>1420606303</v>
      </c>
      <c r="L3460" t="b">
        <v>0</v>
      </c>
      <c r="M3460">
        <v>27</v>
      </c>
      <c r="N3460" s="6">
        <f t="shared" si="219"/>
        <v>45.037037037037038</v>
      </c>
      <c r="O3460" t="b">
        <v>1</v>
      </c>
      <c r="P3460" t="s">
        <v>8271</v>
      </c>
      <c r="Q3460" t="s">
        <v>8317</v>
      </c>
      <c r="R3460" t="s">
        <v>8318</v>
      </c>
      <c r="S3460" s="11">
        <f t="shared" si="220"/>
        <v>42011.202581018515</v>
      </c>
      <c r="T3460" s="11">
        <f t="shared" si="221"/>
        <v>42038.185416666667</v>
      </c>
    </row>
    <row r="3461" spans="1:20" ht="43.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s="5">
        <f t="shared" si="218"/>
        <v>1.262</v>
      </c>
      <c r="H3461" t="s">
        <v>8225</v>
      </c>
      <c r="I3461" t="s">
        <v>8247</v>
      </c>
      <c r="J3461">
        <v>1463743860</v>
      </c>
      <c r="K3461">
        <v>1461151860</v>
      </c>
      <c r="L3461" t="b">
        <v>0</v>
      </c>
      <c r="M3461">
        <v>36</v>
      </c>
      <c r="N3461" s="6">
        <f t="shared" si="219"/>
        <v>17.527777777777779</v>
      </c>
      <c r="O3461" t="b">
        <v>1</v>
      </c>
      <c r="P3461" t="s">
        <v>8271</v>
      </c>
      <c r="Q3461" t="s">
        <v>8317</v>
      </c>
      <c r="R3461" t="s">
        <v>8318</v>
      </c>
      <c r="S3461" s="11">
        <f t="shared" si="220"/>
        <v>42480.479861111111</v>
      </c>
      <c r="T3461" s="11">
        <f t="shared" si="221"/>
        <v>42510.479861111111</v>
      </c>
    </row>
    <row r="3462" spans="1:20" ht="43.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s="5">
        <f t="shared" si="218"/>
        <v>1.9</v>
      </c>
      <c r="H3462" t="s">
        <v>8225</v>
      </c>
      <c r="I3462" t="s">
        <v>8247</v>
      </c>
      <c r="J3462">
        <v>1408106352</v>
      </c>
      <c r="K3462">
        <v>1406896752</v>
      </c>
      <c r="L3462" t="b">
        <v>0</v>
      </c>
      <c r="M3462">
        <v>19</v>
      </c>
      <c r="N3462" s="6">
        <f t="shared" si="219"/>
        <v>50</v>
      </c>
      <c r="O3462" t="b">
        <v>1</v>
      </c>
      <c r="P3462" t="s">
        <v>8271</v>
      </c>
      <c r="Q3462" t="s">
        <v>8317</v>
      </c>
      <c r="R3462" t="s">
        <v>8318</v>
      </c>
      <c r="S3462" s="11">
        <f t="shared" si="220"/>
        <v>41852.527222222219</v>
      </c>
      <c r="T3462" s="11">
        <f t="shared" si="221"/>
        <v>41866.527222222219</v>
      </c>
    </row>
    <row r="3463" spans="1:20" ht="43.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s="5">
        <f t="shared" si="218"/>
        <v>1.39</v>
      </c>
      <c r="H3463" t="s">
        <v>8224</v>
      </c>
      <c r="I3463" t="s">
        <v>8246</v>
      </c>
      <c r="J3463">
        <v>1477710000</v>
      </c>
      <c r="K3463">
        <v>1475248279</v>
      </c>
      <c r="L3463" t="b">
        <v>0</v>
      </c>
      <c r="M3463">
        <v>12</v>
      </c>
      <c r="N3463" s="6">
        <f t="shared" si="219"/>
        <v>57.916666666666664</v>
      </c>
      <c r="O3463" t="b">
        <v>1</v>
      </c>
      <c r="P3463" t="s">
        <v>8271</v>
      </c>
      <c r="Q3463" t="s">
        <v>8317</v>
      </c>
      <c r="R3463" t="s">
        <v>8318</v>
      </c>
      <c r="S3463" s="11">
        <f t="shared" si="220"/>
        <v>42643.632858796293</v>
      </c>
      <c r="T3463" s="11">
        <f t="shared" si="221"/>
        <v>42672.125</v>
      </c>
    </row>
    <row r="3464" spans="1:20" ht="43.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s="5">
        <f t="shared" si="218"/>
        <v>2.02</v>
      </c>
      <c r="H3464" t="s">
        <v>8224</v>
      </c>
      <c r="I3464" t="s">
        <v>8246</v>
      </c>
      <c r="J3464">
        <v>1436551200</v>
      </c>
      <c r="K3464">
        <v>1435181628</v>
      </c>
      <c r="L3464" t="b">
        <v>0</v>
      </c>
      <c r="M3464">
        <v>17</v>
      </c>
      <c r="N3464" s="6">
        <f t="shared" si="219"/>
        <v>29.705882352941178</v>
      </c>
      <c r="O3464" t="b">
        <v>1</v>
      </c>
      <c r="P3464" t="s">
        <v>8271</v>
      </c>
      <c r="Q3464" t="s">
        <v>8317</v>
      </c>
      <c r="R3464" t="s">
        <v>8318</v>
      </c>
      <c r="S3464" s="11">
        <f t="shared" si="220"/>
        <v>42179.898472222223</v>
      </c>
      <c r="T3464" s="11">
        <f t="shared" si="221"/>
        <v>42195.75</v>
      </c>
    </row>
    <row r="3465" spans="1:20" ht="43.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s="5">
        <f t="shared" si="218"/>
        <v>1.0338000000000001</v>
      </c>
      <c r="H3465" t="s">
        <v>8229</v>
      </c>
      <c r="I3465" t="s">
        <v>8251</v>
      </c>
      <c r="J3465">
        <v>1476158340</v>
      </c>
      <c r="K3465">
        <v>1472594585</v>
      </c>
      <c r="L3465" t="b">
        <v>0</v>
      </c>
      <c r="M3465">
        <v>114</v>
      </c>
      <c r="N3465" s="6">
        <f t="shared" si="219"/>
        <v>90.684210526315795</v>
      </c>
      <c r="O3465" t="b">
        <v>1</v>
      </c>
      <c r="P3465" t="s">
        <v>8271</v>
      </c>
      <c r="Q3465" t="s">
        <v>8317</v>
      </c>
      <c r="R3465" t="s">
        <v>8318</v>
      </c>
      <c r="S3465" s="11">
        <f t="shared" si="220"/>
        <v>42612.918807870374</v>
      </c>
      <c r="T3465" s="11">
        <f t="shared" si="221"/>
        <v>42654.165972222225</v>
      </c>
    </row>
    <row r="3466" spans="1:20" ht="43.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s="5">
        <f t="shared" si="218"/>
        <v>1.023236</v>
      </c>
      <c r="H3466" t="s">
        <v>8224</v>
      </c>
      <c r="I3466" t="s">
        <v>8246</v>
      </c>
      <c r="J3466">
        <v>1471921637</v>
      </c>
      <c r="K3466">
        <v>1469329637</v>
      </c>
      <c r="L3466" t="b">
        <v>0</v>
      </c>
      <c r="M3466">
        <v>93</v>
      </c>
      <c r="N3466" s="6">
        <f t="shared" si="219"/>
        <v>55.012688172043013</v>
      </c>
      <c r="O3466" t="b">
        <v>1</v>
      </c>
      <c r="P3466" t="s">
        <v>8271</v>
      </c>
      <c r="Q3466" t="s">
        <v>8317</v>
      </c>
      <c r="R3466" t="s">
        <v>8318</v>
      </c>
      <c r="S3466" s="11">
        <f t="shared" si="220"/>
        <v>42575.130057870367</v>
      </c>
      <c r="T3466" s="11">
        <f t="shared" si="221"/>
        <v>42605.130057870367</v>
      </c>
    </row>
    <row r="3467" spans="1:20" ht="43.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s="5">
        <f t="shared" si="218"/>
        <v>1.03</v>
      </c>
      <c r="H3467" t="s">
        <v>8225</v>
      </c>
      <c r="I3467" t="s">
        <v>8247</v>
      </c>
      <c r="J3467">
        <v>1439136000</v>
      </c>
      <c r="K3467">
        <v>1436972472</v>
      </c>
      <c r="L3467" t="b">
        <v>0</v>
      </c>
      <c r="M3467">
        <v>36</v>
      </c>
      <c r="N3467" s="6">
        <f t="shared" si="219"/>
        <v>57.222222222222221</v>
      </c>
      <c r="O3467" t="b">
        <v>1</v>
      </c>
      <c r="P3467" t="s">
        <v>8271</v>
      </c>
      <c r="Q3467" t="s">
        <v>8317</v>
      </c>
      <c r="R3467" t="s">
        <v>8318</v>
      </c>
      <c r="S3467" s="11">
        <f t="shared" si="220"/>
        <v>42200.625833333332</v>
      </c>
      <c r="T3467" s="11">
        <f t="shared" si="221"/>
        <v>42225.666666666672</v>
      </c>
    </row>
    <row r="3468" spans="1:20" ht="29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s="5">
        <f t="shared" si="218"/>
        <v>1.2714285714285714</v>
      </c>
      <c r="H3468" t="s">
        <v>8224</v>
      </c>
      <c r="I3468" t="s">
        <v>8246</v>
      </c>
      <c r="J3468">
        <v>1461108450</v>
      </c>
      <c r="K3468">
        <v>1455928050</v>
      </c>
      <c r="L3468" t="b">
        <v>0</v>
      </c>
      <c r="M3468">
        <v>61</v>
      </c>
      <c r="N3468" s="6">
        <f t="shared" si="219"/>
        <v>72.950819672131146</v>
      </c>
      <c r="O3468" t="b">
        <v>1</v>
      </c>
      <c r="P3468" t="s">
        <v>8271</v>
      </c>
      <c r="Q3468" t="s">
        <v>8317</v>
      </c>
      <c r="R3468" t="s">
        <v>8318</v>
      </c>
      <c r="S3468" s="11">
        <f t="shared" si="220"/>
        <v>42420.019097222219</v>
      </c>
      <c r="T3468" s="11">
        <f t="shared" si="221"/>
        <v>42479.977430555555</v>
      </c>
    </row>
    <row r="3469" spans="1:20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s="5">
        <f t="shared" si="218"/>
        <v>1.01</v>
      </c>
      <c r="H3469" t="s">
        <v>8224</v>
      </c>
      <c r="I3469" t="s">
        <v>8246</v>
      </c>
      <c r="J3469">
        <v>1426864032</v>
      </c>
      <c r="K3469">
        <v>1424275632</v>
      </c>
      <c r="L3469" t="b">
        <v>0</v>
      </c>
      <c r="M3469">
        <v>47</v>
      </c>
      <c r="N3469" s="6">
        <f t="shared" si="219"/>
        <v>64.468085106382972</v>
      </c>
      <c r="O3469" t="b">
        <v>1</v>
      </c>
      <c r="P3469" t="s">
        <v>8271</v>
      </c>
      <c r="Q3469" t="s">
        <v>8317</v>
      </c>
      <c r="R3469" t="s">
        <v>8318</v>
      </c>
      <c r="S3469" s="11">
        <f t="shared" si="220"/>
        <v>42053.671666666662</v>
      </c>
      <c r="T3469" s="11">
        <f t="shared" si="221"/>
        <v>42083.630000000005</v>
      </c>
    </row>
    <row r="3470" spans="1:20" ht="43.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s="5">
        <f t="shared" si="218"/>
        <v>1.2178</v>
      </c>
      <c r="H3470" t="s">
        <v>8224</v>
      </c>
      <c r="I3470" t="s">
        <v>8246</v>
      </c>
      <c r="J3470">
        <v>1474426800</v>
      </c>
      <c r="K3470">
        <v>1471976529</v>
      </c>
      <c r="L3470" t="b">
        <v>0</v>
      </c>
      <c r="M3470">
        <v>17</v>
      </c>
      <c r="N3470" s="6">
        <f t="shared" si="219"/>
        <v>716.35294117647061</v>
      </c>
      <c r="O3470" t="b">
        <v>1</v>
      </c>
      <c r="P3470" t="s">
        <v>8271</v>
      </c>
      <c r="Q3470" t="s">
        <v>8317</v>
      </c>
      <c r="R3470" t="s">
        <v>8318</v>
      </c>
      <c r="S3470" s="11">
        <f t="shared" si="220"/>
        <v>42605.765381944439</v>
      </c>
      <c r="T3470" s="11">
        <f t="shared" si="221"/>
        <v>42634.125</v>
      </c>
    </row>
    <row r="3471" spans="1:20" ht="43.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s="5">
        <f t="shared" si="218"/>
        <v>1.1339285714285714</v>
      </c>
      <c r="H3471" t="s">
        <v>8224</v>
      </c>
      <c r="I3471" t="s">
        <v>8246</v>
      </c>
      <c r="J3471">
        <v>1461857045</v>
      </c>
      <c r="K3471">
        <v>1459265045</v>
      </c>
      <c r="L3471" t="b">
        <v>0</v>
      </c>
      <c r="M3471">
        <v>63</v>
      </c>
      <c r="N3471" s="6">
        <f t="shared" si="219"/>
        <v>50.396825396825399</v>
      </c>
      <c r="O3471" t="b">
        <v>1</v>
      </c>
      <c r="P3471" t="s">
        <v>8271</v>
      </c>
      <c r="Q3471" t="s">
        <v>8317</v>
      </c>
      <c r="R3471" t="s">
        <v>8318</v>
      </c>
      <c r="S3471" s="11">
        <f t="shared" si="220"/>
        <v>42458.641724537039</v>
      </c>
      <c r="T3471" s="11">
        <f t="shared" si="221"/>
        <v>42488.641724537039</v>
      </c>
    </row>
    <row r="3472" spans="1:20" ht="29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s="5">
        <f t="shared" si="218"/>
        <v>1.5</v>
      </c>
      <c r="H3472" t="s">
        <v>8224</v>
      </c>
      <c r="I3472" t="s">
        <v>8246</v>
      </c>
      <c r="J3472">
        <v>1468618680</v>
      </c>
      <c r="K3472">
        <v>1465345902</v>
      </c>
      <c r="L3472" t="b">
        <v>0</v>
      </c>
      <c r="M3472">
        <v>9</v>
      </c>
      <c r="N3472" s="6">
        <f t="shared" si="219"/>
        <v>41.666666666666664</v>
      </c>
      <c r="O3472" t="b">
        <v>1</v>
      </c>
      <c r="P3472" t="s">
        <v>8271</v>
      </c>
      <c r="Q3472" t="s">
        <v>8317</v>
      </c>
      <c r="R3472" t="s">
        <v>8318</v>
      </c>
      <c r="S3472" s="11">
        <f t="shared" si="220"/>
        <v>42529.022013888884</v>
      </c>
      <c r="T3472" s="11">
        <f t="shared" si="221"/>
        <v>42566.901388888888</v>
      </c>
    </row>
    <row r="3473" spans="1:20" ht="43.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s="5">
        <f t="shared" si="218"/>
        <v>2.1459999999999999</v>
      </c>
      <c r="H3473" t="s">
        <v>8225</v>
      </c>
      <c r="I3473" t="s">
        <v>8247</v>
      </c>
      <c r="J3473">
        <v>1409515200</v>
      </c>
      <c r="K3473">
        <v>1405971690</v>
      </c>
      <c r="L3473" t="b">
        <v>0</v>
      </c>
      <c r="M3473">
        <v>30</v>
      </c>
      <c r="N3473" s="6">
        <f t="shared" si="219"/>
        <v>35.766666666666666</v>
      </c>
      <c r="O3473" t="b">
        <v>1</v>
      </c>
      <c r="P3473" t="s">
        <v>8271</v>
      </c>
      <c r="Q3473" t="s">
        <v>8317</v>
      </c>
      <c r="R3473" t="s">
        <v>8318</v>
      </c>
      <c r="S3473" s="11">
        <f t="shared" si="220"/>
        <v>41841.820486111108</v>
      </c>
      <c r="T3473" s="11">
        <f t="shared" si="221"/>
        <v>41882.833333333336</v>
      </c>
    </row>
    <row r="3474" spans="1:20" ht="43.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s="5">
        <f t="shared" si="218"/>
        <v>1.0205</v>
      </c>
      <c r="H3474" t="s">
        <v>8224</v>
      </c>
      <c r="I3474" t="s">
        <v>8246</v>
      </c>
      <c r="J3474">
        <v>1415253540</v>
      </c>
      <c r="K3474">
        <v>1413432331</v>
      </c>
      <c r="L3474" t="b">
        <v>0</v>
      </c>
      <c r="M3474">
        <v>23</v>
      </c>
      <c r="N3474" s="6">
        <f t="shared" si="219"/>
        <v>88.739130434782609</v>
      </c>
      <c r="O3474" t="b">
        <v>1</v>
      </c>
      <c r="P3474" t="s">
        <v>8271</v>
      </c>
      <c r="Q3474" t="s">
        <v>8317</v>
      </c>
      <c r="R3474" t="s">
        <v>8318</v>
      </c>
      <c r="S3474" s="11">
        <f t="shared" si="220"/>
        <v>41928.170497685183</v>
      </c>
      <c r="T3474" s="11">
        <f t="shared" si="221"/>
        <v>41949.249305555553</v>
      </c>
    </row>
    <row r="3475" spans="1:20" ht="43.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s="5">
        <f t="shared" si="218"/>
        <v>1</v>
      </c>
      <c r="H3475" t="s">
        <v>8224</v>
      </c>
      <c r="I3475" t="s">
        <v>8246</v>
      </c>
      <c r="J3475">
        <v>1426883220</v>
      </c>
      <c r="K3475">
        <v>1425067296</v>
      </c>
      <c r="L3475" t="b">
        <v>0</v>
      </c>
      <c r="M3475">
        <v>33</v>
      </c>
      <c r="N3475" s="6">
        <f t="shared" si="219"/>
        <v>148.4848484848485</v>
      </c>
      <c r="O3475" t="b">
        <v>1</v>
      </c>
      <c r="P3475" t="s">
        <v>8271</v>
      </c>
      <c r="Q3475" t="s">
        <v>8317</v>
      </c>
      <c r="R3475" t="s">
        <v>8318</v>
      </c>
      <c r="S3475" s="11">
        <f t="shared" si="220"/>
        <v>42062.834444444445</v>
      </c>
      <c r="T3475" s="11">
        <f t="shared" si="221"/>
        <v>42083.852083333331</v>
      </c>
    </row>
    <row r="3476" spans="1:20" ht="43.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s="5">
        <f t="shared" si="218"/>
        <v>1.01</v>
      </c>
      <c r="H3476" t="s">
        <v>8225</v>
      </c>
      <c r="I3476" t="s">
        <v>8247</v>
      </c>
      <c r="J3476">
        <v>1469016131</v>
      </c>
      <c r="K3476">
        <v>1466424131</v>
      </c>
      <c r="L3476" t="b">
        <v>0</v>
      </c>
      <c r="M3476">
        <v>39</v>
      </c>
      <c r="N3476" s="6">
        <f t="shared" si="219"/>
        <v>51.794871794871796</v>
      </c>
      <c r="O3476" t="b">
        <v>1</v>
      </c>
      <c r="P3476" t="s">
        <v>8271</v>
      </c>
      <c r="Q3476" t="s">
        <v>8317</v>
      </c>
      <c r="R3476" t="s">
        <v>8318</v>
      </c>
      <c r="S3476" s="11">
        <f t="shared" si="220"/>
        <v>42541.501516203702</v>
      </c>
      <c r="T3476" s="11">
        <f t="shared" si="221"/>
        <v>42571.501516203702</v>
      </c>
    </row>
    <row r="3477" spans="1:20" ht="43.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s="5">
        <f t="shared" si="218"/>
        <v>1.1333333333333333</v>
      </c>
      <c r="H3477" t="s">
        <v>8225</v>
      </c>
      <c r="I3477" t="s">
        <v>8247</v>
      </c>
      <c r="J3477">
        <v>1414972800</v>
      </c>
      <c r="K3477">
        <v>1412629704</v>
      </c>
      <c r="L3477" t="b">
        <v>0</v>
      </c>
      <c r="M3477">
        <v>17</v>
      </c>
      <c r="N3477" s="6">
        <f t="shared" si="219"/>
        <v>20</v>
      </c>
      <c r="O3477" t="b">
        <v>1</v>
      </c>
      <c r="P3477" t="s">
        <v>8271</v>
      </c>
      <c r="Q3477" t="s">
        <v>8317</v>
      </c>
      <c r="R3477" t="s">
        <v>8318</v>
      </c>
      <c r="S3477" s="11">
        <f t="shared" si="220"/>
        <v>41918.880833333329</v>
      </c>
      <c r="T3477" s="11">
        <f t="shared" si="221"/>
        <v>41946</v>
      </c>
    </row>
    <row r="3478" spans="1:20" ht="43.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s="5">
        <f t="shared" si="218"/>
        <v>1.04</v>
      </c>
      <c r="H3478" t="s">
        <v>8224</v>
      </c>
      <c r="I3478" t="s">
        <v>8246</v>
      </c>
      <c r="J3478">
        <v>1414378800</v>
      </c>
      <c r="K3478">
        <v>1412836990</v>
      </c>
      <c r="L3478" t="b">
        <v>0</v>
      </c>
      <c r="M3478">
        <v>6</v>
      </c>
      <c r="N3478" s="6">
        <f t="shared" si="219"/>
        <v>52</v>
      </c>
      <c r="O3478" t="b">
        <v>1</v>
      </c>
      <c r="P3478" t="s">
        <v>8271</v>
      </c>
      <c r="Q3478" t="s">
        <v>8317</v>
      </c>
      <c r="R3478" t="s">
        <v>8318</v>
      </c>
      <c r="S3478" s="11">
        <f t="shared" si="220"/>
        <v>41921.279976851853</v>
      </c>
      <c r="T3478" s="11">
        <f t="shared" si="221"/>
        <v>41939.125</v>
      </c>
    </row>
    <row r="3479" spans="1:20" ht="43.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s="5">
        <f t="shared" si="218"/>
        <v>1.1533333333333333</v>
      </c>
      <c r="H3479" t="s">
        <v>8224</v>
      </c>
      <c r="I3479" t="s">
        <v>8246</v>
      </c>
      <c r="J3479">
        <v>1431831600</v>
      </c>
      <c r="K3479">
        <v>1430761243</v>
      </c>
      <c r="L3479" t="b">
        <v>0</v>
      </c>
      <c r="M3479">
        <v>39</v>
      </c>
      <c r="N3479" s="6">
        <f t="shared" si="219"/>
        <v>53.230769230769234</v>
      </c>
      <c r="O3479" t="b">
        <v>1</v>
      </c>
      <c r="P3479" t="s">
        <v>8271</v>
      </c>
      <c r="Q3479" t="s">
        <v>8317</v>
      </c>
      <c r="R3479" t="s">
        <v>8318</v>
      </c>
      <c r="S3479" s="11">
        <f t="shared" si="220"/>
        <v>42128.736608796295</v>
      </c>
      <c r="T3479" s="11">
        <f t="shared" si="221"/>
        <v>42141.125</v>
      </c>
    </row>
    <row r="3480" spans="1:20" ht="43.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s="5">
        <f t="shared" si="218"/>
        <v>1.1285000000000001</v>
      </c>
      <c r="H3480" t="s">
        <v>8224</v>
      </c>
      <c r="I3480" t="s">
        <v>8246</v>
      </c>
      <c r="J3480">
        <v>1426539600</v>
      </c>
      <c r="K3480">
        <v>1424296822</v>
      </c>
      <c r="L3480" t="b">
        <v>0</v>
      </c>
      <c r="M3480">
        <v>57</v>
      </c>
      <c r="N3480" s="6">
        <f t="shared" si="219"/>
        <v>39.596491228070178</v>
      </c>
      <c r="O3480" t="b">
        <v>1</v>
      </c>
      <c r="P3480" t="s">
        <v>8271</v>
      </c>
      <c r="Q3480" t="s">
        <v>8317</v>
      </c>
      <c r="R3480" t="s">
        <v>8318</v>
      </c>
      <c r="S3480" s="11">
        <f t="shared" si="220"/>
        <v>42053.916921296302</v>
      </c>
      <c r="T3480" s="11">
        <f t="shared" si="221"/>
        <v>42079.875</v>
      </c>
    </row>
    <row r="3481" spans="1:20" ht="43.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s="5">
        <f t="shared" si="218"/>
        <v>1.2786666666666666</v>
      </c>
      <c r="H3481" t="s">
        <v>8225</v>
      </c>
      <c r="I3481" t="s">
        <v>8247</v>
      </c>
      <c r="J3481">
        <v>1403382680</v>
      </c>
      <c r="K3481">
        <v>1400790680</v>
      </c>
      <c r="L3481" t="b">
        <v>0</v>
      </c>
      <c r="M3481">
        <v>56</v>
      </c>
      <c r="N3481" s="6">
        <f t="shared" si="219"/>
        <v>34.25</v>
      </c>
      <c r="O3481" t="b">
        <v>1</v>
      </c>
      <c r="P3481" t="s">
        <v>8271</v>
      </c>
      <c r="Q3481" t="s">
        <v>8317</v>
      </c>
      <c r="R3481" t="s">
        <v>8318</v>
      </c>
      <c r="S3481" s="11">
        <f t="shared" si="220"/>
        <v>41781.855092592588</v>
      </c>
      <c r="T3481" s="11">
        <f t="shared" si="221"/>
        <v>41811.855092592588</v>
      </c>
    </row>
    <row r="3482" spans="1:20" ht="43.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s="5">
        <f t="shared" si="218"/>
        <v>1.4266666666666667</v>
      </c>
      <c r="H3482" t="s">
        <v>8224</v>
      </c>
      <c r="I3482" t="s">
        <v>8246</v>
      </c>
      <c r="J3482">
        <v>1436562000</v>
      </c>
      <c r="K3482">
        <v>1434440227</v>
      </c>
      <c r="L3482" t="b">
        <v>0</v>
      </c>
      <c r="M3482">
        <v>13</v>
      </c>
      <c r="N3482" s="6">
        <f t="shared" si="219"/>
        <v>164.61538461538461</v>
      </c>
      <c r="O3482" t="b">
        <v>1</v>
      </c>
      <c r="P3482" t="s">
        <v>8271</v>
      </c>
      <c r="Q3482" t="s">
        <v>8317</v>
      </c>
      <c r="R3482" t="s">
        <v>8318</v>
      </c>
      <c r="S3482" s="11">
        <f t="shared" si="220"/>
        <v>42171.317442129628</v>
      </c>
      <c r="T3482" s="11">
        <f t="shared" si="221"/>
        <v>42195.875</v>
      </c>
    </row>
    <row r="3483" spans="1:20" ht="43.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s="5">
        <f t="shared" si="218"/>
        <v>1.1879999999999999</v>
      </c>
      <c r="H3483" t="s">
        <v>8226</v>
      </c>
      <c r="I3483" t="s">
        <v>8248</v>
      </c>
      <c r="J3483">
        <v>1420178188</v>
      </c>
      <c r="K3483">
        <v>1418709388</v>
      </c>
      <c r="L3483" t="b">
        <v>0</v>
      </c>
      <c r="M3483">
        <v>95</v>
      </c>
      <c r="N3483" s="6">
        <f t="shared" si="219"/>
        <v>125.05263157894737</v>
      </c>
      <c r="O3483" t="b">
        <v>1</v>
      </c>
      <c r="P3483" t="s">
        <v>8271</v>
      </c>
      <c r="Q3483" t="s">
        <v>8317</v>
      </c>
      <c r="R3483" t="s">
        <v>8318</v>
      </c>
      <c r="S3483" s="11">
        <f t="shared" si="220"/>
        <v>41989.24754629629</v>
      </c>
      <c r="T3483" s="11">
        <f t="shared" si="221"/>
        <v>42006.24754629629</v>
      </c>
    </row>
    <row r="3484" spans="1:20" ht="43.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s="5">
        <f t="shared" si="218"/>
        <v>1.3833333333333333</v>
      </c>
      <c r="H3484" t="s">
        <v>8225</v>
      </c>
      <c r="I3484" t="s">
        <v>8247</v>
      </c>
      <c r="J3484">
        <v>1404671466</v>
      </c>
      <c r="K3484">
        <v>1402079466</v>
      </c>
      <c r="L3484" t="b">
        <v>0</v>
      </c>
      <c r="M3484">
        <v>80</v>
      </c>
      <c r="N3484" s="6">
        <f t="shared" si="219"/>
        <v>51.875</v>
      </c>
      <c r="O3484" t="b">
        <v>1</v>
      </c>
      <c r="P3484" t="s">
        <v>8271</v>
      </c>
      <c r="Q3484" t="s">
        <v>8317</v>
      </c>
      <c r="R3484" t="s">
        <v>8318</v>
      </c>
      <c r="S3484" s="11">
        <f t="shared" si="220"/>
        <v>41796.771597222221</v>
      </c>
      <c r="T3484" s="11">
        <f t="shared" si="221"/>
        <v>41826.771597222221</v>
      </c>
    </row>
    <row r="3485" spans="1:20" ht="43.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s="5">
        <f t="shared" si="218"/>
        <v>1.599402985074627</v>
      </c>
      <c r="H3485" t="s">
        <v>8224</v>
      </c>
      <c r="I3485" t="s">
        <v>8246</v>
      </c>
      <c r="J3485">
        <v>1404403381</v>
      </c>
      <c r="K3485">
        <v>1401811381</v>
      </c>
      <c r="L3485" t="b">
        <v>0</v>
      </c>
      <c r="M3485">
        <v>133</v>
      </c>
      <c r="N3485" s="6">
        <f t="shared" si="219"/>
        <v>40.285714285714285</v>
      </c>
      <c r="O3485" t="b">
        <v>1</v>
      </c>
      <c r="P3485" t="s">
        <v>8271</v>
      </c>
      <c r="Q3485" t="s">
        <v>8317</v>
      </c>
      <c r="R3485" t="s">
        <v>8318</v>
      </c>
      <c r="S3485" s="11">
        <f t="shared" si="220"/>
        <v>41793.668761574074</v>
      </c>
      <c r="T3485" s="11">
        <f t="shared" si="221"/>
        <v>41823.668761574074</v>
      </c>
    </row>
    <row r="3486" spans="1:20" ht="43.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s="5">
        <f t="shared" si="218"/>
        <v>1.1424000000000001</v>
      </c>
      <c r="H3486" t="s">
        <v>8224</v>
      </c>
      <c r="I3486" t="s">
        <v>8246</v>
      </c>
      <c r="J3486">
        <v>1466014499</v>
      </c>
      <c r="K3486">
        <v>1463422499</v>
      </c>
      <c r="L3486" t="b">
        <v>0</v>
      </c>
      <c r="M3486">
        <v>44</v>
      </c>
      <c r="N3486" s="6">
        <f t="shared" si="219"/>
        <v>64.909090909090907</v>
      </c>
      <c r="O3486" t="b">
        <v>1</v>
      </c>
      <c r="P3486" t="s">
        <v>8271</v>
      </c>
      <c r="Q3486" t="s">
        <v>8317</v>
      </c>
      <c r="R3486" t="s">
        <v>8318</v>
      </c>
      <c r="S3486" s="11">
        <f t="shared" si="220"/>
        <v>42506.760405092587</v>
      </c>
      <c r="T3486" s="11">
        <f t="shared" si="221"/>
        <v>42536.760405092587</v>
      </c>
    </row>
    <row r="3487" spans="1:20" ht="43.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s="5">
        <f t="shared" si="218"/>
        <v>1.0060606060606061</v>
      </c>
      <c r="H3487" t="s">
        <v>8224</v>
      </c>
      <c r="I3487" t="s">
        <v>8246</v>
      </c>
      <c r="J3487">
        <v>1454431080</v>
      </c>
      <c r="K3487">
        <v>1451839080</v>
      </c>
      <c r="L3487" t="b">
        <v>0</v>
      </c>
      <c r="M3487">
        <v>30</v>
      </c>
      <c r="N3487" s="6">
        <f t="shared" si="219"/>
        <v>55.333333333333336</v>
      </c>
      <c r="O3487" t="b">
        <v>1</v>
      </c>
      <c r="P3487" t="s">
        <v>8271</v>
      </c>
      <c r="Q3487" t="s">
        <v>8317</v>
      </c>
      <c r="R3487" t="s">
        <v>8318</v>
      </c>
      <c r="S3487" s="11">
        <f t="shared" si="220"/>
        <v>42372.693055555559</v>
      </c>
      <c r="T3487" s="11">
        <f t="shared" si="221"/>
        <v>42402.693055555559</v>
      </c>
    </row>
    <row r="3488" spans="1:20" ht="43.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s="5">
        <f t="shared" si="218"/>
        <v>1.552</v>
      </c>
      <c r="H3488" t="s">
        <v>8224</v>
      </c>
      <c r="I3488" t="s">
        <v>8246</v>
      </c>
      <c r="J3488">
        <v>1433314740</v>
      </c>
      <c r="K3488">
        <v>1430600401</v>
      </c>
      <c r="L3488" t="b">
        <v>0</v>
      </c>
      <c r="M3488">
        <v>56</v>
      </c>
      <c r="N3488" s="6">
        <f t="shared" si="219"/>
        <v>83.142857142857139</v>
      </c>
      <c r="O3488" t="b">
        <v>1</v>
      </c>
      <c r="P3488" t="s">
        <v>8271</v>
      </c>
      <c r="Q3488" t="s">
        <v>8317</v>
      </c>
      <c r="R3488" t="s">
        <v>8318</v>
      </c>
      <c r="S3488" s="11">
        <f t="shared" si="220"/>
        <v>42126.87501157407</v>
      </c>
      <c r="T3488" s="11">
        <f t="shared" si="221"/>
        <v>42158.290972222225</v>
      </c>
    </row>
    <row r="3489" spans="1:20" ht="43.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s="5">
        <f t="shared" si="218"/>
        <v>1.2775000000000001</v>
      </c>
      <c r="H3489" t="s">
        <v>8225</v>
      </c>
      <c r="I3489" t="s">
        <v>8247</v>
      </c>
      <c r="J3489">
        <v>1435185252</v>
      </c>
      <c r="K3489">
        <v>1432593252</v>
      </c>
      <c r="L3489" t="b">
        <v>0</v>
      </c>
      <c r="M3489">
        <v>66</v>
      </c>
      <c r="N3489" s="6">
        <f t="shared" si="219"/>
        <v>38.712121212121211</v>
      </c>
      <c r="O3489" t="b">
        <v>1</v>
      </c>
      <c r="P3489" t="s">
        <v>8271</v>
      </c>
      <c r="Q3489" t="s">
        <v>8317</v>
      </c>
      <c r="R3489" t="s">
        <v>8318</v>
      </c>
      <c r="S3489" s="11">
        <f t="shared" si="220"/>
        <v>42149.940416666665</v>
      </c>
      <c r="T3489" s="11">
        <f t="shared" si="221"/>
        <v>42179.940416666665</v>
      </c>
    </row>
    <row r="3490" spans="1:20" ht="43.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s="5">
        <f t="shared" si="218"/>
        <v>1.212</v>
      </c>
      <c r="H3490" t="s">
        <v>8224</v>
      </c>
      <c r="I3490" t="s">
        <v>8246</v>
      </c>
      <c r="J3490">
        <v>1429286400</v>
      </c>
      <c r="K3490">
        <v>1427221560</v>
      </c>
      <c r="L3490" t="b">
        <v>0</v>
      </c>
      <c r="M3490">
        <v>29</v>
      </c>
      <c r="N3490" s="6">
        <f t="shared" si="219"/>
        <v>125.37931034482759</v>
      </c>
      <c r="O3490" t="b">
        <v>1</v>
      </c>
      <c r="P3490" t="s">
        <v>8271</v>
      </c>
      <c r="Q3490" t="s">
        <v>8317</v>
      </c>
      <c r="R3490" t="s">
        <v>8318</v>
      </c>
      <c r="S3490" s="11">
        <f t="shared" si="220"/>
        <v>42087.768055555556</v>
      </c>
      <c r="T3490" s="11">
        <f t="shared" si="221"/>
        <v>42111.666666666672</v>
      </c>
    </row>
    <row r="3491" spans="1:20" ht="43.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s="5">
        <f t="shared" si="218"/>
        <v>1.127</v>
      </c>
      <c r="H3491" t="s">
        <v>8225</v>
      </c>
      <c r="I3491" t="s">
        <v>8247</v>
      </c>
      <c r="J3491">
        <v>1400965200</v>
      </c>
      <c r="K3491">
        <v>1398352531</v>
      </c>
      <c r="L3491" t="b">
        <v>0</v>
      </c>
      <c r="M3491">
        <v>72</v>
      </c>
      <c r="N3491" s="6">
        <f t="shared" si="219"/>
        <v>78.263888888888886</v>
      </c>
      <c r="O3491" t="b">
        <v>1</v>
      </c>
      <c r="P3491" t="s">
        <v>8271</v>
      </c>
      <c r="Q3491" t="s">
        <v>8317</v>
      </c>
      <c r="R3491" t="s">
        <v>8318</v>
      </c>
      <c r="S3491" s="11">
        <f t="shared" si="220"/>
        <v>41753.635775462964</v>
      </c>
      <c r="T3491" s="11">
        <f t="shared" si="221"/>
        <v>41783.875</v>
      </c>
    </row>
    <row r="3492" spans="1:20" ht="43.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s="5">
        <f t="shared" si="218"/>
        <v>1.2749999999999999</v>
      </c>
      <c r="H3492" t="s">
        <v>8224</v>
      </c>
      <c r="I3492" t="s">
        <v>8246</v>
      </c>
      <c r="J3492">
        <v>1460574924</v>
      </c>
      <c r="K3492">
        <v>1457982924</v>
      </c>
      <c r="L3492" t="b">
        <v>0</v>
      </c>
      <c r="M3492">
        <v>27</v>
      </c>
      <c r="N3492" s="6">
        <f t="shared" si="219"/>
        <v>47.222222222222221</v>
      </c>
      <c r="O3492" t="b">
        <v>1</v>
      </c>
      <c r="P3492" t="s">
        <v>8271</v>
      </c>
      <c r="Q3492" t="s">
        <v>8317</v>
      </c>
      <c r="R3492" t="s">
        <v>8318</v>
      </c>
      <c r="S3492" s="11">
        <f t="shared" si="220"/>
        <v>42443.802361111113</v>
      </c>
      <c r="T3492" s="11">
        <f t="shared" si="221"/>
        <v>42473.802361111113</v>
      </c>
    </row>
    <row r="3493" spans="1:20" ht="43.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s="5">
        <f t="shared" si="218"/>
        <v>1.5820000000000001</v>
      </c>
      <c r="H3493" t="s">
        <v>8224</v>
      </c>
      <c r="I3493" t="s">
        <v>8246</v>
      </c>
      <c r="J3493">
        <v>1431928784</v>
      </c>
      <c r="K3493">
        <v>1430114384</v>
      </c>
      <c r="L3493" t="b">
        <v>0</v>
      </c>
      <c r="M3493">
        <v>10</v>
      </c>
      <c r="N3493" s="6">
        <f t="shared" si="219"/>
        <v>79.099999999999994</v>
      </c>
      <c r="O3493" t="b">
        <v>1</v>
      </c>
      <c r="P3493" t="s">
        <v>8271</v>
      </c>
      <c r="Q3493" t="s">
        <v>8317</v>
      </c>
      <c r="R3493" t="s">
        <v>8318</v>
      </c>
      <c r="S3493" s="11">
        <f t="shared" si="220"/>
        <v>42121.249814814815</v>
      </c>
      <c r="T3493" s="11">
        <f t="shared" si="221"/>
        <v>42142.249814814815</v>
      </c>
    </row>
    <row r="3494" spans="1:20" ht="43.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s="5">
        <f t="shared" si="218"/>
        <v>1.0526894736842105</v>
      </c>
      <c r="H3494" t="s">
        <v>8224</v>
      </c>
      <c r="I3494" t="s">
        <v>8246</v>
      </c>
      <c r="J3494">
        <v>1445818397</v>
      </c>
      <c r="K3494">
        <v>1442794397</v>
      </c>
      <c r="L3494" t="b">
        <v>0</v>
      </c>
      <c r="M3494">
        <v>35</v>
      </c>
      <c r="N3494" s="6">
        <f t="shared" si="219"/>
        <v>114.29199999999999</v>
      </c>
      <c r="O3494" t="b">
        <v>1</v>
      </c>
      <c r="P3494" t="s">
        <v>8271</v>
      </c>
      <c r="Q3494" t="s">
        <v>8317</v>
      </c>
      <c r="R3494" t="s">
        <v>8318</v>
      </c>
      <c r="S3494" s="11">
        <f t="shared" si="220"/>
        <v>42268.009224537032</v>
      </c>
      <c r="T3494" s="11">
        <f t="shared" si="221"/>
        <v>42303.009224537032</v>
      </c>
    </row>
    <row r="3495" spans="1:20" ht="43.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s="5">
        <f t="shared" si="218"/>
        <v>1</v>
      </c>
      <c r="H3495" t="s">
        <v>8224</v>
      </c>
      <c r="I3495" t="s">
        <v>8246</v>
      </c>
      <c r="J3495">
        <v>1408252260</v>
      </c>
      <c r="K3495">
        <v>1406580436</v>
      </c>
      <c r="L3495" t="b">
        <v>0</v>
      </c>
      <c r="M3495">
        <v>29</v>
      </c>
      <c r="N3495" s="6">
        <f t="shared" si="219"/>
        <v>51.724137931034484</v>
      </c>
      <c r="O3495" t="b">
        <v>1</v>
      </c>
      <c r="P3495" t="s">
        <v>8271</v>
      </c>
      <c r="Q3495" t="s">
        <v>8317</v>
      </c>
      <c r="R3495" t="s">
        <v>8318</v>
      </c>
      <c r="S3495" s="11">
        <f t="shared" si="220"/>
        <v>41848.866157407407</v>
      </c>
      <c r="T3495" s="11">
        <f t="shared" si="221"/>
        <v>41868.21597222222</v>
      </c>
    </row>
    <row r="3496" spans="1:20" ht="43.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s="5">
        <f t="shared" si="218"/>
        <v>1</v>
      </c>
      <c r="H3496" t="s">
        <v>8224</v>
      </c>
      <c r="I3496" t="s">
        <v>8246</v>
      </c>
      <c r="J3496">
        <v>1480140000</v>
      </c>
      <c r="K3496">
        <v>1479186575</v>
      </c>
      <c r="L3496" t="b">
        <v>0</v>
      </c>
      <c r="M3496">
        <v>13</v>
      </c>
      <c r="N3496" s="6">
        <f t="shared" si="219"/>
        <v>30.76923076923077</v>
      </c>
      <c r="O3496" t="b">
        <v>1</v>
      </c>
      <c r="P3496" t="s">
        <v>8271</v>
      </c>
      <c r="Q3496" t="s">
        <v>8317</v>
      </c>
      <c r="R3496" t="s">
        <v>8318</v>
      </c>
      <c r="S3496" s="11">
        <f t="shared" si="220"/>
        <v>42689.214988425927</v>
      </c>
      <c r="T3496" s="11">
        <f t="shared" si="221"/>
        <v>42700.25</v>
      </c>
    </row>
    <row r="3497" spans="1:20" ht="43.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s="5">
        <f t="shared" si="218"/>
        <v>1.0686</v>
      </c>
      <c r="H3497" t="s">
        <v>8229</v>
      </c>
      <c r="I3497" t="s">
        <v>8251</v>
      </c>
      <c r="J3497">
        <v>1414862280</v>
      </c>
      <c r="K3497">
        <v>1412360309</v>
      </c>
      <c r="L3497" t="b">
        <v>0</v>
      </c>
      <c r="M3497">
        <v>72</v>
      </c>
      <c r="N3497" s="6">
        <f t="shared" si="219"/>
        <v>74.208333333333329</v>
      </c>
      <c r="O3497" t="b">
        <v>1</v>
      </c>
      <c r="P3497" t="s">
        <v>8271</v>
      </c>
      <c r="Q3497" t="s">
        <v>8317</v>
      </c>
      <c r="R3497" t="s">
        <v>8318</v>
      </c>
      <c r="S3497" s="11">
        <f t="shared" si="220"/>
        <v>41915.762835648151</v>
      </c>
      <c r="T3497" s="11">
        <f t="shared" si="221"/>
        <v>41944.720833333333</v>
      </c>
    </row>
    <row r="3498" spans="1:20" ht="43.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s="5">
        <f t="shared" si="218"/>
        <v>1.244</v>
      </c>
      <c r="H3498" t="s">
        <v>8224</v>
      </c>
      <c r="I3498" t="s">
        <v>8246</v>
      </c>
      <c r="J3498">
        <v>1473625166</v>
      </c>
      <c r="K3498">
        <v>1470169166</v>
      </c>
      <c r="L3498" t="b">
        <v>0</v>
      </c>
      <c r="M3498">
        <v>78</v>
      </c>
      <c r="N3498" s="6">
        <f t="shared" si="219"/>
        <v>47.846153846153847</v>
      </c>
      <c r="O3498" t="b">
        <v>1</v>
      </c>
      <c r="P3498" t="s">
        <v>8271</v>
      </c>
      <c r="Q3498" t="s">
        <v>8317</v>
      </c>
      <c r="R3498" t="s">
        <v>8318</v>
      </c>
      <c r="S3498" s="11">
        <f t="shared" si="220"/>
        <v>42584.846828703703</v>
      </c>
      <c r="T3498" s="11">
        <f t="shared" si="221"/>
        <v>42624.846828703703</v>
      </c>
    </row>
    <row r="3499" spans="1:20" ht="43.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s="5">
        <f t="shared" si="218"/>
        <v>1.0870406189555126</v>
      </c>
      <c r="H3499" t="s">
        <v>8224</v>
      </c>
      <c r="I3499" t="s">
        <v>8246</v>
      </c>
      <c r="J3499">
        <v>1464904800</v>
      </c>
      <c r="K3499">
        <v>1463852904</v>
      </c>
      <c r="L3499" t="b">
        <v>0</v>
      </c>
      <c r="M3499">
        <v>49</v>
      </c>
      <c r="N3499" s="6">
        <f t="shared" si="219"/>
        <v>34.408163265306122</v>
      </c>
      <c r="O3499" t="b">
        <v>1</v>
      </c>
      <c r="P3499" t="s">
        <v>8271</v>
      </c>
      <c r="Q3499" t="s">
        <v>8317</v>
      </c>
      <c r="R3499" t="s">
        <v>8318</v>
      </c>
      <c r="S3499" s="11">
        <f t="shared" si="220"/>
        <v>42511.741944444439</v>
      </c>
      <c r="T3499" s="11">
        <f t="shared" si="221"/>
        <v>42523.916666666672</v>
      </c>
    </row>
    <row r="3500" spans="1:20" ht="43.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s="5">
        <f t="shared" si="218"/>
        <v>1.0242424242424242</v>
      </c>
      <c r="H3500" t="s">
        <v>8229</v>
      </c>
      <c r="I3500" t="s">
        <v>8251</v>
      </c>
      <c r="J3500">
        <v>1464471840</v>
      </c>
      <c r="K3500">
        <v>1459309704</v>
      </c>
      <c r="L3500" t="b">
        <v>0</v>
      </c>
      <c r="M3500">
        <v>42</v>
      </c>
      <c r="N3500" s="6">
        <f t="shared" si="219"/>
        <v>40.238095238095241</v>
      </c>
      <c r="O3500" t="b">
        <v>1</v>
      </c>
      <c r="P3500" t="s">
        <v>8271</v>
      </c>
      <c r="Q3500" t="s">
        <v>8317</v>
      </c>
      <c r="R3500" t="s">
        <v>8318</v>
      </c>
      <c r="S3500" s="11">
        <f t="shared" si="220"/>
        <v>42459.15861111111</v>
      </c>
      <c r="T3500" s="11">
        <f t="shared" si="221"/>
        <v>42518.905555555553</v>
      </c>
    </row>
    <row r="3501" spans="1:20" ht="43.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s="5">
        <f t="shared" si="218"/>
        <v>1.0549999999999999</v>
      </c>
      <c r="H3501" t="s">
        <v>8224</v>
      </c>
      <c r="I3501" t="s">
        <v>8246</v>
      </c>
      <c r="J3501">
        <v>1435733940</v>
      </c>
      <c r="K3501">
        <v>1431046325</v>
      </c>
      <c r="L3501" t="b">
        <v>0</v>
      </c>
      <c r="M3501">
        <v>35</v>
      </c>
      <c r="N3501" s="6">
        <f t="shared" si="219"/>
        <v>60.285714285714285</v>
      </c>
      <c r="O3501" t="b">
        <v>1</v>
      </c>
      <c r="P3501" t="s">
        <v>8271</v>
      </c>
      <c r="Q3501" t="s">
        <v>8317</v>
      </c>
      <c r="R3501" t="s">
        <v>8318</v>
      </c>
      <c r="S3501" s="11">
        <f t="shared" si="220"/>
        <v>42132.036168981482</v>
      </c>
      <c r="T3501" s="11">
        <f t="shared" si="221"/>
        <v>42186.290972222225</v>
      </c>
    </row>
    <row r="3502" spans="1:20" ht="43.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s="5">
        <f t="shared" si="218"/>
        <v>1.0629999999999999</v>
      </c>
      <c r="H3502" t="s">
        <v>8224</v>
      </c>
      <c r="I3502" t="s">
        <v>8246</v>
      </c>
      <c r="J3502">
        <v>1457326740</v>
      </c>
      <c r="K3502">
        <v>1455919438</v>
      </c>
      <c r="L3502" t="b">
        <v>0</v>
      </c>
      <c r="M3502">
        <v>42</v>
      </c>
      <c r="N3502" s="6">
        <f t="shared" si="219"/>
        <v>25.30952380952381</v>
      </c>
      <c r="O3502" t="b">
        <v>1</v>
      </c>
      <c r="P3502" t="s">
        <v>8271</v>
      </c>
      <c r="Q3502" t="s">
        <v>8317</v>
      </c>
      <c r="R3502" t="s">
        <v>8318</v>
      </c>
      <c r="S3502" s="11">
        <f t="shared" si="220"/>
        <v>42419.91942129629</v>
      </c>
      <c r="T3502" s="11">
        <f t="shared" si="221"/>
        <v>42436.207638888889</v>
      </c>
    </row>
    <row r="3503" spans="1:20" ht="43.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s="5">
        <f t="shared" si="218"/>
        <v>1.0066666666666666</v>
      </c>
      <c r="H3503" t="s">
        <v>8225</v>
      </c>
      <c r="I3503" t="s">
        <v>8247</v>
      </c>
      <c r="J3503">
        <v>1441995595</v>
      </c>
      <c r="K3503">
        <v>1439835595</v>
      </c>
      <c r="L3503" t="b">
        <v>0</v>
      </c>
      <c r="M3503">
        <v>42</v>
      </c>
      <c r="N3503" s="6">
        <f t="shared" si="219"/>
        <v>35.952380952380949</v>
      </c>
      <c r="O3503" t="b">
        <v>1</v>
      </c>
      <c r="P3503" t="s">
        <v>8271</v>
      </c>
      <c r="Q3503" t="s">
        <v>8317</v>
      </c>
      <c r="R3503" t="s">
        <v>8318</v>
      </c>
      <c r="S3503" s="11">
        <f t="shared" si="220"/>
        <v>42233.763831018514</v>
      </c>
      <c r="T3503" s="11">
        <f t="shared" si="221"/>
        <v>42258.763831018514</v>
      </c>
    </row>
    <row r="3504" spans="1:20" ht="43.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s="5">
        <f t="shared" si="218"/>
        <v>1.054</v>
      </c>
      <c r="H3504" t="s">
        <v>8224</v>
      </c>
      <c r="I3504" t="s">
        <v>8246</v>
      </c>
      <c r="J3504">
        <v>1458100740</v>
      </c>
      <c r="K3504">
        <v>1456862924</v>
      </c>
      <c r="L3504" t="b">
        <v>0</v>
      </c>
      <c r="M3504">
        <v>31</v>
      </c>
      <c r="N3504" s="6">
        <f t="shared" si="219"/>
        <v>136</v>
      </c>
      <c r="O3504" t="b">
        <v>1</v>
      </c>
      <c r="P3504" t="s">
        <v>8271</v>
      </c>
      <c r="Q3504" t="s">
        <v>8317</v>
      </c>
      <c r="R3504" t="s">
        <v>8318</v>
      </c>
      <c r="S3504" s="11">
        <f t="shared" si="220"/>
        <v>42430.839398148149</v>
      </c>
      <c r="T3504" s="11">
        <f t="shared" si="221"/>
        <v>42445.165972222225</v>
      </c>
    </row>
    <row r="3505" spans="1:20" ht="43.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s="5">
        <f t="shared" si="218"/>
        <v>1.0755999999999999</v>
      </c>
      <c r="H3505" t="s">
        <v>8225</v>
      </c>
      <c r="I3505" t="s">
        <v>8247</v>
      </c>
      <c r="J3505">
        <v>1469359728</v>
      </c>
      <c r="K3505">
        <v>1466767728</v>
      </c>
      <c r="L3505" t="b">
        <v>0</v>
      </c>
      <c r="M3505">
        <v>38</v>
      </c>
      <c r="N3505" s="6">
        <f t="shared" si="219"/>
        <v>70.763157894736835</v>
      </c>
      <c r="O3505" t="b">
        <v>1</v>
      </c>
      <c r="P3505" t="s">
        <v>8271</v>
      </c>
      <c r="Q3505" t="s">
        <v>8317</v>
      </c>
      <c r="R3505" t="s">
        <v>8318</v>
      </c>
      <c r="S3505" s="11">
        <f t="shared" si="220"/>
        <v>42545.478333333333</v>
      </c>
      <c r="T3505" s="11">
        <f t="shared" si="221"/>
        <v>42575.478333333333</v>
      </c>
    </row>
    <row r="3506" spans="1:20" ht="43.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s="5">
        <f t="shared" si="218"/>
        <v>1</v>
      </c>
      <c r="H3506" t="s">
        <v>8224</v>
      </c>
      <c r="I3506" t="s">
        <v>8246</v>
      </c>
      <c r="J3506">
        <v>1447959491</v>
      </c>
      <c r="K3506">
        <v>1445363891</v>
      </c>
      <c r="L3506" t="b">
        <v>0</v>
      </c>
      <c r="M3506">
        <v>8</v>
      </c>
      <c r="N3506" s="6">
        <f t="shared" si="219"/>
        <v>125</v>
      </c>
      <c r="O3506" t="b">
        <v>1</v>
      </c>
      <c r="P3506" t="s">
        <v>8271</v>
      </c>
      <c r="Q3506" t="s">
        <v>8317</v>
      </c>
      <c r="R3506" t="s">
        <v>8318</v>
      </c>
      <c r="S3506" s="11">
        <f t="shared" si="220"/>
        <v>42297.748738425929</v>
      </c>
      <c r="T3506" s="11">
        <f t="shared" si="221"/>
        <v>42327.790405092594</v>
      </c>
    </row>
    <row r="3507" spans="1:20" ht="87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s="5">
        <f t="shared" si="218"/>
        <v>1.0376000000000001</v>
      </c>
      <c r="H3507" t="s">
        <v>8224</v>
      </c>
      <c r="I3507" t="s">
        <v>8246</v>
      </c>
      <c r="J3507">
        <v>1399953600</v>
      </c>
      <c r="K3507">
        <v>1398983245</v>
      </c>
      <c r="L3507" t="b">
        <v>0</v>
      </c>
      <c r="M3507">
        <v>39</v>
      </c>
      <c r="N3507" s="6">
        <f t="shared" si="219"/>
        <v>66.512820512820511</v>
      </c>
      <c r="O3507" t="b">
        <v>1</v>
      </c>
      <c r="P3507" t="s">
        <v>8271</v>
      </c>
      <c r="Q3507" t="s">
        <v>8317</v>
      </c>
      <c r="R3507" t="s">
        <v>8318</v>
      </c>
      <c r="S3507" s="11">
        <f t="shared" si="220"/>
        <v>41760.935706018521</v>
      </c>
      <c r="T3507" s="11">
        <f t="shared" si="221"/>
        <v>41772.166666666664</v>
      </c>
    </row>
    <row r="3508" spans="1:20" ht="43.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s="5">
        <f t="shared" si="218"/>
        <v>1.0149999999999999</v>
      </c>
      <c r="H3508" t="s">
        <v>8224</v>
      </c>
      <c r="I3508" t="s">
        <v>8246</v>
      </c>
      <c r="J3508">
        <v>1408815440</v>
      </c>
      <c r="K3508">
        <v>1404927440</v>
      </c>
      <c r="L3508" t="b">
        <v>0</v>
      </c>
      <c r="M3508">
        <v>29</v>
      </c>
      <c r="N3508" s="6">
        <f t="shared" si="219"/>
        <v>105</v>
      </c>
      <c r="O3508" t="b">
        <v>1</v>
      </c>
      <c r="P3508" t="s">
        <v>8271</v>
      </c>
      <c r="Q3508" t="s">
        <v>8317</v>
      </c>
      <c r="R3508" t="s">
        <v>8318</v>
      </c>
      <c r="S3508" s="11">
        <f t="shared" si="220"/>
        <v>41829.734259259261</v>
      </c>
      <c r="T3508" s="11">
        <f t="shared" si="221"/>
        <v>41874.734259259261</v>
      </c>
    </row>
    <row r="3509" spans="1:20" ht="29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s="5">
        <f t="shared" si="218"/>
        <v>1.044</v>
      </c>
      <c r="H3509" t="s">
        <v>8224</v>
      </c>
      <c r="I3509" t="s">
        <v>8246</v>
      </c>
      <c r="J3509">
        <v>1464732537</v>
      </c>
      <c r="K3509">
        <v>1462140537</v>
      </c>
      <c r="L3509" t="b">
        <v>0</v>
      </c>
      <c r="M3509">
        <v>72</v>
      </c>
      <c r="N3509" s="6">
        <f t="shared" si="219"/>
        <v>145</v>
      </c>
      <c r="O3509" t="b">
        <v>1</v>
      </c>
      <c r="P3509" t="s">
        <v>8271</v>
      </c>
      <c r="Q3509" t="s">
        <v>8317</v>
      </c>
      <c r="R3509" t="s">
        <v>8318</v>
      </c>
      <c r="S3509" s="11">
        <f t="shared" si="220"/>
        <v>42491.92288194444</v>
      </c>
      <c r="T3509" s="11">
        <f t="shared" si="221"/>
        <v>42521.92288194444</v>
      </c>
    </row>
    <row r="3510" spans="1:20" ht="43.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s="5">
        <f t="shared" si="218"/>
        <v>1.8</v>
      </c>
      <c r="H3510" t="s">
        <v>8225</v>
      </c>
      <c r="I3510" t="s">
        <v>8247</v>
      </c>
      <c r="J3510">
        <v>1462914000</v>
      </c>
      <c r="K3510">
        <v>1460914253</v>
      </c>
      <c r="L3510" t="b">
        <v>0</v>
      </c>
      <c r="M3510">
        <v>15</v>
      </c>
      <c r="N3510" s="6">
        <f t="shared" si="219"/>
        <v>12</v>
      </c>
      <c r="O3510" t="b">
        <v>1</v>
      </c>
      <c r="P3510" t="s">
        <v>8271</v>
      </c>
      <c r="Q3510" t="s">
        <v>8317</v>
      </c>
      <c r="R3510" t="s">
        <v>8318</v>
      </c>
      <c r="S3510" s="11">
        <f t="shared" si="220"/>
        <v>42477.729780092588</v>
      </c>
      <c r="T3510" s="11">
        <f t="shared" si="221"/>
        <v>42500.875</v>
      </c>
    </row>
    <row r="3511" spans="1:20" ht="43.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s="5">
        <f t="shared" si="218"/>
        <v>1.0633333333333332</v>
      </c>
      <c r="H3511" t="s">
        <v>8224</v>
      </c>
      <c r="I3511" t="s">
        <v>8246</v>
      </c>
      <c r="J3511">
        <v>1416545700</v>
      </c>
      <c r="K3511">
        <v>1415392666</v>
      </c>
      <c r="L3511" t="b">
        <v>0</v>
      </c>
      <c r="M3511">
        <v>33</v>
      </c>
      <c r="N3511" s="6">
        <f t="shared" si="219"/>
        <v>96.666666666666671</v>
      </c>
      <c r="O3511" t="b">
        <v>1</v>
      </c>
      <c r="P3511" t="s">
        <v>8271</v>
      </c>
      <c r="Q3511" t="s">
        <v>8317</v>
      </c>
      <c r="R3511" t="s">
        <v>8318</v>
      </c>
      <c r="S3511" s="11">
        <f t="shared" si="220"/>
        <v>41950.859560185185</v>
      </c>
      <c r="T3511" s="11">
        <f t="shared" si="221"/>
        <v>41964.204861111109</v>
      </c>
    </row>
    <row r="3512" spans="1:20" ht="43.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s="5">
        <f t="shared" si="218"/>
        <v>1.0055555555555555</v>
      </c>
      <c r="H3512" t="s">
        <v>8224</v>
      </c>
      <c r="I3512" t="s">
        <v>8246</v>
      </c>
      <c r="J3512">
        <v>1404312846</v>
      </c>
      <c r="K3512">
        <v>1402584846</v>
      </c>
      <c r="L3512" t="b">
        <v>0</v>
      </c>
      <c r="M3512">
        <v>15</v>
      </c>
      <c r="N3512" s="6">
        <f t="shared" si="219"/>
        <v>60.333333333333336</v>
      </c>
      <c r="O3512" t="b">
        <v>1</v>
      </c>
      <c r="P3512" t="s">
        <v>8271</v>
      </c>
      <c r="Q3512" t="s">
        <v>8317</v>
      </c>
      <c r="R3512" t="s">
        <v>8318</v>
      </c>
      <c r="S3512" s="11">
        <f t="shared" si="220"/>
        <v>41802.62090277778</v>
      </c>
      <c r="T3512" s="11">
        <f t="shared" si="221"/>
        <v>41822.62090277778</v>
      </c>
    </row>
    <row r="3513" spans="1:20" ht="43.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s="5">
        <f t="shared" si="218"/>
        <v>1.012</v>
      </c>
      <c r="H3513" t="s">
        <v>8225</v>
      </c>
      <c r="I3513" t="s">
        <v>8247</v>
      </c>
      <c r="J3513">
        <v>1415385000</v>
      </c>
      <c r="K3513">
        <v>1413406695</v>
      </c>
      <c r="L3513" t="b">
        <v>0</v>
      </c>
      <c r="M3513">
        <v>19</v>
      </c>
      <c r="N3513" s="6">
        <f t="shared" si="219"/>
        <v>79.89473684210526</v>
      </c>
      <c r="O3513" t="b">
        <v>1</v>
      </c>
      <c r="P3513" t="s">
        <v>8271</v>
      </c>
      <c r="Q3513" t="s">
        <v>8317</v>
      </c>
      <c r="R3513" t="s">
        <v>8318</v>
      </c>
      <c r="S3513" s="11">
        <f t="shared" si="220"/>
        <v>41927.873784722222</v>
      </c>
      <c r="T3513" s="11">
        <f t="shared" si="221"/>
        <v>41950.770833333336</v>
      </c>
    </row>
    <row r="3514" spans="1:20" ht="43.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s="5">
        <f t="shared" si="218"/>
        <v>1</v>
      </c>
      <c r="H3514" t="s">
        <v>8225</v>
      </c>
      <c r="I3514" t="s">
        <v>8247</v>
      </c>
      <c r="J3514">
        <v>1429789992</v>
      </c>
      <c r="K3514">
        <v>1424609592</v>
      </c>
      <c r="L3514" t="b">
        <v>0</v>
      </c>
      <c r="M3514">
        <v>17</v>
      </c>
      <c r="N3514" s="6">
        <f t="shared" si="219"/>
        <v>58.823529411764703</v>
      </c>
      <c r="O3514" t="b">
        <v>1</v>
      </c>
      <c r="P3514" t="s">
        <v>8271</v>
      </c>
      <c r="Q3514" t="s">
        <v>8317</v>
      </c>
      <c r="R3514" t="s">
        <v>8318</v>
      </c>
      <c r="S3514" s="11">
        <f t="shared" si="220"/>
        <v>42057.536944444444</v>
      </c>
      <c r="T3514" s="11">
        <f t="shared" si="221"/>
        <v>42117.49527777778</v>
      </c>
    </row>
    <row r="3515" spans="1:20" ht="43.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s="5">
        <f t="shared" si="218"/>
        <v>1.1839285714285714</v>
      </c>
      <c r="H3515" t="s">
        <v>8224</v>
      </c>
      <c r="I3515" t="s">
        <v>8246</v>
      </c>
      <c r="J3515">
        <v>1401857940</v>
      </c>
      <c r="K3515">
        <v>1400725112</v>
      </c>
      <c r="L3515" t="b">
        <v>0</v>
      </c>
      <c r="M3515">
        <v>44</v>
      </c>
      <c r="N3515" s="6">
        <f t="shared" si="219"/>
        <v>75.340909090909093</v>
      </c>
      <c r="O3515" t="b">
        <v>1</v>
      </c>
      <c r="P3515" t="s">
        <v>8271</v>
      </c>
      <c r="Q3515" t="s">
        <v>8317</v>
      </c>
      <c r="R3515" t="s">
        <v>8318</v>
      </c>
      <c r="S3515" s="11">
        <f t="shared" si="220"/>
        <v>41781.096203703702</v>
      </c>
      <c r="T3515" s="11">
        <f t="shared" si="221"/>
        <v>41794.207638888889</v>
      </c>
    </row>
    <row r="3516" spans="1:20" ht="43.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s="5">
        <f t="shared" si="218"/>
        <v>1.1000000000000001</v>
      </c>
      <c r="H3516" t="s">
        <v>8224</v>
      </c>
      <c r="I3516" t="s">
        <v>8246</v>
      </c>
      <c r="J3516">
        <v>1422853140</v>
      </c>
      <c r="K3516">
        <v>1421439552</v>
      </c>
      <c r="L3516" t="b">
        <v>0</v>
      </c>
      <c r="M3516">
        <v>10</v>
      </c>
      <c r="N3516" s="6">
        <f t="shared" si="219"/>
        <v>55</v>
      </c>
      <c r="O3516" t="b">
        <v>1</v>
      </c>
      <c r="P3516" t="s">
        <v>8271</v>
      </c>
      <c r="Q3516" t="s">
        <v>8317</v>
      </c>
      <c r="R3516" t="s">
        <v>8318</v>
      </c>
      <c r="S3516" s="11">
        <f t="shared" si="220"/>
        <v>42020.846666666665</v>
      </c>
      <c r="T3516" s="11">
        <f t="shared" si="221"/>
        <v>42037.207638888889</v>
      </c>
    </row>
    <row r="3517" spans="1:20" ht="43.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s="5">
        <f t="shared" si="218"/>
        <v>1.0266666666666666</v>
      </c>
      <c r="H3517" t="s">
        <v>8224</v>
      </c>
      <c r="I3517" t="s">
        <v>8246</v>
      </c>
      <c r="J3517">
        <v>1433097171</v>
      </c>
      <c r="K3517">
        <v>1430505171</v>
      </c>
      <c r="L3517" t="b">
        <v>0</v>
      </c>
      <c r="M3517">
        <v>46</v>
      </c>
      <c r="N3517" s="6">
        <f t="shared" si="219"/>
        <v>66.956521739130437</v>
      </c>
      <c r="O3517" t="b">
        <v>1</v>
      </c>
      <c r="P3517" t="s">
        <v>8271</v>
      </c>
      <c r="Q3517" t="s">
        <v>8317</v>
      </c>
      <c r="R3517" t="s">
        <v>8318</v>
      </c>
      <c r="S3517" s="11">
        <f t="shared" si="220"/>
        <v>42125.772812499999</v>
      </c>
      <c r="T3517" s="11">
        <f t="shared" si="221"/>
        <v>42155.772812499999</v>
      </c>
    </row>
    <row r="3518" spans="1:20" ht="43.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s="5">
        <f t="shared" si="218"/>
        <v>1</v>
      </c>
      <c r="H3518" t="s">
        <v>8224</v>
      </c>
      <c r="I3518" t="s">
        <v>8246</v>
      </c>
      <c r="J3518">
        <v>1410145200</v>
      </c>
      <c r="K3518">
        <v>1407197670</v>
      </c>
      <c r="L3518" t="b">
        <v>0</v>
      </c>
      <c r="M3518">
        <v>11</v>
      </c>
      <c r="N3518" s="6">
        <f t="shared" si="219"/>
        <v>227.27272727272728</v>
      </c>
      <c r="O3518" t="b">
        <v>1</v>
      </c>
      <c r="P3518" t="s">
        <v>8271</v>
      </c>
      <c r="Q3518" t="s">
        <v>8317</v>
      </c>
      <c r="R3518" t="s">
        <v>8318</v>
      </c>
      <c r="S3518" s="11">
        <f t="shared" si="220"/>
        <v>41856.010069444441</v>
      </c>
      <c r="T3518" s="11">
        <f t="shared" si="221"/>
        <v>41890.125</v>
      </c>
    </row>
    <row r="3519" spans="1:20" ht="43.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s="5">
        <f t="shared" si="218"/>
        <v>1</v>
      </c>
      <c r="H3519" t="s">
        <v>8225</v>
      </c>
      <c r="I3519" t="s">
        <v>8247</v>
      </c>
      <c r="J3519">
        <v>1404471600</v>
      </c>
      <c r="K3519">
        <v>1401910634</v>
      </c>
      <c r="L3519" t="b">
        <v>0</v>
      </c>
      <c r="M3519">
        <v>13</v>
      </c>
      <c r="N3519" s="6">
        <f t="shared" si="219"/>
        <v>307.69230769230768</v>
      </c>
      <c r="O3519" t="b">
        <v>1</v>
      </c>
      <c r="P3519" t="s">
        <v>8271</v>
      </c>
      <c r="Q3519" t="s">
        <v>8317</v>
      </c>
      <c r="R3519" t="s">
        <v>8318</v>
      </c>
      <c r="S3519" s="11">
        <f t="shared" si="220"/>
        <v>41794.817523148151</v>
      </c>
      <c r="T3519" s="11">
        <f t="shared" si="221"/>
        <v>41824.458333333336</v>
      </c>
    </row>
    <row r="3520" spans="1:20" ht="43.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s="5">
        <f t="shared" si="218"/>
        <v>1.10046</v>
      </c>
      <c r="H3520" t="s">
        <v>8224</v>
      </c>
      <c r="I3520" t="s">
        <v>8246</v>
      </c>
      <c r="J3520">
        <v>1412259660</v>
      </c>
      <c r="K3520">
        <v>1410461299</v>
      </c>
      <c r="L3520" t="b">
        <v>0</v>
      </c>
      <c r="M3520">
        <v>33</v>
      </c>
      <c r="N3520" s="6">
        <f t="shared" si="219"/>
        <v>50.020909090909093</v>
      </c>
      <c r="O3520" t="b">
        <v>1</v>
      </c>
      <c r="P3520" t="s">
        <v>8271</v>
      </c>
      <c r="Q3520" t="s">
        <v>8317</v>
      </c>
      <c r="R3520" t="s">
        <v>8318</v>
      </c>
      <c r="S3520" s="11">
        <f t="shared" si="220"/>
        <v>41893.783553240741</v>
      </c>
      <c r="T3520" s="11">
        <f t="shared" si="221"/>
        <v>41914.597916666666</v>
      </c>
    </row>
    <row r="3521" spans="1:20" ht="43.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s="5">
        <f t="shared" si="218"/>
        <v>1.0135000000000001</v>
      </c>
      <c r="H3521" t="s">
        <v>8225</v>
      </c>
      <c r="I3521" t="s">
        <v>8247</v>
      </c>
      <c r="J3521">
        <v>1425478950</v>
      </c>
      <c r="K3521">
        <v>1422886950</v>
      </c>
      <c r="L3521" t="b">
        <v>0</v>
      </c>
      <c r="M3521">
        <v>28</v>
      </c>
      <c r="N3521" s="6">
        <f t="shared" si="219"/>
        <v>72.392857142857139</v>
      </c>
      <c r="O3521" t="b">
        <v>1</v>
      </c>
      <c r="P3521" t="s">
        <v>8271</v>
      </c>
      <c r="Q3521" t="s">
        <v>8317</v>
      </c>
      <c r="R3521" t="s">
        <v>8318</v>
      </c>
      <c r="S3521" s="11">
        <f t="shared" si="220"/>
        <v>42037.598958333328</v>
      </c>
      <c r="T3521" s="11">
        <f t="shared" si="221"/>
        <v>42067.598958333328</v>
      </c>
    </row>
    <row r="3522" spans="1:20" ht="29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s="5">
        <f t="shared" ref="G3522:G3585" si="222">E3522/D3522</f>
        <v>1.0075000000000001</v>
      </c>
      <c r="H3522" t="s">
        <v>8225</v>
      </c>
      <c r="I3522" t="s">
        <v>8247</v>
      </c>
      <c r="J3522">
        <v>1441547220</v>
      </c>
      <c r="K3522">
        <v>1439322412</v>
      </c>
      <c r="L3522" t="b">
        <v>0</v>
      </c>
      <c r="M3522">
        <v>21</v>
      </c>
      <c r="N3522" s="6">
        <f t="shared" si="219"/>
        <v>95.952380952380949</v>
      </c>
      <c r="O3522" t="b">
        <v>1</v>
      </c>
      <c r="P3522" t="s">
        <v>8271</v>
      </c>
      <c r="Q3522" t="s">
        <v>8317</v>
      </c>
      <c r="R3522" t="s">
        <v>8318</v>
      </c>
      <c r="S3522" s="11">
        <f t="shared" si="220"/>
        <v>42227.824212962965</v>
      </c>
      <c r="T3522" s="11">
        <f t="shared" si="221"/>
        <v>42253.57430555555</v>
      </c>
    </row>
    <row r="3523" spans="1:20" ht="43.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s="5">
        <f t="shared" si="222"/>
        <v>1.6942857142857144</v>
      </c>
      <c r="H3523" t="s">
        <v>8224</v>
      </c>
      <c r="I3523" t="s">
        <v>8246</v>
      </c>
      <c r="J3523">
        <v>1411980020</v>
      </c>
      <c r="K3523">
        <v>1409388020</v>
      </c>
      <c r="L3523" t="b">
        <v>0</v>
      </c>
      <c r="M3523">
        <v>13</v>
      </c>
      <c r="N3523" s="6">
        <f t="shared" ref="N3523:N3586" si="223">IFERROR(E3523/M3523,0)</f>
        <v>45.615384615384613</v>
      </c>
      <c r="O3523" t="b">
        <v>1</v>
      </c>
      <c r="P3523" t="s">
        <v>8271</v>
      </c>
      <c r="Q3523" t="s">
        <v>8317</v>
      </c>
      <c r="R3523" t="s">
        <v>8318</v>
      </c>
      <c r="S3523" s="11">
        <f t="shared" ref="S3523:S3586" si="224">((($K3523/60)/60)/24)+DATE(1970,1,1)</f>
        <v>41881.361342592594</v>
      </c>
      <c r="T3523" s="11">
        <f t="shared" ref="T3523:T3586" si="225">((($J3523/60)/60)/24)+DATE(1970,1,1)</f>
        <v>41911.361342592594</v>
      </c>
    </row>
    <row r="3524" spans="1:20" ht="43.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s="5">
        <f t="shared" si="222"/>
        <v>1</v>
      </c>
      <c r="H3524" t="s">
        <v>8225</v>
      </c>
      <c r="I3524" t="s">
        <v>8247</v>
      </c>
      <c r="J3524">
        <v>1442311560</v>
      </c>
      <c r="K3524">
        <v>1439924246</v>
      </c>
      <c r="L3524" t="b">
        <v>0</v>
      </c>
      <c r="M3524">
        <v>34</v>
      </c>
      <c r="N3524" s="6">
        <f t="shared" si="223"/>
        <v>41.029411764705884</v>
      </c>
      <c r="O3524" t="b">
        <v>1</v>
      </c>
      <c r="P3524" t="s">
        <v>8271</v>
      </c>
      <c r="Q3524" t="s">
        <v>8317</v>
      </c>
      <c r="R3524" t="s">
        <v>8318</v>
      </c>
      <c r="S3524" s="11">
        <f t="shared" si="224"/>
        <v>42234.789884259255</v>
      </c>
      <c r="T3524" s="11">
        <f t="shared" si="225"/>
        <v>42262.420833333337</v>
      </c>
    </row>
    <row r="3525" spans="1:20" ht="43.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s="5">
        <f t="shared" si="222"/>
        <v>1.1365000000000001</v>
      </c>
      <c r="H3525" t="s">
        <v>8225</v>
      </c>
      <c r="I3525" t="s">
        <v>8247</v>
      </c>
      <c r="J3525">
        <v>1474844400</v>
      </c>
      <c r="K3525">
        <v>1469871148</v>
      </c>
      <c r="L3525" t="b">
        <v>0</v>
      </c>
      <c r="M3525">
        <v>80</v>
      </c>
      <c r="N3525" s="6">
        <f t="shared" si="223"/>
        <v>56.825000000000003</v>
      </c>
      <c r="O3525" t="b">
        <v>1</v>
      </c>
      <c r="P3525" t="s">
        <v>8271</v>
      </c>
      <c r="Q3525" t="s">
        <v>8317</v>
      </c>
      <c r="R3525" t="s">
        <v>8318</v>
      </c>
      <c r="S3525" s="11">
        <f t="shared" si="224"/>
        <v>42581.397546296299</v>
      </c>
      <c r="T3525" s="11">
        <f t="shared" si="225"/>
        <v>42638.958333333328</v>
      </c>
    </row>
    <row r="3526" spans="1:20" ht="43.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s="5">
        <f t="shared" si="222"/>
        <v>1.0156000000000001</v>
      </c>
      <c r="H3526" t="s">
        <v>8224</v>
      </c>
      <c r="I3526" t="s">
        <v>8246</v>
      </c>
      <c r="J3526">
        <v>1410580800</v>
      </c>
      <c r="K3526">
        <v>1409336373</v>
      </c>
      <c r="L3526" t="b">
        <v>0</v>
      </c>
      <c r="M3526">
        <v>74</v>
      </c>
      <c r="N3526" s="6">
        <f t="shared" si="223"/>
        <v>137.24324324324326</v>
      </c>
      <c r="O3526" t="b">
        <v>1</v>
      </c>
      <c r="P3526" t="s">
        <v>8271</v>
      </c>
      <c r="Q3526" t="s">
        <v>8317</v>
      </c>
      <c r="R3526" t="s">
        <v>8318</v>
      </c>
      <c r="S3526" s="11">
        <f t="shared" si="224"/>
        <v>41880.76357638889</v>
      </c>
      <c r="T3526" s="11">
        <f t="shared" si="225"/>
        <v>41895.166666666664</v>
      </c>
    </row>
    <row r="3527" spans="1:20" ht="43.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s="5">
        <f t="shared" si="222"/>
        <v>1.06</v>
      </c>
      <c r="H3527" t="s">
        <v>8224</v>
      </c>
      <c r="I3527" t="s">
        <v>8246</v>
      </c>
      <c r="J3527">
        <v>1439136000</v>
      </c>
      <c r="K3527">
        <v>1438188106</v>
      </c>
      <c r="L3527" t="b">
        <v>0</v>
      </c>
      <c r="M3527">
        <v>7</v>
      </c>
      <c r="N3527" s="6">
        <f t="shared" si="223"/>
        <v>75.714285714285708</v>
      </c>
      <c r="O3527" t="b">
        <v>1</v>
      </c>
      <c r="P3527" t="s">
        <v>8271</v>
      </c>
      <c r="Q3527" t="s">
        <v>8317</v>
      </c>
      <c r="R3527" t="s">
        <v>8318</v>
      </c>
      <c r="S3527" s="11">
        <f t="shared" si="224"/>
        <v>42214.6956712963</v>
      </c>
      <c r="T3527" s="11">
        <f t="shared" si="225"/>
        <v>42225.666666666672</v>
      </c>
    </row>
    <row r="3528" spans="1:20" ht="43.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s="5">
        <f t="shared" si="222"/>
        <v>1.02</v>
      </c>
      <c r="H3528" t="s">
        <v>8224</v>
      </c>
      <c r="I3528" t="s">
        <v>8246</v>
      </c>
      <c r="J3528">
        <v>1461823140</v>
      </c>
      <c r="K3528">
        <v>1459411371</v>
      </c>
      <c r="L3528" t="b">
        <v>0</v>
      </c>
      <c r="M3528">
        <v>34</v>
      </c>
      <c r="N3528" s="6">
        <f t="shared" si="223"/>
        <v>99</v>
      </c>
      <c r="O3528" t="b">
        <v>1</v>
      </c>
      <c r="P3528" t="s">
        <v>8271</v>
      </c>
      <c r="Q3528" t="s">
        <v>8317</v>
      </c>
      <c r="R3528" t="s">
        <v>8318</v>
      </c>
      <c r="S3528" s="11">
        <f t="shared" si="224"/>
        <v>42460.335312499999</v>
      </c>
      <c r="T3528" s="11">
        <f t="shared" si="225"/>
        <v>42488.249305555553</v>
      </c>
    </row>
    <row r="3529" spans="1:20" ht="43.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s="5">
        <f t="shared" si="222"/>
        <v>1.1691666666666667</v>
      </c>
      <c r="H3529" t="s">
        <v>8224</v>
      </c>
      <c r="I3529" t="s">
        <v>8246</v>
      </c>
      <c r="J3529">
        <v>1436587140</v>
      </c>
      <c r="K3529">
        <v>1434069205</v>
      </c>
      <c r="L3529" t="b">
        <v>0</v>
      </c>
      <c r="M3529">
        <v>86</v>
      </c>
      <c r="N3529" s="6">
        <f t="shared" si="223"/>
        <v>81.569767441860463</v>
      </c>
      <c r="O3529" t="b">
        <v>1</v>
      </c>
      <c r="P3529" t="s">
        <v>8271</v>
      </c>
      <c r="Q3529" t="s">
        <v>8317</v>
      </c>
      <c r="R3529" t="s">
        <v>8318</v>
      </c>
      <c r="S3529" s="11">
        <f t="shared" si="224"/>
        <v>42167.023206018523</v>
      </c>
      <c r="T3529" s="11">
        <f t="shared" si="225"/>
        <v>42196.165972222225</v>
      </c>
    </row>
    <row r="3530" spans="1:20" ht="43.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s="5">
        <f t="shared" si="222"/>
        <v>1.0115151515151515</v>
      </c>
      <c r="H3530" t="s">
        <v>8225</v>
      </c>
      <c r="I3530" t="s">
        <v>8247</v>
      </c>
      <c r="J3530">
        <v>1484740918</v>
      </c>
      <c r="K3530">
        <v>1483012918</v>
      </c>
      <c r="L3530" t="b">
        <v>0</v>
      </c>
      <c r="M3530">
        <v>37</v>
      </c>
      <c r="N3530" s="6">
        <f t="shared" si="223"/>
        <v>45.108108108108105</v>
      </c>
      <c r="O3530" t="b">
        <v>1</v>
      </c>
      <c r="P3530" t="s">
        <v>8271</v>
      </c>
      <c r="Q3530" t="s">
        <v>8317</v>
      </c>
      <c r="R3530" t="s">
        <v>8318</v>
      </c>
      <c r="S3530" s="11">
        <f t="shared" si="224"/>
        <v>42733.50136574074</v>
      </c>
      <c r="T3530" s="11">
        <f t="shared" si="225"/>
        <v>42753.50136574074</v>
      </c>
    </row>
    <row r="3531" spans="1:20" ht="43.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s="5">
        <f t="shared" si="222"/>
        <v>1.32</v>
      </c>
      <c r="H3531" t="s">
        <v>8224</v>
      </c>
      <c r="I3531" t="s">
        <v>8246</v>
      </c>
      <c r="J3531">
        <v>1436749200</v>
      </c>
      <c r="K3531">
        <v>1434997018</v>
      </c>
      <c r="L3531" t="b">
        <v>0</v>
      </c>
      <c r="M3531">
        <v>18</v>
      </c>
      <c r="N3531" s="6">
        <f t="shared" si="223"/>
        <v>36.666666666666664</v>
      </c>
      <c r="O3531" t="b">
        <v>1</v>
      </c>
      <c r="P3531" t="s">
        <v>8271</v>
      </c>
      <c r="Q3531" t="s">
        <v>8317</v>
      </c>
      <c r="R3531" t="s">
        <v>8318</v>
      </c>
      <c r="S3531" s="11">
        <f t="shared" si="224"/>
        <v>42177.761782407411</v>
      </c>
      <c r="T3531" s="11">
        <f t="shared" si="225"/>
        <v>42198.041666666672</v>
      </c>
    </row>
    <row r="3532" spans="1:20" ht="43.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s="5">
        <f t="shared" si="222"/>
        <v>1</v>
      </c>
      <c r="H3532" t="s">
        <v>8225</v>
      </c>
      <c r="I3532" t="s">
        <v>8247</v>
      </c>
      <c r="J3532">
        <v>1460318400</v>
      </c>
      <c r="K3532">
        <v>1457881057</v>
      </c>
      <c r="L3532" t="b">
        <v>0</v>
      </c>
      <c r="M3532">
        <v>22</v>
      </c>
      <c r="N3532" s="6">
        <f t="shared" si="223"/>
        <v>125</v>
      </c>
      <c r="O3532" t="b">
        <v>1</v>
      </c>
      <c r="P3532" t="s">
        <v>8271</v>
      </c>
      <c r="Q3532" t="s">
        <v>8317</v>
      </c>
      <c r="R3532" t="s">
        <v>8318</v>
      </c>
      <c r="S3532" s="11">
        <f t="shared" si="224"/>
        <v>42442.623344907406</v>
      </c>
      <c r="T3532" s="11">
        <f t="shared" si="225"/>
        <v>42470.833333333328</v>
      </c>
    </row>
    <row r="3533" spans="1:20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s="5">
        <f t="shared" si="222"/>
        <v>1.28</v>
      </c>
      <c r="H3533" t="s">
        <v>8224</v>
      </c>
      <c r="I3533" t="s">
        <v>8246</v>
      </c>
      <c r="J3533">
        <v>1467301334</v>
      </c>
      <c r="K3533">
        <v>1464709334</v>
      </c>
      <c r="L3533" t="b">
        <v>0</v>
      </c>
      <c r="M3533">
        <v>26</v>
      </c>
      <c r="N3533" s="6">
        <f t="shared" si="223"/>
        <v>49.230769230769234</v>
      </c>
      <c r="O3533" t="b">
        <v>1</v>
      </c>
      <c r="P3533" t="s">
        <v>8271</v>
      </c>
      <c r="Q3533" t="s">
        <v>8317</v>
      </c>
      <c r="R3533" t="s">
        <v>8318</v>
      </c>
      <c r="S3533" s="11">
        <f t="shared" si="224"/>
        <v>42521.654328703706</v>
      </c>
      <c r="T3533" s="11">
        <f t="shared" si="225"/>
        <v>42551.654328703706</v>
      </c>
    </row>
    <row r="3534" spans="1:20" ht="43.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s="5">
        <f t="shared" si="222"/>
        <v>1.1895833333333334</v>
      </c>
      <c r="H3534" t="s">
        <v>8224</v>
      </c>
      <c r="I3534" t="s">
        <v>8246</v>
      </c>
      <c r="J3534">
        <v>1411012740</v>
      </c>
      <c r="K3534">
        <v>1409667827</v>
      </c>
      <c r="L3534" t="b">
        <v>0</v>
      </c>
      <c r="M3534">
        <v>27</v>
      </c>
      <c r="N3534" s="6">
        <f t="shared" si="223"/>
        <v>42.296296296296298</v>
      </c>
      <c r="O3534" t="b">
        <v>1</v>
      </c>
      <c r="P3534" t="s">
        <v>8271</v>
      </c>
      <c r="Q3534" t="s">
        <v>8317</v>
      </c>
      <c r="R3534" t="s">
        <v>8318</v>
      </c>
      <c r="S3534" s="11">
        <f t="shared" si="224"/>
        <v>41884.599849537037</v>
      </c>
      <c r="T3534" s="11">
        <f t="shared" si="225"/>
        <v>41900.165972222225</v>
      </c>
    </row>
    <row r="3535" spans="1:20" ht="43.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s="5">
        <f t="shared" si="222"/>
        <v>1.262</v>
      </c>
      <c r="H3535" t="s">
        <v>8224</v>
      </c>
      <c r="I3535" t="s">
        <v>8246</v>
      </c>
      <c r="J3535">
        <v>1447269367</v>
      </c>
      <c r="K3535">
        <v>1444673767</v>
      </c>
      <c r="L3535" t="b">
        <v>0</v>
      </c>
      <c r="M3535">
        <v>8</v>
      </c>
      <c r="N3535" s="6">
        <f t="shared" si="223"/>
        <v>78.875</v>
      </c>
      <c r="O3535" t="b">
        <v>1</v>
      </c>
      <c r="P3535" t="s">
        <v>8271</v>
      </c>
      <c r="Q3535" t="s">
        <v>8317</v>
      </c>
      <c r="R3535" t="s">
        <v>8318</v>
      </c>
      <c r="S3535" s="11">
        <f t="shared" si="224"/>
        <v>42289.761192129634</v>
      </c>
      <c r="T3535" s="11">
        <f t="shared" si="225"/>
        <v>42319.802858796291</v>
      </c>
    </row>
    <row r="3536" spans="1:20" ht="29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s="5">
        <f t="shared" si="222"/>
        <v>1.5620000000000001</v>
      </c>
      <c r="H3536" t="s">
        <v>8224</v>
      </c>
      <c r="I3536" t="s">
        <v>8246</v>
      </c>
      <c r="J3536">
        <v>1443711623</v>
      </c>
      <c r="K3536">
        <v>1440687623</v>
      </c>
      <c r="L3536" t="b">
        <v>0</v>
      </c>
      <c r="M3536">
        <v>204</v>
      </c>
      <c r="N3536" s="6">
        <f t="shared" si="223"/>
        <v>38.284313725490193</v>
      </c>
      <c r="O3536" t="b">
        <v>1</v>
      </c>
      <c r="P3536" t="s">
        <v>8271</v>
      </c>
      <c r="Q3536" t="s">
        <v>8317</v>
      </c>
      <c r="R3536" t="s">
        <v>8318</v>
      </c>
      <c r="S3536" s="11">
        <f t="shared" si="224"/>
        <v>42243.6252662037</v>
      </c>
      <c r="T3536" s="11">
        <f t="shared" si="225"/>
        <v>42278.6252662037</v>
      </c>
    </row>
    <row r="3537" spans="1:20" ht="43.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s="5">
        <f t="shared" si="222"/>
        <v>1.0315000000000001</v>
      </c>
      <c r="H3537" t="s">
        <v>8225</v>
      </c>
      <c r="I3537" t="s">
        <v>8247</v>
      </c>
      <c r="J3537">
        <v>1443808800</v>
      </c>
      <c r="K3537">
        <v>1441120910</v>
      </c>
      <c r="L3537" t="b">
        <v>0</v>
      </c>
      <c r="M3537">
        <v>46</v>
      </c>
      <c r="N3537" s="6">
        <f t="shared" si="223"/>
        <v>44.847826086956523</v>
      </c>
      <c r="O3537" t="b">
        <v>1</v>
      </c>
      <c r="P3537" t="s">
        <v>8271</v>
      </c>
      <c r="Q3537" t="s">
        <v>8317</v>
      </c>
      <c r="R3537" t="s">
        <v>8318</v>
      </c>
      <c r="S3537" s="11">
        <f t="shared" si="224"/>
        <v>42248.640162037031</v>
      </c>
      <c r="T3537" s="11">
        <f t="shared" si="225"/>
        <v>42279.75</v>
      </c>
    </row>
    <row r="3538" spans="1:20" ht="43.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s="5">
        <f t="shared" si="222"/>
        <v>1.5333333333333334</v>
      </c>
      <c r="H3538" t="s">
        <v>8225</v>
      </c>
      <c r="I3538" t="s">
        <v>8247</v>
      </c>
      <c r="J3538">
        <v>1450612740</v>
      </c>
      <c r="K3538">
        <v>1448040425</v>
      </c>
      <c r="L3538" t="b">
        <v>0</v>
      </c>
      <c r="M3538">
        <v>17</v>
      </c>
      <c r="N3538" s="6">
        <f t="shared" si="223"/>
        <v>13.529411764705882</v>
      </c>
      <c r="O3538" t="b">
        <v>1</v>
      </c>
      <c r="P3538" t="s">
        <v>8271</v>
      </c>
      <c r="Q3538" t="s">
        <v>8317</v>
      </c>
      <c r="R3538" t="s">
        <v>8318</v>
      </c>
      <c r="S3538" s="11">
        <f t="shared" si="224"/>
        <v>42328.727141203708</v>
      </c>
      <c r="T3538" s="11">
        <f t="shared" si="225"/>
        <v>42358.499305555553</v>
      </c>
    </row>
    <row r="3539" spans="1:20" ht="43.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s="5">
        <f t="shared" si="222"/>
        <v>1.8044444444444445</v>
      </c>
      <c r="H3539" t="s">
        <v>8229</v>
      </c>
      <c r="I3539" t="s">
        <v>8251</v>
      </c>
      <c r="J3539">
        <v>1416211140</v>
      </c>
      <c r="K3539">
        <v>1413016216</v>
      </c>
      <c r="L3539" t="b">
        <v>0</v>
      </c>
      <c r="M3539">
        <v>28</v>
      </c>
      <c r="N3539" s="6">
        <f t="shared" si="223"/>
        <v>43.5</v>
      </c>
      <c r="O3539" t="b">
        <v>1</v>
      </c>
      <c r="P3539" t="s">
        <v>8271</v>
      </c>
      <c r="Q3539" t="s">
        <v>8317</v>
      </c>
      <c r="R3539" t="s">
        <v>8318</v>
      </c>
      <c r="S3539" s="11">
        <f t="shared" si="224"/>
        <v>41923.354351851849</v>
      </c>
      <c r="T3539" s="11">
        <f t="shared" si="225"/>
        <v>41960.332638888889</v>
      </c>
    </row>
    <row r="3540" spans="1:20" ht="43.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s="5">
        <f t="shared" si="222"/>
        <v>1.2845</v>
      </c>
      <c r="H3540" t="s">
        <v>8225</v>
      </c>
      <c r="I3540" t="s">
        <v>8247</v>
      </c>
      <c r="J3540">
        <v>1471428340</v>
      </c>
      <c r="K3540">
        <v>1469009140</v>
      </c>
      <c r="L3540" t="b">
        <v>0</v>
      </c>
      <c r="M3540">
        <v>83</v>
      </c>
      <c r="N3540" s="6">
        <f t="shared" si="223"/>
        <v>30.951807228915662</v>
      </c>
      <c r="O3540" t="b">
        <v>1</v>
      </c>
      <c r="P3540" t="s">
        <v>8271</v>
      </c>
      <c r="Q3540" t="s">
        <v>8317</v>
      </c>
      <c r="R3540" t="s">
        <v>8318</v>
      </c>
      <c r="S3540" s="11">
        <f t="shared" si="224"/>
        <v>42571.420601851853</v>
      </c>
      <c r="T3540" s="11">
        <f t="shared" si="225"/>
        <v>42599.420601851853</v>
      </c>
    </row>
    <row r="3541" spans="1:20" ht="43.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s="5">
        <f t="shared" si="222"/>
        <v>1.1966666666666668</v>
      </c>
      <c r="H3541" t="s">
        <v>8224</v>
      </c>
      <c r="I3541" t="s">
        <v>8246</v>
      </c>
      <c r="J3541">
        <v>1473358122</v>
      </c>
      <c r="K3541">
        <v>1471543722</v>
      </c>
      <c r="L3541" t="b">
        <v>0</v>
      </c>
      <c r="M3541">
        <v>13</v>
      </c>
      <c r="N3541" s="6">
        <f t="shared" si="223"/>
        <v>55.230769230769234</v>
      </c>
      <c r="O3541" t="b">
        <v>1</v>
      </c>
      <c r="P3541" t="s">
        <v>8271</v>
      </c>
      <c r="Q3541" t="s">
        <v>8317</v>
      </c>
      <c r="R3541" t="s">
        <v>8318</v>
      </c>
      <c r="S3541" s="11">
        <f t="shared" si="224"/>
        <v>42600.756041666667</v>
      </c>
      <c r="T3541" s="11">
        <f t="shared" si="225"/>
        <v>42621.756041666667</v>
      </c>
    </row>
    <row r="3542" spans="1:20" ht="43.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s="5">
        <f t="shared" si="222"/>
        <v>1.23</v>
      </c>
      <c r="H3542" t="s">
        <v>8225</v>
      </c>
      <c r="I3542" t="s">
        <v>8247</v>
      </c>
      <c r="J3542">
        <v>1466899491</v>
      </c>
      <c r="K3542">
        <v>1464307491</v>
      </c>
      <c r="L3542" t="b">
        <v>0</v>
      </c>
      <c r="M3542">
        <v>8</v>
      </c>
      <c r="N3542" s="6">
        <f t="shared" si="223"/>
        <v>46.125</v>
      </c>
      <c r="O3542" t="b">
        <v>1</v>
      </c>
      <c r="P3542" t="s">
        <v>8271</v>
      </c>
      <c r="Q3542" t="s">
        <v>8317</v>
      </c>
      <c r="R3542" t="s">
        <v>8318</v>
      </c>
      <c r="S3542" s="11">
        <f t="shared" si="224"/>
        <v>42517.003368055557</v>
      </c>
      <c r="T3542" s="11">
        <f t="shared" si="225"/>
        <v>42547.003368055557</v>
      </c>
    </row>
    <row r="3543" spans="1:20" ht="43.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s="5">
        <f t="shared" si="222"/>
        <v>1.05</v>
      </c>
      <c r="H3543" t="s">
        <v>8225</v>
      </c>
      <c r="I3543" t="s">
        <v>8247</v>
      </c>
      <c r="J3543">
        <v>1441042275</v>
      </c>
      <c r="K3543">
        <v>1438882275</v>
      </c>
      <c r="L3543" t="b">
        <v>0</v>
      </c>
      <c r="M3543">
        <v>32</v>
      </c>
      <c r="N3543" s="6">
        <f t="shared" si="223"/>
        <v>39.375</v>
      </c>
      <c r="O3543" t="b">
        <v>1</v>
      </c>
      <c r="P3543" t="s">
        <v>8271</v>
      </c>
      <c r="Q3543" t="s">
        <v>8317</v>
      </c>
      <c r="R3543" t="s">
        <v>8318</v>
      </c>
      <c r="S3543" s="11">
        <f t="shared" si="224"/>
        <v>42222.730034722219</v>
      </c>
      <c r="T3543" s="11">
        <f t="shared" si="225"/>
        <v>42247.730034722219</v>
      </c>
    </row>
    <row r="3544" spans="1:20" ht="43.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s="5">
        <f t="shared" si="222"/>
        <v>1.0223636363636364</v>
      </c>
      <c r="H3544" t="s">
        <v>8224</v>
      </c>
      <c r="I3544" t="s">
        <v>8246</v>
      </c>
      <c r="J3544">
        <v>1410099822</v>
      </c>
      <c r="K3544">
        <v>1404915822</v>
      </c>
      <c r="L3544" t="b">
        <v>0</v>
      </c>
      <c r="M3544">
        <v>85</v>
      </c>
      <c r="N3544" s="6">
        <f t="shared" si="223"/>
        <v>66.152941176470591</v>
      </c>
      <c r="O3544" t="b">
        <v>1</v>
      </c>
      <c r="P3544" t="s">
        <v>8271</v>
      </c>
      <c r="Q3544" t="s">
        <v>8317</v>
      </c>
      <c r="R3544" t="s">
        <v>8318</v>
      </c>
      <c r="S3544" s="11">
        <f t="shared" si="224"/>
        <v>41829.599791666667</v>
      </c>
      <c r="T3544" s="11">
        <f t="shared" si="225"/>
        <v>41889.599791666667</v>
      </c>
    </row>
    <row r="3545" spans="1:20" ht="43.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s="5">
        <f t="shared" si="222"/>
        <v>1.0466666666666666</v>
      </c>
      <c r="H3545" t="s">
        <v>8236</v>
      </c>
      <c r="I3545" t="s">
        <v>8249</v>
      </c>
      <c r="J3545">
        <v>1435255659</v>
      </c>
      <c r="K3545">
        <v>1432663659</v>
      </c>
      <c r="L3545" t="b">
        <v>0</v>
      </c>
      <c r="M3545">
        <v>29</v>
      </c>
      <c r="N3545" s="6">
        <f t="shared" si="223"/>
        <v>54.137931034482762</v>
      </c>
      <c r="O3545" t="b">
        <v>1</v>
      </c>
      <c r="P3545" t="s">
        <v>8271</v>
      </c>
      <c r="Q3545" t="s">
        <v>8317</v>
      </c>
      <c r="R3545" t="s">
        <v>8318</v>
      </c>
      <c r="S3545" s="11">
        <f t="shared" si="224"/>
        <v>42150.755312499998</v>
      </c>
      <c r="T3545" s="11">
        <f t="shared" si="225"/>
        <v>42180.755312499998</v>
      </c>
    </row>
    <row r="3546" spans="1:20" ht="29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s="5">
        <f t="shared" si="222"/>
        <v>1</v>
      </c>
      <c r="H3546" t="s">
        <v>8224</v>
      </c>
      <c r="I3546" t="s">
        <v>8246</v>
      </c>
      <c r="J3546">
        <v>1425758257</v>
      </c>
      <c r="K3546">
        <v>1423166257</v>
      </c>
      <c r="L3546" t="b">
        <v>0</v>
      </c>
      <c r="M3546">
        <v>24</v>
      </c>
      <c r="N3546" s="6">
        <f t="shared" si="223"/>
        <v>104.16666666666667</v>
      </c>
      <c r="O3546" t="b">
        <v>1</v>
      </c>
      <c r="P3546" t="s">
        <v>8271</v>
      </c>
      <c r="Q3546" t="s">
        <v>8317</v>
      </c>
      <c r="R3546" t="s">
        <v>8318</v>
      </c>
      <c r="S3546" s="11">
        <f t="shared" si="224"/>
        <v>42040.831678240742</v>
      </c>
      <c r="T3546" s="11">
        <f t="shared" si="225"/>
        <v>42070.831678240742</v>
      </c>
    </row>
    <row r="3547" spans="1:20" ht="43.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s="5">
        <f t="shared" si="222"/>
        <v>1.004</v>
      </c>
      <c r="H3547" t="s">
        <v>8224</v>
      </c>
      <c r="I3547" t="s">
        <v>8246</v>
      </c>
      <c r="J3547">
        <v>1428780159</v>
      </c>
      <c r="K3547">
        <v>1426188159</v>
      </c>
      <c r="L3547" t="b">
        <v>0</v>
      </c>
      <c r="M3547">
        <v>8</v>
      </c>
      <c r="N3547" s="6">
        <f t="shared" si="223"/>
        <v>31.375</v>
      </c>
      <c r="O3547" t="b">
        <v>1</v>
      </c>
      <c r="P3547" t="s">
        <v>8271</v>
      </c>
      <c r="Q3547" t="s">
        <v>8317</v>
      </c>
      <c r="R3547" t="s">
        <v>8318</v>
      </c>
      <c r="S3547" s="11">
        <f t="shared" si="224"/>
        <v>42075.807395833333</v>
      </c>
      <c r="T3547" s="11">
        <f t="shared" si="225"/>
        <v>42105.807395833333</v>
      </c>
    </row>
    <row r="3548" spans="1:20" ht="43.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s="5">
        <f t="shared" si="222"/>
        <v>1.0227272727272727</v>
      </c>
      <c r="H3548" t="s">
        <v>8224</v>
      </c>
      <c r="I3548" t="s">
        <v>8246</v>
      </c>
      <c r="J3548">
        <v>1427860740</v>
      </c>
      <c r="K3548">
        <v>1426002684</v>
      </c>
      <c r="L3548" t="b">
        <v>0</v>
      </c>
      <c r="M3548">
        <v>19</v>
      </c>
      <c r="N3548" s="6">
        <f t="shared" si="223"/>
        <v>59.210526315789473</v>
      </c>
      <c r="O3548" t="b">
        <v>1</v>
      </c>
      <c r="P3548" t="s">
        <v>8271</v>
      </c>
      <c r="Q3548" t="s">
        <v>8317</v>
      </c>
      <c r="R3548" t="s">
        <v>8318</v>
      </c>
      <c r="S3548" s="11">
        <f t="shared" si="224"/>
        <v>42073.660694444443</v>
      </c>
      <c r="T3548" s="11">
        <f t="shared" si="225"/>
        <v>42095.165972222225</v>
      </c>
    </row>
    <row r="3549" spans="1:20" ht="43.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s="5">
        <f t="shared" si="222"/>
        <v>1.1440928571428572</v>
      </c>
      <c r="H3549" t="s">
        <v>8224</v>
      </c>
      <c r="I3549" t="s">
        <v>8246</v>
      </c>
      <c r="J3549">
        <v>1463198340</v>
      </c>
      <c r="K3549">
        <v>1461117201</v>
      </c>
      <c r="L3549" t="b">
        <v>0</v>
      </c>
      <c r="M3549">
        <v>336</v>
      </c>
      <c r="N3549" s="6">
        <f t="shared" si="223"/>
        <v>119.17633928571429</v>
      </c>
      <c r="O3549" t="b">
        <v>1</v>
      </c>
      <c r="P3549" t="s">
        <v>8271</v>
      </c>
      <c r="Q3549" t="s">
        <v>8317</v>
      </c>
      <c r="R3549" t="s">
        <v>8318</v>
      </c>
      <c r="S3549" s="11">
        <f t="shared" si="224"/>
        <v>42480.078715277778</v>
      </c>
      <c r="T3549" s="11">
        <f t="shared" si="225"/>
        <v>42504.165972222225</v>
      </c>
    </row>
    <row r="3550" spans="1:20" ht="43.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s="5">
        <f t="shared" si="222"/>
        <v>1.019047619047619</v>
      </c>
      <c r="H3550" t="s">
        <v>8224</v>
      </c>
      <c r="I3550" t="s">
        <v>8246</v>
      </c>
      <c r="J3550">
        <v>1457139600</v>
      </c>
      <c r="K3550">
        <v>1455230214</v>
      </c>
      <c r="L3550" t="b">
        <v>0</v>
      </c>
      <c r="M3550">
        <v>13</v>
      </c>
      <c r="N3550" s="6">
        <f t="shared" si="223"/>
        <v>164.61538461538461</v>
      </c>
      <c r="O3550" t="b">
        <v>1</v>
      </c>
      <c r="P3550" t="s">
        <v>8271</v>
      </c>
      <c r="Q3550" t="s">
        <v>8317</v>
      </c>
      <c r="R3550" t="s">
        <v>8318</v>
      </c>
      <c r="S3550" s="11">
        <f t="shared" si="224"/>
        <v>42411.942291666666</v>
      </c>
      <c r="T3550" s="11">
        <f t="shared" si="225"/>
        <v>42434.041666666672</v>
      </c>
    </row>
    <row r="3551" spans="1:20" ht="43.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s="5">
        <f t="shared" si="222"/>
        <v>1.02</v>
      </c>
      <c r="H3551" t="s">
        <v>8225</v>
      </c>
      <c r="I3551" t="s">
        <v>8247</v>
      </c>
      <c r="J3551">
        <v>1441358873</v>
      </c>
      <c r="K3551">
        <v>1438939673</v>
      </c>
      <c r="L3551" t="b">
        <v>0</v>
      </c>
      <c r="M3551">
        <v>42</v>
      </c>
      <c r="N3551" s="6">
        <f t="shared" si="223"/>
        <v>24.285714285714285</v>
      </c>
      <c r="O3551" t="b">
        <v>1</v>
      </c>
      <c r="P3551" t="s">
        <v>8271</v>
      </c>
      <c r="Q3551" t="s">
        <v>8317</v>
      </c>
      <c r="R3551" t="s">
        <v>8318</v>
      </c>
      <c r="S3551" s="11">
        <f t="shared" si="224"/>
        <v>42223.394363425927</v>
      </c>
      <c r="T3551" s="11">
        <f t="shared" si="225"/>
        <v>42251.394363425927</v>
      </c>
    </row>
    <row r="3552" spans="1:20" ht="43.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s="5">
        <f t="shared" si="222"/>
        <v>1.048</v>
      </c>
      <c r="H3552" t="s">
        <v>8225</v>
      </c>
      <c r="I3552" t="s">
        <v>8247</v>
      </c>
      <c r="J3552">
        <v>1462224398</v>
      </c>
      <c r="K3552">
        <v>1459632398</v>
      </c>
      <c r="L3552" t="b">
        <v>0</v>
      </c>
      <c r="M3552">
        <v>64</v>
      </c>
      <c r="N3552" s="6">
        <f t="shared" si="223"/>
        <v>40.9375</v>
      </c>
      <c r="O3552" t="b">
        <v>1</v>
      </c>
      <c r="P3552" t="s">
        <v>8271</v>
      </c>
      <c r="Q3552" t="s">
        <v>8317</v>
      </c>
      <c r="R3552" t="s">
        <v>8318</v>
      </c>
      <c r="S3552" s="11">
        <f t="shared" si="224"/>
        <v>42462.893495370372</v>
      </c>
      <c r="T3552" s="11">
        <f t="shared" si="225"/>
        <v>42492.893495370372</v>
      </c>
    </row>
    <row r="3553" spans="1:20" ht="43.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s="5">
        <f t="shared" si="222"/>
        <v>1.0183333333333333</v>
      </c>
      <c r="H3553" t="s">
        <v>8224</v>
      </c>
      <c r="I3553" t="s">
        <v>8246</v>
      </c>
      <c r="J3553">
        <v>1400796420</v>
      </c>
      <c r="K3553">
        <v>1398342170</v>
      </c>
      <c r="L3553" t="b">
        <v>0</v>
      </c>
      <c r="M3553">
        <v>25</v>
      </c>
      <c r="N3553" s="6">
        <f t="shared" si="223"/>
        <v>61.1</v>
      </c>
      <c r="O3553" t="b">
        <v>1</v>
      </c>
      <c r="P3553" t="s">
        <v>8271</v>
      </c>
      <c r="Q3553" t="s">
        <v>8317</v>
      </c>
      <c r="R3553" t="s">
        <v>8318</v>
      </c>
      <c r="S3553" s="11">
        <f t="shared" si="224"/>
        <v>41753.515856481477</v>
      </c>
      <c r="T3553" s="11">
        <f t="shared" si="225"/>
        <v>41781.921527777777</v>
      </c>
    </row>
    <row r="3554" spans="1:20" ht="43.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s="5">
        <f t="shared" si="222"/>
        <v>1</v>
      </c>
      <c r="H3554" t="s">
        <v>8225</v>
      </c>
      <c r="I3554" t="s">
        <v>8247</v>
      </c>
      <c r="J3554">
        <v>1403964324</v>
      </c>
      <c r="K3554">
        <v>1401372324</v>
      </c>
      <c r="L3554" t="b">
        <v>0</v>
      </c>
      <c r="M3554">
        <v>20</v>
      </c>
      <c r="N3554" s="6">
        <f t="shared" si="223"/>
        <v>38.65</v>
      </c>
      <c r="O3554" t="b">
        <v>1</v>
      </c>
      <c r="P3554" t="s">
        <v>8271</v>
      </c>
      <c r="Q3554" t="s">
        <v>8317</v>
      </c>
      <c r="R3554" t="s">
        <v>8318</v>
      </c>
      <c r="S3554" s="11">
        <f t="shared" si="224"/>
        <v>41788.587083333332</v>
      </c>
      <c r="T3554" s="11">
        <f t="shared" si="225"/>
        <v>41818.587083333332</v>
      </c>
    </row>
    <row r="3555" spans="1:20" ht="43.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s="5">
        <f t="shared" si="222"/>
        <v>1.0627272727272727</v>
      </c>
      <c r="H3555" t="s">
        <v>8224</v>
      </c>
      <c r="I3555" t="s">
        <v>8246</v>
      </c>
      <c r="J3555">
        <v>1439337600</v>
      </c>
      <c r="K3555">
        <v>1436575280</v>
      </c>
      <c r="L3555" t="b">
        <v>0</v>
      </c>
      <c r="M3555">
        <v>104</v>
      </c>
      <c r="N3555" s="6">
        <f t="shared" si="223"/>
        <v>56.20192307692308</v>
      </c>
      <c r="O3555" t="b">
        <v>1</v>
      </c>
      <c r="P3555" t="s">
        <v>8271</v>
      </c>
      <c r="Q3555" t="s">
        <v>8317</v>
      </c>
      <c r="R3555" t="s">
        <v>8318</v>
      </c>
      <c r="S3555" s="11">
        <f t="shared" si="224"/>
        <v>42196.028703703705</v>
      </c>
      <c r="T3555" s="11">
        <f t="shared" si="225"/>
        <v>42228</v>
      </c>
    </row>
    <row r="3556" spans="1:20" ht="43.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s="5">
        <f t="shared" si="222"/>
        <v>1.1342219999999998</v>
      </c>
      <c r="H3556" t="s">
        <v>8224</v>
      </c>
      <c r="I3556" t="s">
        <v>8246</v>
      </c>
      <c r="J3556">
        <v>1423674000</v>
      </c>
      <c r="K3556">
        <v>1421025159</v>
      </c>
      <c r="L3556" t="b">
        <v>0</v>
      </c>
      <c r="M3556">
        <v>53</v>
      </c>
      <c r="N3556" s="6">
        <f t="shared" si="223"/>
        <v>107.00207547169811</v>
      </c>
      <c r="O3556" t="b">
        <v>1</v>
      </c>
      <c r="P3556" t="s">
        <v>8271</v>
      </c>
      <c r="Q3556" t="s">
        <v>8317</v>
      </c>
      <c r="R3556" t="s">
        <v>8318</v>
      </c>
      <c r="S3556" s="11">
        <f t="shared" si="224"/>
        <v>42016.050451388888</v>
      </c>
      <c r="T3556" s="11">
        <f t="shared" si="225"/>
        <v>42046.708333333328</v>
      </c>
    </row>
    <row r="3557" spans="1:20" ht="43.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s="5">
        <f t="shared" si="222"/>
        <v>1</v>
      </c>
      <c r="H3557" t="s">
        <v>8237</v>
      </c>
      <c r="I3557" t="s">
        <v>8249</v>
      </c>
      <c r="J3557">
        <v>1479382594</v>
      </c>
      <c r="K3557">
        <v>1476786994</v>
      </c>
      <c r="L3557" t="b">
        <v>0</v>
      </c>
      <c r="M3557">
        <v>14</v>
      </c>
      <c r="N3557" s="6">
        <f t="shared" si="223"/>
        <v>171.42857142857142</v>
      </c>
      <c r="O3557" t="b">
        <v>1</v>
      </c>
      <c r="P3557" t="s">
        <v>8271</v>
      </c>
      <c r="Q3557" t="s">
        <v>8317</v>
      </c>
      <c r="R3557" t="s">
        <v>8318</v>
      </c>
      <c r="S3557" s="11">
        <f t="shared" si="224"/>
        <v>42661.442060185189</v>
      </c>
      <c r="T3557" s="11">
        <f t="shared" si="225"/>
        <v>42691.483726851846</v>
      </c>
    </row>
    <row r="3558" spans="1:20" ht="43.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s="5">
        <f t="shared" si="222"/>
        <v>1.0045454545454546</v>
      </c>
      <c r="H3558" t="s">
        <v>8225</v>
      </c>
      <c r="I3558" t="s">
        <v>8247</v>
      </c>
      <c r="J3558">
        <v>1408289724</v>
      </c>
      <c r="K3558">
        <v>1403105724</v>
      </c>
      <c r="L3558" t="b">
        <v>0</v>
      </c>
      <c r="M3558">
        <v>20</v>
      </c>
      <c r="N3558" s="6">
        <f t="shared" si="223"/>
        <v>110.5</v>
      </c>
      <c r="O3558" t="b">
        <v>1</v>
      </c>
      <c r="P3558" t="s">
        <v>8271</v>
      </c>
      <c r="Q3558" t="s">
        <v>8317</v>
      </c>
      <c r="R3558" t="s">
        <v>8318</v>
      </c>
      <c r="S3558" s="11">
        <f t="shared" si="224"/>
        <v>41808.649583333332</v>
      </c>
      <c r="T3558" s="11">
        <f t="shared" si="225"/>
        <v>41868.649583333332</v>
      </c>
    </row>
    <row r="3559" spans="1:20" ht="43.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s="5">
        <f t="shared" si="222"/>
        <v>1.0003599999999999</v>
      </c>
      <c r="H3559" t="s">
        <v>8224</v>
      </c>
      <c r="I3559" t="s">
        <v>8246</v>
      </c>
      <c r="J3559">
        <v>1399271911</v>
      </c>
      <c r="K3559">
        <v>1396334311</v>
      </c>
      <c r="L3559" t="b">
        <v>0</v>
      </c>
      <c r="M3559">
        <v>558</v>
      </c>
      <c r="N3559" s="6">
        <f t="shared" si="223"/>
        <v>179.27598566308242</v>
      </c>
      <c r="O3559" t="b">
        <v>1</v>
      </c>
      <c r="P3559" t="s">
        <v>8271</v>
      </c>
      <c r="Q3559" t="s">
        <v>8317</v>
      </c>
      <c r="R3559" t="s">
        <v>8318</v>
      </c>
      <c r="S3559" s="11">
        <f t="shared" si="224"/>
        <v>41730.276747685188</v>
      </c>
      <c r="T3559" s="11">
        <f t="shared" si="225"/>
        <v>41764.276747685188</v>
      </c>
    </row>
    <row r="3560" spans="1:20" ht="43.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s="5">
        <f t="shared" si="222"/>
        <v>1.44</v>
      </c>
      <c r="H3560" t="s">
        <v>8225</v>
      </c>
      <c r="I3560" t="s">
        <v>8247</v>
      </c>
      <c r="J3560">
        <v>1435352400</v>
      </c>
      <c r="K3560">
        <v>1431718575</v>
      </c>
      <c r="L3560" t="b">
        <v>0</v>
      </c>
      <c r="M3560">
        <v>22</v>
      </c>
      <c r="N3560" s="6">
        <f t="shared" si="223"/>
        <v>22.90909090909091</v>
      </c>
      <c r="O3560" t="b">
        <v>1</v>
      </c>
      <c r="P3560" t="s">
        <v>8271</v>
      </c>
      <c r="Q3560" t="s">
        <v>8317</v>
      </c>
      <c r="R3560" t="s">
        <v>8318</v>
      </c>
      <c r="S3560" s="11">
        <f t="shared" si="224"/>
        <v>42139.816840277781</v>
      </c>
      <c r="T3560" s="11">
        <f t="shared" si="225"/>
        <v>42181.875</v>
      </c>
    </row>
    <row r="3561" spans="1:20" ht="43.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s="5">
        <f t="shared" si="222"/>
        <v>1.0349999999999999</v>
      </c>
      <c r="H3561" t="s">
        <v>8226</v>
      </c>
      <c r="I3561" t="s">
        <v>8248</v>
      </c>
      <c r="J3561">
        <v>1438333080</v>
      </c>
      <c r="K3561">
        <v>1436408308</v>
      </c>
      <c r="L3561" t="b">
        <v>0</v>
      </c>
      <c r="M3561">
        <v>24</v>
      </c>
      <c r="N3561" s="6">
        <f t="shared" si="223"/>
        <v>43.125</v>
      </c>
      <c r="O3561" t="b">
        <v>1</v>
      </c>
      <c r="P3561" t="s">
        <v>8271</v>
      </c>
      <c r="Q3561" t="s">
        <v>8317</v>
      </c>
      <c r="R3561" t="s">
        <v>8318</v>
      </c>
      <c r="S3561" s="11">
        <f t="shared" si="224"/>
        <v>42194.096157407403</v>
      </c>
      <c r="T3561" s="11">
        <f t="shared" si="225"/>
        <v>42216.373611111107</v>
      </c>
    </row>
    <row r="3562" spans="1:20" ht="43.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s="5">
        <f t="shared" si="222"/>
        <v>1.0843750000000001</v>
      </c>
      <c r="H3562" t="s">
        <v>8229</v>
      </c>
      <c r="I3562" t="s">
        <v>8251</v>
      </c>
      <c r="J3562">
        <v>1432694700</v>
      </c>
      <c r="K3562">
        <v>1429651266</v>
      </c>
      <c r="L3562" t="b">
        <v>0</v>
      </c>
      <c r="M3562">
        <v>74</v>
      </c>
      <c r="N3562" s="6">
        <f t="shared" si="223"/>
        <v>46.891891891891895</v>
      </c>
      <c r="O3562" t="b">
        <v>1</v>
      </c>
      <c r="P3562" t="s">
        <v>8271</v>
      </c>
      <c r="Q3562" t="s">
        <v>8317</v>
      </c>
      <c r="R3562" t="s">
        <v>8318</v>
      </c>
      <c r="S3562" s="11">
        <f t="shared" si="224"/>
        <v>42115.889652777783</v>
      </c>
      <c r="T3562" s="11">
        <f t="shared" si="225"/>
        <v>42151.114583333328</v>
      </c>
    </row>
    <row r="3563" spans="1:20" ht="101.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s="5">
        <f t="shared" si="222"/>
        <v>1.024</v>
      </c>
      <c r="H3563" t="s">
        <v>8224</v>
      </c>
      <c r="I3563" t="s">
        <v>8246</v>
      </c>
      <c r="J3563">
        <v>1438799760</v>
      </c>
      <c r="K3563">
        <v>1437236378</v>
      </c>
      <c r="L3563" t="b">
        <v>0</v>
      </c>
      <c r="M3563">
        <v>54</v>
      </c>
      <c r="N3563" s="6">
        <f t="shared" si="223"/>
        <v>47.407407407407405</v>
      </c>
      <c r="O3563" t="b">
        <v>1</v>
      </c>
      <c r="P3563" t="s">
        <v>8271</v>
      </c>
      <c r="Q3563" t="s">
        <v>8317</v>
      </c>
      <c r="R3563" t="s">
        <v>8318</v>
      </c>
      <c r="S3563" s="11">
        <f t="shared" si="224"/>
        <v>42203.680300925931</v>
      </c>
      <c r="T3563" s="11">
        <f t="shared" si="225"/>
        <v>42221.774999999994</v>
      </c>
    </row>
    <row r="3564" spans="1:20" ht="43.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s="5">
        <f t="shared" si="222"/>
        <v>1.4888888888888889</v>
      </c>
      <c r="H3564" t="s">
        <v>8225</v>
      </c>
      <c r="I3564" t="s">
        <v>8247</v>
      </c>
      <c r="J3564">
        <v>1457906400</v>
      </c>
      <c r="K3564">
        <v>1457115427</v>
      </c>
      <c r="L3564" t="b">
        <v>0</v>
      </c>
      <c r="M3564">
        <v>31</v>
      </c>
      <c r="N3564" s="6">
        <f t="shared" si="223"/>
        <v>15.129032258064516</v>
      </c>
      <c r="O3564" t="b">
        <v>1</v>
      </c>
      <c r="P3564" t="s">
        <v>8271</v>
      </c>
      <c r="Q3564" t="s">
        <v>8317</v>
      </c>
      <c r="R3564" t="s">
        <v>8318</v>
      </c>
      <c r="S3564" s="11">
        <f t="shared" si="224"/>
        <v>42433.761886574073</v>
      </c>
      <c r="T3564" s="11">
        <f t="shared" si="225"/>
        <v>42442.916666666672</v>
      </c>
    </row>
    <row r="3565" spans="1:20" ht="43.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s="5">
        <f t="shared" si="222"/>
        <v>1.0549000000000002</v>
      </c>
      <c r="H3565" t="s">
        <v>8225</v>
      </c>
      <c r="I3565" t="s">
        <v>8247</v>
      </c>
      <c r="J3565">
        <v>1470078000</v>
      </c>
      <c r="K3565">
        <v>1467648456</v>
      </c>
      <c r="L3565" t="b">
        <v>0</v>
      </c>
      <c r="M3565">
        <v>25</v>
      </c>
      <c r="N3565" s="6">
        <f t="shared" si="223"/>
        <v>21.098000000000003</v>
      </c>
      <c r="O3565" t="b">
        <v>1</v>
      </c>
      <c r="P3565" t="s">
        <v>8271</v>
      </c>
      <c r="Q3565" t="s">
        <v>8317</v>
      </c>
      <c r="R3565" t="s">
        <v>8318</v>
      </c>
      <c r="S3565" s="11">
        <f t="shared" si="224"/>
        <v>42555.671944444446</v>
      </c>
      <c r="T3565" s="11">
        <f t="shared" si="225"/>
        <v>42583.791666666672</v>
      </c>
    </row>
    <row r="3566" spans="1:20" ht="29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s="5">
        <f t="shared" si="222"/>
        <v>1.0049999999999999</v>
      </c>
      <c r="H3566" t="s">
        <v>8225</v>
      </c>
      <c r="I3566" t="s">
        <v>8247</v>
      </c>
      <c r="J3566">
        <v>1444060800</v>
      </c>
      <c r="K3566">
        <v>1440082649</v>
      </c>
      <c r="L3566" t="b">
        <v>0</v>
      </c>
      <c r="M3566">
        <v>17</v>
      </c>
      <c r="N3566" s="6">
        <f t="shared" si="223"/>
        <v>59.117647058823529</v>
      </c>
      <c r="O3566" t="b">
        <v>1</v>
      </c>
      <c r="P3566" t="s">
        <v>8271</v>
      </c>
      <c r="Q3566" t="s">
        <v>8317</v>
      </c>
      <c r="R3566" t="s">
        <v>8318</v>
      </c>
      <c r="S3566" s="11">
        <f t="shared" si="224"/>
        <v>42236.623252314821</v>
      </c>
      <c r="T3566" s="11">
        <f t="shared" si="225"/>
        <v>42282.666666666672</v>
      </c>
    </row>
    <row r="3567" spans="1:20" ht="43.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s="5">
        <f t="shared" si="222"/>
        <v>1.3055555555555556</v>
      </c>
      <c r="H3567" t="s">
        <v>8224</v>
      </c>
      <c r="I3567" t="s">
        <v>8246</v>
      </c>
      <c r="J3567">
        <v>1420048208</v>
      </c>
      <c r="K3567">
        <v>1417456208</v>
      </c>
      <c r="L3567" t="b">
        <v>0</v>
      </c>
      <c r="M3567">
        <v>12</v>
      </c>
      <c r="N3567" s="6">
        <f t="shared" si="223"/>
        <v>97.916666666666671</v>
      </c>
      <c r="O3567" t="b">
        <v>1</v>
      </c>
      <c r="P3567" t="s">
        <v>8271</v>
      </c>
      <c r="Q3567" t="s">
        <v>8317</v>
      </c>
      <c r="R3567" t="s">
        <v>8318</v>
      </c>
      <c r="S3567" s="11">
        <f t="shared" si="224"/>
        <v>41974.743148148147</v>
      </c>
      <c r="T3567" s="11">
        <f t="shared" si="225"/>
        <v>42004.743148148147</v>
      </c>
    </row>
    <row r="3568" spans="1:20" ht="43.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s="5">
        <f t="shared" si="222"/>
        <v>1.0475000000000001</v>
      </c>
      <c r="H3568" t="s">
        <v>8225</v>
      </c>
      <c r="I3568" t="s">
        <v>8247</v>
      </c>
      <c r="J3568">
        <v>1422015083</v>
      </c>
      <c r="K3568">
        <v>1419423083</v>
      </c>
      <c r="L3568" t="b">
        <v>0</v>
      </c>
      <c r="M3568">
        <v>38</v>
      </c>
      <c r="N3568" s="6">
        <f t="shared" si="223"/>
        <v>55.131578947368418</v>
      </c>
      <c r="O3568" t="b">
        <v>1</v>
      </c>
      <c r="P3568" t="s">
        <v>8271</v>
      </c>
      <c r="Q3568" t="s">
        <v>8317</v>
      </c>
      <c r="R3568" t="s">
        <v>8318</v>
      </c>
      <c r="S3568" s="11">
        <f t="shared" si="224"/>
        <v>41997.507905092592</v>
      </c>
      <c r="T3568" s="11">
        <f t="shared" si="225"/>
        <v>42027.507905092592</v>
      </c>
    </row>
    <row r="3569" spans="1:20" ht="43.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s="5">
        <f t="shared" si="222"/>
        <v>1.0880000000000001</v>
      </c>
      <c r="H3569" t="s">
        <v>8225</v>
      </c>
      <c r="I3569" t="s">
        <v>8247</v>
      </c>
      <c r="J3569">
        <v>1433964444</v>
      </c>
      <c r="K3569">
        <v>1431372444</v>
      </c>
      <c r="L3569" t="b">
        <v>0</v>
      </c>
      <c r="M3569">
        <v>41</v>
      </c>
      <c r="N3569" s="6">
        <f t="shared" si="223"/>
        <v>26.536585365853657</v>
      </c>
      <c r="O3569" t="b">
        <v>1</v>
      </c>
      <c r="P3569" t="s">
        <v>8271</v>
      </c>
      <c r="Q3569" t="s">
        <v>8317</v>
      </c>
      <c r="R3569" t="s">
        <v>8318</v>
      </c>
      <c r="S3569" s="11">
        <f t="shared" si="224"/>
        <v>42135.810694444444</v>
      </c>
      <c r="T3569" s="11">
        <f t="shared" si="225"/>
        <v>42165.810694444444</v>
      </c>
    </row>
    <row r="3570" spans="1:20" ht="43.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s="5">
        <f t="shared" si="222"/>
        <v>1.1100000000000001</v>
      </c>
      <c r="H3570" t="s">
        <v>8224</v>
      </c>
      <c r="I3570" t="s">
        <v>8246</v>
      </c>
      <c r="J3570">
        <v>1410975994</v>
      </c>
      <c r="K3570">
        <v>1408383994</v>
      </c>
      <c r="L3570" t="b">
        <v>0</v>
      </c>
      <c r="M3570">
        <v>19</v>
      </c>
      <c r="N3570" s="6">
        <f t="shared" si="223"/>
        <v>58.421052631578945</v>
      </c>
      <c r="O3570" t="b">
        <v>1</v>
      </c>
      <c r="P3570" t="s">
        <v>8271</v>
      </c>
      <c r="Q3570" t="s">
        <v>8317</v>
      </c>
      <c r="R3570" t="s">
        <v>8318</v>
      </c>
      <c r="S3570" s="11">
        <f t="shared" si="224"/>
        <v>41869.740671296298</v>
      </c>
      <c r="T3570" s="11">
        <f t="shared" si="225"/>
        <v>41899.740671296298</v>
      </c>
    </row>
    <row r="3571" spans="1:20" ht="43.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s="5">
        <f t="shared" si="222"/>
        <v>1.0047999999999999</v>
      </c>
      <c r="H3571" t="s">
        <v>8224</v>
      </c>
      <c r="I3571" t="s">
        <v>8246</v>
      </c>
      <c r="J3571">
        <v>1420734696</v>
      </c>
      <c r="K3571">
        <v>1418142696</v>
      </c>
      <c r="L3571" t="b">
        <v>0</v>
      </c>
      <c r="M3571">
        <v>41</v>
      </c>
      <c r="N3571" s="6">
        <f t="shared" si="223"/>
        <v>122.53658536585365</v>
      </c>
      <c r="O3571" t="b">
        <v>1</v>
      </c>
      <c r="P3571" t="s">
        <v>8271</v>
      </c>
      <c r="Q3571" t="s">
        <v>8317</v>
      </c>
      <c r="R3571" t="s">
        <v>8318</v>
      </c>
      <c r="S3571" s="11">
        <f t="shared" si="224"/>
        <v>41982.688611111109</v>
      </c>
      <c r="T3571" s="11">
        <f t="shared" si="225"/>
        <v>42012.688611111109</v>
      </c>
    </row>
    <row r="3572" spans="1:20" ht="43.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s="5">
        <f t="shared" si="222"/>
        <v>1.1435</v>
      </c>
      <c r="H3572" t="s">
        <v>8224</v>
      </c>
      <c r="I3572" t="s">
        <v>8246</v>
      </c>
      <c r="J3572">
        <v>1420009200</v>
      </c>
      <c r="K3572">
        <v>1417593483</v>
      </c>
      <c r="L3572" t="b">
        <v>0</v>
      </c>
      <c r="M3572">
        <v>26</v>
      </c>
      <c r="N3572" s="6">
        <f t="shared" si="223"/>
        <v>87.961538461538467</v>
      </c>
      <c r="O3572" t="b">
        <v>1</v>
      </c>
      <c r="P3572" t="s">
        <v>8271</v>
      </c>
      <c r="Q3572" t="s">
        <v>8317</v>
      </c>
      <c r="R3572" t="s">
        <v>8318</v>
      </c>
      <c r="S3572" s="11">
        <f t="shared" si="224"/>
        <v>41976.331979166673</v>
      </c>
      <c r="T3572" s="11">
        <f t="shared" si="225"/>
        <v>42004.291666666672</v>
      </c>
    </row>
    <row r="3573" spans="1:20" ht="43.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s="5">
        <f t="shared" si="222"/>
        <v>1.2206666666666666</v>
      </c>
      <c r="H3573" t="s">
        <v>8225</v>
      </c>
      <c r="I3573" t="s">
        <v>8247</v>
      </c>
      <c r="J3573">
        <v>1414701413</v>
      </c>
      <c r="K3573">
        <v>1412109413</v>
      </c>
      <c r="L3573" t="b">
        <v>0</v>
      </c>
      <c r="M3573">
        <v>25</v>
      </c>
      <c r="N3573" s="6">
        <f t="shared" si="223"/>
        <v>73.239999999999995</v>
      </c>
      <c r="O3573" t="b">
        <v>1</v>
      </c>
      <c r="P3573" t="s">
        <v>8271</v>
      </c>
      <c r="Q3573" t="s">
        <v>8317</v>
      </c>
      <c r="R3573" t="s">
        <v>8318</v>
      </c>
      <c r="S3573" s="11">
        <f t="shared" si="224"/>
        <v>41912.858946759261</v>
      </c>
      <c r="T3573" s="11">
        <f t="shared" si="225"/>
        <v>41942.858946759261</v>
      </c>
    </row>
    <row r="3574" spans="1:20" ht="29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s="5">
        <f t="shared" si="222"/>
        <v>1</v>
      </c>
      <c r="H3574" t="s">
        <v>8225</v>
      </c>
      <c r="I3574" t="s">
        <v>8247</v>
      </c>
      <c r="J3574">
        <v>1434894082</v>
      </c>
      <c r="K3574">
        <v>1432302082</v>
      </c>
      <c r="L3574" t="b">
        <v>0</v>
      </c>
      <c r="M3574">
        <v>9</v>
      </c>
      <c r="N3574" s="6">
        <f t="shared" si="223"/>
        <v>55.555555555555557</v>
      </c>
      <c r="O3574" t="b">
        <v>1</v>
      </c>
      <c r="P3574" t="s">
        <v>8271</v>
      </c>
      <c r="Q3574" t="s">
        <v>8317</v>
      </c>
      <c r="R3574" t="s">
        <v>8318</v>
      </c>
      <c r="S3574" s="11">
        <f t="shared" si="224"/>
        <v>42146.570393518516</v>
      </c>
      <c r="T3574" s="11">
        <f t="shared" si="225"/>
        <v>42176.570393518516</v>
      </c>
    </row>
    <row r="3575" spans="1:20" ht="29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s="5">
        <f t="shared" si="222"/>
        <v>1.028</v>
      </c>
      <c r="H3575" t="s">
        <v>8225</v>
      </c>
      <c r="I3575" t="s">
        <v>8247</v>
      </c>
      <c r="J3575">
        <v>1415440846</v>
      </c>
      <c r="K3575">
        <v>1412845246</v>
      </c>
      <c r="L3575" t="b">
        <v>0</v>
      </c>
      <c r="M3575">
        <v>78</v>
      </c>
      <c r="N3575" s="6">
        <f t="shared" si="223"/>
        <v>39.53846153846154</v>
      </c>
      <c r="O3575" t="b">
        <v>1</v>
      </c>
      <c r="P3575" t="s">
        <v>8271</v>
      </c>
      <c r="Q3575" t="s">
        <v>8317</v>
      </c>
      <c r="R3575" t="s">
        <v>8318</v>
      </c>
      <c r="S3575" s="11">
        <f t="shared" si="224"/>
        <v>41921.375532407408</v>
      </c>
      <c r="T3575" s="11">
        <f t="shared" si="225"/>
        <v>41951.417199074072</v>
      </c>
    </row>
    <row r="3576" spans="1:20" ht="43.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s="5">
        <f t="shared" si="222"/>
        <v>1.0612068965517241</v>
      </c>
      <c r="H3576" t="s">
        <v>8224</v>
      </c>
      <c r="I3576" t="s">
        <v>8246</v>
      </c>
      <c r="J3576">
        <v>1415921848</v>
      </c>
      <c r="K3576">
        <v>1413326248</v>
      </c>
      <c r="L3576" t="b">
        <v>0</v>
      </c>
      <c r="M3576">
        <v>45</v>
      </c>
      <c r="N3576" s="6">
        <f t="shared" si="223"/>
        <v>136.77777777777777</v>
      </c>
      <c r="O3576" t="b">
        <v>1</v>
      </c>
      <c r="P3576" t="s">
        <v>8271</v>
      </c>
      <c r="Q3576" t="s">
        <v>8317</v>
      </c>
      <c r="R3576" t="s">
        <v>8318</v>
      </c>
      <c r="S3576" s="11">
        <f t="shared" si="224"/>
        <v>41926.942685185182</v>
      </c>
      <c r="T3576" s="11">
        <f t="shared" si="225"/>
        <v>41956.984351851846</v>
      </c>
    </row>
    <row r="3577" spans="1:20" ht="43.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s="5">
        <f t="shared" si="222"/>
        <v>1.0133000000000001</v>
      </c>
      <c r="H3577" t="s">
        <v>8224</v>
      </c>
      <c r="I3577" t="s">
        <v>8246</v>
      </c>
      <c r="J3577">
        <v>1470887940</v>
      </c>
      <c r="K3577">
        <v>1468176527</v>
      </c>
      <c r="L3577" t="b">
        <v>0</v>
      </c>
      <c r="M3577">
        <v>102</v>
      </c>
      <c r="N3577" s="6">
        <f t="shared" si="223"/>
        <v>99.343137254901961</v>
      </c>
      <c r="O3577" t="b">
        <v>1</v>
      </c>
      <c r="P3577" t="s">
        <v>8271</v>
      </c>
      <c r="Q3577" t="s">
        <v>8317</v>
      </c>
      <c r="R3577" t="s">
        <v>8318</v>
      </c>
      <c r="S3577" s="11">
        <f t="shared" si="224"/>
        <v>42561.783877314811</v>
      </c>
      <c r="T3577" s="11">
        <f t="shared" si="225"/>
        <v>42593.165972222225</v>
      </c>
    </row>
    <row r="3578" spans="1:20" ht="43.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s="5">
        <f t="shared" si="222"/>
        <v>1</v>
      </c>
      <c r="H3578" t="s">
        <v>8224</v>
      </c>
      <c r="I3578" t="s">
        <v>8246</v>
      </c>
      <c r="J3578">
        <v>1480947054</v>
      </c>
      <c r="K3578">
        <v>1475759454</v>
      </c>
      <c r="L3578" t="b">
        <v>0</v>
      </c>
      <c r="M3578">
        <v>5</v>
      </c>
      <c r="N3578" s="6">
        <f t="shared" si="223"/>
        <v>20</v>
      </c>
      <c r="O3578" t="b">
        <v>1</v>
      </c>
      <c r="P3578" t="s">
        <v>8271</v>
      </c>
      <c r="Q3578" t="s">
        <v>8317</v>
      </c>
      <c r="R3578" t="s">
        <v>8318</v>
      </c>
      <c r="S3578" s="11">
        <f t="shared" si="224"/>
        <v>42649.54923611111</v>
      </c>
      <c r="T3578" s="11">
        <f t="shared" si="225"/>
        <v>42709.590902777782</v>
      </c>
    </row>
    <row r="3579" spans="1:20" ht="43.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s="5">
        <f t="shared" si="222"/>
        <v>1.3</v>
      </c>
      <c r="H3579" t="s">
        <v>8224</v>
      </c>
      <c r="I3579" t="s">
        <v>8246</v>
      </c>
      <c r="J3579">
        <v>1430029680</v>
      </c>
      <c r="K3579">
        <v>1427741583</v>
      </c>
      <c r="L3579" t="b">
        <v>0</v>
      </c>
      <c r="M3579">
        <v>27</v>
      </c>
      <c r="N3579" s="6">
        <f t="shared" si="223"/>
        <v>28.888888888888889</v>
      </c>
      <c r="O3579" t="b">
        <v>1</v>
      </c>
      <c r="P3579" t="s">
        <v>8271</v>
      </c>
      <c r="Q3579" t="s">
        <v>8317</v>
      </c>
      <c r="R3579" t="s">
        <v>8318</v>
      </c>
      <c r="S3579" s="11">
        <f t="shared" si="224"/>
        <v>42093.786840277782</v>
      </c>
      <c r="T3579" s="11">
        <f t="shared" si="225"/>
        <v>42120.26944444445</v>
      </c>
    </row>
    <row r="3580" spans="1:20" ht="43.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s="5">
        <f t="shared" si="222"/>
        <v>1.0001333333333333</v>
      </c>
      <c r="H3580" t="s">
        <v>8225</v>
      </c>
      <c r="I3580" t="s">
        <v>8247</v>
      </c>
      <c r="J3580">
        <v>1462037777</v>
      </c>
      <c r="K3580">
        <v>1459445777</v>
      </c>
      <c r="L3580" t="b">
        <v>0</v>
      </c>
      <c r="M3580">
        <v>37</v>
      </c>
      <c r="N3580" s="6">
        <f t="shared" si="223"/>
        <v>40.545945945945945</v>
      </c>
      <c r="O3580" t="b">
        <v>1</v>
      </c>
      <c r="P3580" t="s">
        <v>8271</v>
      </c>
      <c r="Q3580" t="s">
        <v>8317</v>
      </c>
      <c r="R3580" t="s">
        <v>8318</v>
      </c>
      <c r="S3580" s="11">
        <f t="shared" si="224"/>
        <v>42460.733530092592</v>
      </c>
      <c r="T3580" s="11">
        <f t="shared" si="225"/>
        <v>42490.733530092592</v>
      </c>
    </row>
    <row r="3581" spans="1:20" ht="43.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s="5">
        <f t="shared" si="222"/>
        <v>1</v>
      </c>
      <c r="H3581" t="s">
        <v>8225</v>
      </c>
      <c r="I3581" t="s">
        <v>8247</v>
      </c>
      <c r="J3581">
        <v>1459444656</v>
      </c>
      <c r="K3581">
        <v>1456856256</v>
      </c>
      <c r="L3581" t="b">
        <v>0</v>
      </c>
      <c r="M3581">
        <v>14</v>
      </c>
      <c r="N3581" s="6">
        <f t="shared" si="223"/>
        <v>35.714285714285715</v>
      </c>
      <c r="O3581" t="b">
        <v>1</v>
      </c>
      <c r="P3581" t="s">
        <v>8271</v>
      </c>
      <c r="Q3581" t="s">
        <v>8317</v>
      </c>
      <c r="R3581" t="s">
        <v>8318</v>
      </c>
      <c r="S3581" s="11">
        <f t="shared" si="224"/>
        <v>42430.762222222227</v>
      </c>
      <c r="T3581" s="11">
        <f t="shared" si="225"/>
        <v>42460.720555555556</v>
      </c>
    </row>
    <row r="3582" spans="1:20" ht="43.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s="5">
        <f t="shared" si="222"/>
        <v>1.1388888888888888</v>
      </c>
      <c r="H3582" t="s">
        <v>8224</v>
      </c>
      <c r="I3582" t="s">
        <v>8246</v>
      </c>
      <c r="J3582">
        <v>1425185940</v>
      </c>
      <c r="K3582">
        <v>1421900022</v>
      </c>
      <c r="L3582" t="b">
        <v>0</v>
      </c>
      <c r="M3582">
        <v>27</v>
      </c>
      <c r="N3582" s="6">
        <f t="shared" si="223"/>
        <v>37.962962962962962</v>
      </c>
      <c r="O3582" t="b">
        <v>1</v>
      </c>
      <c r="P3582" t="s">
        <v>8271</v>
      </c>
      <c r="Q3582" t="s">
        <v>8317</v>
      </c>
      <c r="R3582" t="s">
        <v>8318</v>
      </c>
      <c r="S3582" s="11">
        <f t="shared" si="224"/>
        <v>42026.176180555558</v>
      </c>
      <c r="T3582" s="11">
        <f t="shared" si="225"/>
        <v>42064.207638888889</v>
      </c>
    </row>
    <row r="3583" spans="1:20" ht="43.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s="5">
        <f t="shared" si="222"/>
        <v>1</v>
      </c>
      <c r="H3583" t="s">
        <v>8225</v>
      </c>
      <c r="I3583" t="s">
        <v>8247</v>
      </c>
      <c r="J3583">
        <v>1406719110</v>
      </c>
      <c r="K3583">
        <v>1405509510</v>
      </c>
      <c r="L3583" t="b">
        <v>0</v>
      </c>
      <c r="M3583">
        <v>45</v>
      </c>
      <c r="N3583" s="6">
        <f t="shared" si="223"/>
        <v>33.333333333333336</v>
      </c>
      <c r="O3583" t="b">
        <v>1</v>
      </c>
      <c r="P3583" t="s">
        <v>8271</v>
      </c>
      <c r="Q3583" t="s">
        <v>8317</v>
      </c>
      <c r="R3583" t="s">
        <v>8318</v>
      </c>
      <c r="S3583" s="11">
        <f t="shared" si="224"/>
        <v>41836.471180555556</v>
      </c>
      <c r="T3583" s="11">
        <f t="shared" si="225"/>
        <v>41850.471180555556</v>
      </c>
    </row>
    <row r="3584" spans="1:20" ht="43.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s="5">
        <f t="shared" si="222"/>
        <v>2.87</v>
      </c>
      <c r="H3584" t="s">
        <v>8224</v>
      </c>
      <c r="I3584" t="s">
        <v>8246</v>
      </c>
      <c r="J3584">
        <v>1459822682</v>
      </c>
      <c r="K3584">
        <v>1458613082</v>
      </c>
      <c r="L3584" t="b">
        <v>0</v>
      </c>
      <c r="M3584">
        <v>49</v>
      </c>
      <c r="N3584" s="6">
        <f t="shared" si="223"/>
        <v>58.571428571428569</v>
      </c>
      <c r="O3584" t="b">
        <v>1</v>
      </c>
      <c r="P3584" t="s">
        <v>8271</v>
      </c>
      <c r="Q3584" t="s">
        <v>8317</v>
      </c>
      <c r="R3584" t="s">
        <v>8318</v>
      </c>
      <c r="S3584" s="11">
        <f t="shared" si="224"/>
        <v>42451.095856481479</v>
      </c>
      <c r="T3584" s="11">
        <f t="shared" si="225"/>
        <v>42465.095856481479</v>
      </c>
    </row>
    <row r="3585" spans="1:20" ht="43.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s="5">
        <f t="shared" si="222"/>
        <v>1.085</v>
      </c>
      <c r="H3585" t="s">
        <v>8224</v>
      </c>
      <c r="I3585" t="s">
        <v>8246</v>
      </c>
      <c r="J3585">
        <v>1460970805</v>
      </c>
      <c r="K3585">
        <v>1455790405</v>
      </c>
      <c r="L3585" t="b">
        <v>0</v>
      </c>
      <c r="M3585">
        <v>24</v>
      </c>
      <c r="N3585" s="6">
        <f t="shared" si="223"/>
        <v>135.625</v>
      </c>
      <c r="O3585" t="b">
        <v>1</v>
      </c>
      <c r="P3585" t="s">
        <v>8271</v>
      </c>
      <c r="Q3585" t="s">
        <v>8317</v>
      </c>
      <c r="R3585" t="s">
        <v>8318</v>
      </c>
      <c r="S3585" s="11">
        <f t="shared" si="224"/>
        <v>42418.425983796296</v>
      </c>
      <c r="T3585" s="11">
        <f t="shared" si="225"/>
        <v>42478.384317129632</v>
      </c>
    </row>
    <row r="3586" spans="1:20" ht="87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s="5">
        <f t="shared" ref="G3586:G3649" si="226">E3586/D3586</f>
        <v>1.155</v>
      </c>
      <c r="H3586" t="s">
        <v>8225</v>
      </c>
      <c r="I3586" t="s">
        <v>8247</v>
      </c>
      <c r="J3586">
        <v>1436772944</v>
      </c>
      <c r="K3586">
        <v>1434180944</v>
      </c>
      <c r="L3586" t="b">
        <v>0</v>
      </c>
      <c r="M3586">
        <v>112</v>
      </c>
      <c r="N3586" s="6">
        <f t="shared" si="223"/>
        <v>30.9375</v>
      </c>
      <c r="O3586" t="b">
        <v>1</v>
      </c>
      <c r="P3586" t="s">
        <v>8271</v>
      </c>
      <c r="Q3586" t="s">
        <v>8317</v>
      </c>
      <c r="R3586" t="s">
        <v>8318</v>
      </c>
      <c r="S3586" s="11">
        <f t="shared" si="224"/>
        <v>42168.316481481481</v>
      </c>
      <c r="T3586" s="11">
        <f t="shared" si="225"/>
        <v>42198.316481481481</v>
      </c>
    </row>
    <row r="3587" spans="1:20" ht="43.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s="5">
        <f t="shared" si="226"/>
        <v>1.1911764705882353</v>
      </c>
      <c r="H3587" t="s">
        <v>8224</v>
      </c>
      <c r="I3587" t="s">
        <v>8246</v>
      </c>
      <c r="J3587">
        <v>1419181890</v>
      </c>
      <c r="K3587">
        <v>1416589890</v>
      </c>
      <c r="L3587" t="b">
        <v>0</v>
      </c>
      <c r="M3587">
        <v>23</v>
      </c>
      <c r="N3587" s="6">
        <f t="shared" ref="N3587:N3650" si="227">IFERROR(E3587/M3587,0)</f>
        <v>176.08695652173913</v>
      </c>
      <c r="O3587" t="b">
        <v>1</v>
      </c>
      <c r="P3587" t="s">
        <v>8271</v>
      </c>
      <c r="Q3587" t="s">
        <v>8317</v>
      </c>
      <c r="R3587" t="s">
        <v>8318</v>
      </c>
      <c r="S3587" s="11">
        <f t="shared" ref="S3587:S3650" si="228">((($K3587/60)/60)/24)+DATE(1970,1,1)</f>
        <v>41964.716319444444</v>
      </c>
      <c r="T3587" s="11">
        <f t="shared" ref="T3587:T3650" si="229">((($J3587/60)/60)/24)+DATE(1970,1,1)</f>
        <v>41994.716319444444</v>
      </c>
    </row>
    <row r="3588" spans="1:2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s="5">
        <f t="shared" si="226"/>
        <v>1.0942666666666667</v>
      </c>
      <c r="H3588" t="s">
        <v>8224</v>
      </c>
      <c r="I3588" t="s">
        <v>8246</v>
      </c>
      <c r="J3588">
        <v>1474649070</v>
      </c>
      <c r="K3588">
        <v>1469465070</v>
      </c>
      <c r="L3588" t="b">
        <v>0</v>
      </c>
      <c r="M3588">
        <v>54</v>
      </c>
      <c r="N3588" s="6">
        <f t="shared" si="227"/>
        <v>151.9814814814815</v>
      </c>
      <c r="O3588" t="b">
        <v>1</v>
      </c>
      <c r="P3588" t="s">
        <v>8271</v>
      </c>
      <c r="Q3588" t="s">
        <v>8317</v>
      </c>
      <c r="R3588" t="s">
        <v>8318</v>
      </c>
      <c r="S3588" s="11">
        <f t="shared" si="228"/>
        <v>42576.697569444441</v>
      </c>
      <c r="T3588" s="11">
        <f t="shared" si="229"/>
        <v>42636.697569444441</v>
      </c>
    </row>
    <row r="3589" spans="1:20" ht="43.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s="5">
        <f t="shared" si="226"/>
        <v>1.266</v>
      </c>
      <c r="H3589" t="s">
        <v>8225</v>
      </c>
      <c r="I3589" t="s">
        <v>8247</v>
      </c>
      <c r="J3589">
        <v>1467054000</v>
      </c>
      <c r="K3589">
        <v>1463144254</v>
      </c>
      <c r="L3589" t="b">
        <v>0</v>
      </c>
      <c r="M3589">
        <v>28</v>
      </c>
      <c r="N3589" s="6">
        <f t="shared" si="227"/>
        <v>22.607142857142858</v>
      </c>
      <c r="O3589" t="b">
        <v>1</v>
      </c>
      <c r="P3589" t="s">
        <v>8271</v>
      </c>
      <c r="Q3589" t="s">
        <v>8317</v>
      </c>
      <c r="R3589" t="s">
        <v>8318</v>
      </c>
      <c r="S3589" s="11">
        <f t="shared" si="228"/>
        <v>42503.539976851855</v>
      </c>
      <c r="T3589" s="11">
        <f t="shared" si="229"/>
        <v>42548.791666666672</v>
      </c>
    </row>
    <row r="3590" spans="1:20" ht="43.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s="5">
        <f t="shared" si="226"/>
        <v>1.0049999999999999</v>
      </c>
      <c r="H3590" t="s">
        <v>8225</v>
      </c>
      <c r="I3590" t="s">
        <v>8247</v>
      </c>
      <c r="J3590">
        <v>1430348400</v>
      </c>
      <c r="K3590">
        <v>1428436410</v>
      </c>
      <c r="L3590" t="b">
        <v>0</v>
      </c>
      <c r="M3590">
        <v>11</v>
      </c>
      <c r="N3590" s="6">
        <f t="shared" si="227"/>
        <v>18.272727272727273</v>
      </c>
      <c r="O3590" t="b">
        <v>1</v>
      </c>
      <c r="P3590" t="s">
        <v>8271</v>
      </c>
      <c r="Q3590" t="s">
        <v>8317</v>
      </c>
      <c r="R3590" t="s">
        <v>8318</v>
      </c>
      <c r="S3590" s="11">
        <f t="shared" si="228"/>
        <v>42101.828819444447</v>
      </c>
      <c r="T3590" s="11">
        <f t="shared" si="229"/>
        <v>42123.958333333328</v>
      </c>
    </row>
    <row r="3591" spans="1:20" ht="43.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s="5">
        <f t="shared" si="226"/>
        <v>1.2749999999999999</v>
      </c>
      <c r="H3591" t="s">
        <v>8224</v>
      </c>
      <c r="I3591" t="s">
        <v>8246</v>
      </c>
      <c r="J3591">
        <v>1432654347</v>
      </c>
      <c r="K3591">
        <v>1430494347</v>
      </c>
      <c r="L3591" t="b">
        <v>0</v>
      </c>
      <c r="M3591">
        <v>62</v>
      </c>
      <c r="N3591" s="6">
        <f t="shared" si="227"/>
        <v>82.258064516129039</v>
      </c>
      <c r="O3591" t="b">
        <v>1</v>
      </c>
      <c r="P3591" t="s">
        <v>8271</v>
      </c>
      <c r="Q3591" t="s">
        <v>8317</v>
      </c>
      <c r="R3591" t="s">
        <v>8318</v>
      </c>
      <c r="S3591" s="11">
        <f t="shared" si="228"/>
        <v>42125.647534722222</v>
      </c>
      <c r="T3591" s="11">
        <f t="shared" si="229"/>
        <v>42150.647534722222</v>
      </c>
    </row>
    <row r="3592" spans="1:20" ht="43.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s="5">
        <f t="shared" si="226"/>
        <v>1.0005999999999999</v>
      </c>
      <c r="H3592" t="s">
        <v>8225</v>
      </c>
      <c r="I3592" t="s">
        <v>8247</v>
      </c>
      <c r="J3592">
        <v>1413792034</v>
      </c>
      <c r="K3592">
        <v>1411200034</v>
      </c>
      <c r="L3592" t="b">
        <v>0</v>
      </c>
      <c r="M3592">
        <v>73</v>
      </c>
      <c r="N3592" s="6">
        <f t="shared" si="227"/>
        <v>68.534246575342465</v>
      </c>
      <c r="O3592" t="b">
        <v>1</v>
      </c>
      <c r="P3592" t="s">
        <v>8271</v>
      </c>
      <c r="Q3592" t="s">
        <v>8317</v>
      </c>
      <c r="R3592" t="s">
        <v>8318</v>
      </c>
      <c r="S3592" s="11">
        <f t="shared" si="228"/>
        <v>41902.333726851852</v>
      </c>
      <c r="T3592" s="11">
        <f t="shared" si="229"/>
        <v>41932.333726851852</v>
      </c>
    </row>
    <row r="3593" spans="1:20" ht="43.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s="5">
        <f t="shared" si="226"/>
        <v>1.75</v>
      </c>
      <c r="H3593" t="s">
        <v>8224</v>
      </c>
      <c r="I3593" t="s">
        <v>8246</v>
      </c>
      <c r="J3593">
        <v>1422075540</v>
      </c>
      <c r="K3593">
        <v>1419979544</v>
      </c>
      <c r="L3593" t="b">
        <v>0</v>
      </c>
      <c r="M3593">
        <v>18</v>
      </c>
      <c r="N3593" s="6">
        <f t="shared" si="227"/>
        <v>68.055555555555557</v>
      </c>
      <c r="O3593" t="b">
        <v>1</v>
      </c>
      <c r="P3593" t="s">
        <v>8271</v>
      </c>
      <c r="Q3593" t="s">
        <v>8317</v>
      </c>
      <c r="R3593" t="s">
        <v>8318</v>
      </c>
      <c r="S3593" s="11">
        <f t="shared" si="228"/>
        <v>42003.948425925926</v>
      </c>
      <c r="T3593" s="11">
        <f t="shared" si="229"/>
        <v>42028.207638888889</v>
      </c>
    </row>
    <row r="3594" spans="1:20" ht="43.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s="5">
        <f t="shared" si="226"/>
        <v>1.2725</v>
      </c>
      <c r="H3594" t="s">
        <v>8224</v>
      </c>
      <c r="I3594" t="s">
        <v>8246</v>
      </c>
      <c r="J3594">
        <v>1423630740</v>
      </c>
      <c r="K3594">
        <v>1418673307</v>
      </c>
      <c r="L3594" t="b">
        <v>0</v>
      </c>
      <c r="M3594">
        <v>35</v>
      </c>
      <c r="N3594" s="6">
        <f t="shared" si="227"/>
        <v>72.714285714285708</v>
      </c>
      <c r="O3594" t="b">
        <v>1</v>
      </c>
      <c r="P3594" t="s">
        <v>8271</v>
      </c>
      <c r="Q3594" t="s">
        <v>8317</v>
      </c>
      <c r="R3594" t="s">
        <v>8318</v>
      </c>
      <c r="S3594" s="11">
        <f t="shared" si="228"/>
        <v>41988.829942129625</v>
      </c>
      <c r="T3594" s="11">
        <f t="shared" si="229"/>
        <v>42046.207638888889</v>
      </c>
    </row>
    <row r="3595" spans="1:20" ht="43.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s="5">
        <f t="shared" si="226"/>
        <v>1.1063333333333334</v>
      </c>
      <c r="H3595" t="s">
        <v>8224</v>
      </c>
      <c r="I3595" t="s">
        <v>8246</v>
      </c>
      <c r="J3595">
        <v>1420489560</v>
      </c>
      <c r="K3595">
        <v>1417469639</v>
      </c>
      <c r="L3595" t="b">
        <v>0</v>
      </c>
      <c r="M3595">
        <v>43</v>
      </c>
      <c r="N3595" s="6">
        <f t="shared" si="227"/>
        <v>77.186046511627907</v>
      </c>
      <c r="O3595" t="b">
        <v>1</v>
      </c>
      <c r="P3595" t="s">
        <v>8271</v>
      </c>
      <c r="Q3595" t="s">
        <v>8317</v>
      </c>
      <c r="R3595" t="s">
        <v>8318</v>
      </c>
      <c r="S3595" s="11">
        <f t="shared" si="228"/>
        <v>41974.898599537039</v>
      </c>
      <c r="T3595" s="11">
        <f t="shared" si="229"/>
        <v>42009.851388888885</v>
      </c>
    </row>
    <row r="3596" spans="1:20" ht="43.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s="5">
        <f t="shared" si="226"/>
        <v>1.2593749999999999</v>
      </c>
      <c r="H3596" t="s">
        <v>8224</v>
      </c>
      <c r="I3596" t="s">
        <v>8246</v>
      </c>
      <c r="J3596">
        <v>1472952982</v>
      </c>
      <c r="K3596">
        <v>1470792982</v>
      </c>
      <c r="L3596" t="b">
        <v>0</v>
      </c>
      <c r="M3596">
        <v>36</v>
      </c>
      <c r="N3596" s="6">
        <f t="shared" si="227"/>
        <v>55.972222222222221</v>
      </c>
      <c r="O3596" t="b">
        <v>1</v>
      </c>
      <c r="P3596" t="s">
        <v>8271</v>
      </c>
      <c r="Q3596" t="s">
        <v>8317</v>
      </c>
      <c r="R3596" t="s">
        <v>8318</v>
      </c>
      <c r="S3596" s="11">
        <f t="shared" si="228"/>
        <v>42592.066921296297</v>
      </c>
      <c r="T3596" s="11">
        <f t="shared" si="229"/>
        <v>42617.066921296297</v>
      </c>
    </row>
    <row r="3597" spans="1:20" ht="29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s="5">
        <f t="shared" si="226"/>
        <v>1.1850000000000001</v>
      </c>
      <c r="H3597" t="s">
        <v>8224</v>
      </c>
      <c r="I3597" t="s">
        <v>8246</v>
      </c>
      <c r="J3597">
        <v>1426229940</v>
      </c>
      <c r="K3597">
        <v>1423959123</v>
      </c>
      <c r="L3597" t="b">
        <v>0</v>
      </c>
      <c r="M3597">
        <v>62</v>
      </c>
      <c r="N3597" s="6">
        <f t="shared" si="227"/>
        <v>49.693548387096776</v>
      </c>
      <c r="O3597" t="b">
        <v>1</v>
      </c>
      <c r="P3597" t="s">
        <v>8271</v>
      </c>
      <c r="Q3597" t="s">
        <v>8317</v>
      </c>
      <c r="R3597" t="s">
        <v>8318</v>
      </c>
      <c r="S3597" s="11">
        <f t="shared" si="228"/>
        <v>42050.008368055554</v>
      </c>
      <c r="T3597" s="11">
        <f t="shared" si="229"/>
        <v>42076.290972222225</v>
      </c>
    </row>
    <row r="3598" spans="1:20" ht="43.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s="5">
        <f t="shared" si="226"/>
        <v>1.0772727272727274</v>
      </c>
      <c r="H3598" t="s">
        <v>8229</v>
      </c>
      <c r="I3598" t="s">
        <v>8251</v>
      </c>
      <c r="J3598">
        <v>1409072982</v>
      </c>
      <c r="K3598">
        <v>1407258582</v>
      </c>
      <c r="L3598" t="b">
        <v>0</v>
      </c>
      <c r="M3598">
        <v>15</v>
      </c>
      <c r="N3598" s="6">
        <f t="shared" si="227"/>
        <v>79</v>
      </c>
      <c r="O3598" t="b">
        <v>1</v>
      </c>
      <c r="P3598" t="s">
        <v>8271</v>
      </c>
      <c r="Q3598" t="s">
        <v>8317</v>
      </c>
      <c r="R3598" t="s">
        <v>8318</v>
      </c>
      <c r="S3598" s="11">
        <f t="shared" si="228"/>
        <v>41856.715069444443</v>
      </c>
      <c r="T3598" s="11">
        <f t="shared" si="229"/>
        <v>41877.715069444443</v>
      </c>
    </row>
    <row r="3599" spans="1:20" ht="29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s="5">
        <f t="shared" si="226"/>
        <v>1.026</v>
      </c>
      <c r="H3599" t="s">
        <v>8224</v>
      </c>
      <c r="I3599" t="s">
        <v>8246</v>
      </c>
      <c r="J3599">
        <v>1456984740</v>
      </c>
      <c r="K3599">
        <v>1455717790</v>
      </c>
      <c r="L3599" t="b">
        <v>0</v>
      </c>
      <c r="M3599">
        <v>33</v>
      </c>
      <c r="N3599" s="6">
        <f t="shared" si="227"/>
        <v>77.727272727272734</v>
      </c>
      <c r="O3599" t="b">
        <v>1</v>
      </c>
      <c r="P3599" t="s">
        <v>8271</v>
      </c>
      <c r="Q3599" t="s">
        <v>8317</v>
      </c>
      <c r="R3599" t="s">
        <v>8318</v>
      </c>
      <c r="S3599" s="11">
        <f t="shared" si="228"/>
        <v>42417.585532407407</v>
      </c>
      <c r="T3599" s="11">
        <f t="shared" si="229"/>
        <v>42432.249305555553</v>
      </c>
    </row>
    <row r="3600" spans="1:20" ht="43.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s="5">
        <f t="shared" si="226"/>
        <v>1.101</v>
      </c>
      <c r="H3600" t="s">
        <v>8224</v>
      </c>
      <c r="I3600" t="s">
        <v>8246</v>
      </c>
      <c r="J3600">
        <v>1409720340</v>
      </c>
      <c r="K3600">
        <v>1408129822</v>
      </c>
      <c r="L3600" t="b">
        <v>0</v>
      </c>
      <c r="M3600">
        <v>27</v>
      </c>
      <c r="N3600" s="6">
        <f t="shared" si="227"/>
        <v>40.777777777777779</v>
      </c>
      <c r="O3600" t="b">
        <v>1</v>
      </c>
      <c r="P3600" t="s">
        <v>8271</v>
      </c>
      <c r="Q3600" t="s">
        <v>8317</v>
      </c>
      <c r="R3600" t="s">
        <v>8318</v>
      </c>
      <c r="S3600" s="11">
        <f t="shared" si="228"/>
        <v>41866.79886574074</v>
      </c>
      <c r="T3600" s="11">
        <f t="shared" si="229"/>
        <v>41885.207638888889</v>
      </c>
    </row>
    <row r="3601" spans="1:20" ht="43.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s="5">
        <f t="shared" si="226"/>
        <v>2.02</v>
      </c>
      <c r="H3601" t="s">
        <v>8224</v>
      </c>
      <c r="I3601" t="s">
        <v>8246</v>
      </c>
      <c r="J3601">
        <v>1440892800</v>
      </c>
      <c r="K3601">
        <v>1438715077</v>
      </c>
      <c r="L3601" t="b">
        <v>0</v>
      </c>
      <c r="M3601">
        <v>17</v>
      </c>
      <c r="N3601" s="6">
        <f t="shared" si="227"/>
        <v>59.411764705882355</v>
      </c>
      <c r="O3601" t="b">
        <v>1</v>
      </c>
      <c r="P3601" t="s">
        <v>8271</v>
      </c>
      <c r="Q3601" t="s">
        <v>8317</v>
      </c>
      <c r="R3601" t="s">
        <v>8318</v>
      </c>
      <c r="S3601" s="11">
        <f t="shared" si="228"/>
        <v>42220.79487268519</v>
      </c>
      <c r="T3601" s="11">
        <f t="shared" si="229"/>
        <v>42246</v>
      </c>
    </row>
    <row r="3602" spans="1:20" ht="29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s="5">
        <f t="shared" si="226"/>
        <v>1.3</v>
      </c>
      <c r="H3602" t="s">
        <v>8224</v>
      </c>
      <c r="I3602" t="s">
        <v>8246</v>
      </c>
      <c r="J3602">
        <v>1476390164</v>
      </c>
      <c r="K3602">
        <v>1473970964</v>
      </c>
      <c r="L3602" t="b">
        <v>0</v>
      </c>
      <c r="M3602">
        <v>4</v>
      </c>
      <c r="N3602" s="6">
        <f t="shared" si="227"/>
        <v>3.25</v>
      </c>
      <c r="O3602" t="b">
        <v>1</v>
      </c>
      <c r="P3602" t="s">
        <v>8271</v>
      </c>
      <c r="Q3602" t="s">
        <v>8317</v>
      </c>
      <c r="R3602" t="s">
        <v>8318</v>
      </c>
      <c r="S3602" s="11">
        <f t="shared" si="228"/>
        <v>42628.849120370374</v>
      </c>
      <c r="T3602" s="11">
        <f t="shared" si="229"/>
        <v>42656.849120370374</v>
      </c>
    </row>
    <row r="3603" spans="1:20" ht="43.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s="5">
        <f t="shared" si="226"/>
        <v>1.0435000000000001</v>
      </c>
      <c r="H3603" t="s">
        <v>8225</v>
      </c>
      <c r="I3603" t="s">
        <v>8247</v>
      </c>
      <c r="J3603">
        <v>1421452682</v>
      </c>
      <c r="K3603">
        <v>1418860682</v>
      </c>
      <c r="L3603" t="b">
        <v>0</v>
      </c>
      <c r="M3603">
        <v>53</v>
      </c>
      <c r="N3603" s="6">
        <f t="shared" si="227"/>
        <v>39.377358490566039</v>
      </c>
      <c r="O3603" t="b">
        <v>1</v>
      </c>
      <c r="P3603" t="s">
        <v>8271</v>
      </c>
      <c r="Q3603" t="s">
        <v>8317</v>
      </c>
      <c r="R3603" t="s">
        <v>8318</v>
      </c>
      <c r="S3603" s="11">
        <f t="shared" si="228"/>
        <v>41990.99863425926</v>
      </c>
      <c r="T3603" s="11">
        <f t="shared" si="229"/>
        <v>42020.99863425926</v>
      </c>
    </row>
    <row r="3604" spans="1:20" ht="43.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s="5">
        <f t="shared" si="226"/>
        <v>1.0004999999999999</v>
      </c>
      <c r="H3604" t="s">
        <v>8224</v>
      </c>
      <c r="I3604" t="s">
        <v>8246</v>
      </c>
      <c r="J3604">
        <v>1463520479</v>
      </c>
      <c r="K3604">
        <v>1458336479</v>
      </c>
      <c r="L3604" t="b">
        <v>0</v>
      </c>
      <c r="M3604">
        <v>49</v>
      </c>
      <c r="N3604" s="6">
        <f t="shared" si="227"/>
        <v>81.673469387755105</v>
      </c>
      <c r="O3604" t="b">
        <v>1</v>
      </c>
      <c r="P3604" t="s">
        <v>8271</v>
      </c>
      <c r="Q3604" t="s">
        <v>8317</v>
      </c>
      <c r="R3604" t="s">
        <v>8318</v>
      </c>
      <c r="S3604" s="11">
        <f t="shared" si="228"/>
        <v>42447.894432870366</v>
      </c>
      <c r="T3604" s="11">
        <f t="shared" si="229"/>
        <v>42507.894432870366</v>
      </c>
    </row>
    <row r="3605" spans="1:20" ht="43.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s="5">
        <f t="shared" si="226"/>
        <v>1.7066666666666668</v>
      </c>
      <c r="H3605" t="s">
        <v>8224</v>
      </c>
      <c r="I3605" t="s">
        <v>8246</v>
      </c>
      <c r="J3605">
        <v>1446759880</v>
      </c>
      <c r="K3605">
        <v>1444164280</v>
      </c>
      <c r="L3605" t="b">
        <v>0</v>
      </c>
      <c r="M3605">
        <v>57</v>
      </c>
      <c r="N3605" s="6">
        <f t="shared" si="227"/>
        <v>44.912280701754383</v>
      </c>
      <c r="O3605" t="b">
        <v>1</v>
      </c>
      <c r="P3605" t="s">
        <v>8271</v>
      </c>
      <c r="Q3605" t="s">
        <v>8317</v>
      </c>
      <c r="R3605" t="s">
        <v>8318</v>
      </c>
      <c r="S3605" s="11">
        <f t="shared" si="228"/>
        <v>42283.864351851851</v>
      </c>
      <c r="T3605" s="11">
        <f t="shared" si="229"/>
        <v>42313.906018518523</v>
      </c>
    </row>
    <row r="3606" spans="1:20" ht="43.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s="5">
        <f t="shared" si="226"/>
        <v>1.1283333333333334</v>
      </c>
      <c r="H3606" t="s">
        <v>8224</v>
      </c>
      <c r="I3606" t="s">
        <v>8246</v>
      </c>
      <c r="J3606">
        <v>1461913140</v>
      </c>
      <c r="K3606">
        <v>1461370956</v>
      </c>
      <c r="L3606" t="b">
        <v>0</v>
      </c>
      <c r="M3606">
        <v>69</v>
      </c>
      <c r="N3606" s="6">
        <f t="shared" si="227"/>
        <v>49.05797101449275</v>
      </c>
      <c r="O3606" t="b">
        <v>1</v>
      </c>
      <c r="P3606" t="s">
        <v>8271</v>
      </c>
      <c r="Q3606" t="s">
        <v>8317</v>
      </c>
      <c r="R3606" t="s">
        <v>8318</v>
      </c>
      <c r="S3606" s="11">
        <f t="shared" si="228"/>
        <v>42483.015694444446</v>
      </c>
      <c r="T3606" s="11">
        <f t="shared" si="229"/>
        <v>42489.290972222225</v>
      </c>
    </row>
    <row r="3607" spans="1:20" ht="58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s="5">
        <f t="shared" si="226"/>
        <v>1.84</v>
      </c>
      <c r="H3607" t="s">
        <v>8225</v>
      </c>
      <c r="I3607" t="s">
        <v>8247</v>
      </c>
      <c r="J3607">
        <v>1455390126</v>
      </c>
      <c r="K3607">
        <v>1452798126</v>
      </c>
      <c r="L3607" t="b">
        <v>0</v>
      </c>
      <c r="M3607">
        <v>15</v>
      </c>
      <c r="N3607" s="6">
        <f t="shared" si="227"/>
        <v>30.666666666666668</v>
      </c>
      <c r="O3607" t="b">
        <v>1</v>
      </c>
      <c r="P3607" t="s">
        <v>8271</v>
      </c>
      <c r="Q3607" t="s">
        <v>8317</v>
      </c>
      <c r="R3607" t="s">
        <v>8318</v>
      </c>
      <c r="S3607" s="11">
        <f t="shared" si="228"/>
        <v>42383.793124999997</v>
      </c>
      <c r="T3607" s="11">
        <f t="shared" si="229"/>
        <v>42413.793124999997</v>
      </c>
    </row>
    <row r="3608" spans="1:20" ht="43.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s="5">
        <f t="shared" si="226"/>
        <v>1.3026666666666666</v>
      </c>
      <c r="H3608" t="s">
        <v>8225</v>
      </c>
      <c r="I3608" t="s">
        <v>8247</v>
      </c>
      <c r="J3608">
        <v>1471185057</v>
      </c>
      <c r="K3608">
        <v>1468593057</v>
      </c>
      <c r="L3608" t="b">
        <v>0</v>
      </c>
      <c r="M3608">
        <v>64</v>
      </c>
      <c r="N3608" s="6">
        <f t="shared" si="227"/>
        <v>61.0625</v>
      </c>
      <c r="O3608" t="b">
        <v>1</v>
      </c>
      <c r="P3608" t="s">
        <v>8271</v>
      </c>
      <c r="Q3608" t="s">
        <v>8317</v>
      </c>
      <c r="R3608" t="s">
        <v>8318</v>
      </c>
      <c r="S3608" s="11">
        <f t="shared" si="228"/>
        <v>42566.604826388888</v>
      </c>
      <c r="T3608" s="11">
        <f t="shared" si="229"/>
        <v>42596.604826388888</v>
      </c>
    </row>
    <row r="3609" spans="1:20" ht="29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s="5">
        <f t="shared" si="226"/>
        <v>1.0545454545454545</v>
      </c>
      <c r="H3609" t="s">
        <v>8225</v>
      </c>
      <c r="I3609" t="s">
        <v>8247</v>
      </c>
      <c r="J3609">
        <v>1450137600</v>
      </c>
      <c r="K3609">
        <v>1448924882</v>
      </c>
      <c r="L3609" t="b">
        <v>0</v>
      </c>
      <c r="M3609">
        <v>20</v>
      </c>
      <c r="N3609" s="6">
        <f t="shared" si="227"/>
        <v>29</v>
      </c>
      <c r="O3609" t="b">
        <v>1</v>
      </c>
      <c r="P3609" t="s">
        <v>8271</v>
      </c>
      <c r="Q3609" t="s">
        <v>8317</v>
      </c>
      <c r="R3609" t="s">
        <v>8318</v>
      </c>
      <c r="S3609" s="11">
        <f t="shared" si="228"/>
        <v>42338.963912037041</v>
      </c>
      <c r="T3609" s="11">
        <f t="shared" si="229"/>
        <v>42353</v>
      </c>
    </row>
    <row r="3610" spans="1:20" ht="43.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s="5">
        <f t="shared" si="226"/>
        <v>1</v>
      </c>
      <c r="H3610" t="s">
        <v>8225</v>
      </c>
      <c r="I3610" t="s">
        <v>8247</v>
      </c>
      <c r="J3610">
        <v>1466172000</v>
      </c>
      <c r="K3610">
        <v>1463418090</v>
      </c>
      <c r="L3610" t="b">
        <v>0</v>
      </c>
      <c r="M3610">
        <v>27</v>
      </c>
      <c r="N3610" s="6">
        <f t="shared" si="227"/>
        <v>29.62962962962963</v>
      </c>
      <c r="O3610" t="b">
        <v>1</v>
      </c>
      <c r="P3610" t="s">
        <v>8271</v>
      </c>
      <c r="Q3610" t="s">
        <v>8317</v>
      </c>
      <c r="R3610" t="s">
        <v>8318</v>
      </c>
      <c r="S3610" s="11">
        <f t="shared" si="228"/>
        <v>42506.709375000006</v>
      </c>
      <c r="T3610" s="11">
        <f t="shared" si="229"/>
        <v>42538.583333333328</v>
      </c>
    </row>
    <row r="3611" spans="1:20" ht="43.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s="5">
        <f t="shared" si="226"/>
        <v>1.5331632653061225</v>
      </c>
      <c r="H3611" t="s">
        <v>8225</v>
      </c>
      <c r="I3611" t="s">
        <v>8247</v>
      </c>
      <c r="J3611">
        <v>1459378085</v>
      </c>
      <c r="K3611">
        <v>1456789685</v>
      </c>
      <c r="L3611" t="b">
        <v>0</v>
      </c>
      <c r="M3611">
        <v>21</v>
      </c>
      <c r="N3611" s="6">
        <f t="shared" si="227"/>
        <v>143.0952380952381</v>
      </c>
      <c r="O3611" t="b">
        <v>1</v>
      </c>
      <c r="P3611" t="s">
        <v>8271</v>
      </c>
      <c r="Q3611" t="s">
        <v>8317</v>
      </c>
      <c r="R3611" t="s">
        <v>8318</v>
      </c>
      <c r="S3611" s="11">
        <f t="shared" si="228"/>
        <v>42429.991724537031</v>
      </c>
      <c r="T3611" s="11">
        <f t="shared" si="229"/>
        <v>42459.950057870374</v>
      </c>
    </row>
    <row r="3612" spans="1:20" ht="43.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s="5">
        <f t="shared" si="226"/>
        <v>1.623</v>
      </c>
      <c r="H3612" t="s">
        <v>8225</v>
      </c>
      <c r="I3612" t="s">
        <v>8247</v>
      </c>
      <c r="J3612">
        <v>1439806936</v>
      </c>
      <c r="K3612">
        <v>1437214936</v>
      </c>
      <c r="L3612" t="b">
        <v>0</v>
      </c>
      <c r="M3612">
        <v>31</v>
      </c>
      <c r="N3612" s="6">
        <f t="shared" si="227"/>
        <v>52.354838709677416</v>
      </c>
      <c r="O3612" t="b">
        <v>1</v>
      </c>
      <c r="P3612" t="s">
        <v>8271</v>
      </c>
      <c r="Q3612" t="s">
        <v>8317</v>
      </c>
      <c r="R3612" t="s">
        <v>8318</v>
      </c>
      <c r="S3612" s="11">
        <f t="shared" si="228"/>
        <v>42203.432129629626</v>
      </c>
      <c r="T3612" s="11">
        <f t="shared" si="229"/>
        <v>42233.432129629626</v>
      </c>
    </row>
    <row r="3613" spans="1:20" ht="43.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s="5">
        <f t="shared" si="226"/>
        <v>1.36</v>
      </c>
      <c r="H3613" t="s">
        <v>8225</v>
      </c>
      <c r="I3613" t="s">
        <v>8247</v>
      </c>
      <c r="J3613">
        <v>1428483201</v>
      </c>
      <c r="K3613">
        <v>1425891201</v>
      </c>
      <c r="L3613" t="b">
        <v>0</v>
      </c>
      <c r="M3613">
        <v>51</v>
      </c>
      <c r="N3613" s="6">
        <f t="shared" si="227"/>
        <v>66.666666666666671</v>
      </c>
      <c r="O3613" t="b">
        <v>1</v>
      </c>
      <c r="P3613" t="s">
        <v>8271</v>
      </c>
      <c r="Q3613" t="s">
        <v>8317</v>
      </c>
      <c r="R3613" t="s">
        <v>8318</v>
      </c>
      <c r="S3613" s="11">
        <f t="shared" si="228"/>
        <v>42072.370381944449</v>
      </c>
      <c r="T3613" s="11">
        <f t="shared" si="229"/>
        <v>42102.370381944449</v>
      </c>
    </row>
    <row r="3614" spans="1:20" ht="43.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s="5">
        <f t="shared" si="226"/>
        <v>1.444</v>
      </c>
      <c r="H3614" t="s">
        <v>8229</v>
      </c>
      <c r="I3614" t="s">
        <v>8251</v>
      </c>
      <c r="J3614">
        <v>1402334811</v>
      </c>
      <c r="K3614">
        <v>1401470811</v>
      </c>
      <c r="L3614" t="b">
        <v>0</v>
      </c>
      <c r="M3614">
        <v>57</v>
      </c>
      <c r="N3614" s="6">
        <f t="shared" si="227"/>
        <v>126.66666666666667</v>
      </c>
      <c r="O3614" t="b">
        <v>1</v>
      </c>
      <c r="P3614" t="s">
        <v>8271</v>
      </c>
      <c r="Q3614" t="s">
        <v>8317</v>
      </c>
      <c r="R3614" t="s">
        <v>8318</v>
      </c>
      <c r="S3614" s="11">
        <f t="shared" si="228"/>
        <v>41789.726979166669</v>
      </c>
      <c r="T3614" s="11">
        <f t="shared" si="229"/>
        <v>41799.726979166669</v>
      </c>
    </row>
    <row r="3615" spans="1:20" ht="29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s="5">
        <f t="shared" si="226"/>
        <v>1</v>
      </c>
      <c r="H3615" t="s">
        <v>8224</v>
      </c>
      <c r="I3615" t="s">
        <v>8246</v>
      </c>
      <c r="J3615">
        <v>1403964574</v>
      </c>
      <c r="K3615">
        <v>1401372574</v>
      </c>
      <c r="L3615" t="b">
        <v>0</v>
      </c>
      <c r="M3615">
        <v>20</v>
      </c>
      <c r="N3615" s="6">
        <f t="shared" si="227"/>
        <v>62.5</v>
      </c>
      <c r="O3615" t="b">
        <v>1</v>
      </c>
      <c r="P3615" t="s">
        <v>8271</v>
      </c>
      <c r="Q3615" t="s">
        <v>8317</v>
      </c>
      <c r="R3615" t="s">
        <v>8318</v>
      </c>
      <c r="S3615" s="11">
        <f t="shared" si="228"/>
        <v>41788.58997685185</v>
      </c>
      <c r="T3615" s="11">
        <f t="shared" si="229"/>
        <v>41818.58997685185</v>
      </c>
    </row>
    <row r="3616" spans="1:20" ht="43.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s="5">
        <f t="shared" si="226"/>
        <v>1.008</v>
      </c>
      <c r="H3616" t="s">
        <v>8224</v>
      </c>
      <c r="I3616" t="s">
        <v>8246</v>
      </c>
      <c r="J3616">
        <v>1434675616</v>
      </c>
      <c r="K3616">
        <v>1432083616</v>
      </c>
      <c r="L3616" t="b">
        <v>0</v>
      </c>
      <c r="M3616">
        <v>71</v>
      </c>
      <c r="N3616" s="6">
        <f t="shared" si="227"/>
        <v>35.492957746478872</v>
      </c>
      <c r="O3616" t="b">
        <v>1</v>
      </c>
      <c r="P3616" t="s">
        <v>8271</v>
      </c>
      <c r="Q3616" t="s">
        <v>8317</v>
      </c>
      <c r="R3616" t="s">
        <v>8318</v>
      </c>
      <c r="S3616" s="11">
        <f t="shared" si="228"/>
        <v>42144.041851851856</v>
      </c>
      <c r="T3616" s="11">
        <f t="shared" si="229"/>
        <v>42174.041851851856</v>
      </c>
    </row>
    <row r="3617" spans="1:20" ht="43.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s="5">
        <f t="shared" si="226"/>
        <v>1.0680000000000001</v>
      </c>
      <c r="H3617" t="s">
        <v>8225</v>
      </c>
      <c r="I3617" t="s">
        <v>8247</v>
      </c>
      <c r="J3617">
        <v>1449756896</v>
      </c>
      <c r="K3617">
        <v>1447164896</v>
      </c>
      <c r="L3617" t="b">
        <v>0</v>
      </c>
      <c r="M3617">
        <v>72</v>
      </c>
      <c r="N3617" s="6">
        <f t="shared" si="227"/>
        <v>37.083333333333336</v>
      </c>
      <c r="O3617" t="b">
        <v>1</v>
      </c>
      <c r="P3617" t="s">
        <v>8271</v>
      </c>
      <c r="Q3617" t="s">
        <v>8317</v>
      </c>
      <c r="R3617" t="s">
        <v>8318</v>
      </c>
      <c r="S3617" s="11">
        <f t="shared" si="228"/>
        <v>42318.593703703707</v>
      </c>
      <c r="T3617" s="11">
        <f t="shared" si="229"/>
        <v>42348.593703703707</v>
      </c>
    </row>
    <row r="3618" spans="1:20" ht="43.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s="5">
        <f t="shared" si="226"/>
        <v>1.248</v>
      </c>
      <c r="H3618" t="s">
        <v>8225</v>
      </c>
      <c r="I3618" t="s">
        <v>8247</v>
      </c>
      <c r="J3618">
        <v>1426801664</v>
      </c>
      <c r="K3618">
        <v>1424213264</v>
      </c>
      <c r="L3618" t="b">
        <v>0</v>
      </c>
      <c r="M3618">
        <v>45</v>
      </c>
      <c r="N3618" s="6">
        <f t="shared" si="227"/>
        <v>69.333333333333329</v>
      </c>
      <c r="O3618" t="b">
        <v>1</v>
      </c>
      <c r="P3618" t="s">
        <v>8271</v>
      </c>
      <c r="Q3618" t="s">
        <v>8317</v>
      </c>
      <c r="R3618" t="s">
        <v>8318</v>
      </c>
      <c r="S3618" s="11">
        <f t="shared" si="228"/>
        <v>42052.949814814812</v>
      </c>
      <c r="T3618" s="11">
        <f t="shared" si="229"/>
        <v>42082.908148148148</v>
      </c>
    </row>
    <row r="3619" spans="1:20" ht="43.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s="5">
        <f t="shared" si="226"/>
        <v>1.1891891891891893</v>
      </c>
      <c r="H3619" t="s">
        <v>8225</v>
      </c>
      <c r="I3619" t="s">
        <v>8247</v>
      </c>
      <c r="J3619">
        <v>1488240000</v>
      </c>
      <c r="K3619">
        <v>1486996729</v>
      </c>
      <c r="L3619" t="b">
        <v>0</v>
      </c>
      <c r="M3619">
        <v>51</v>
      </c>
      <c r="N3619" s="6">
        <f t="shared" si="227"/>
        <v>17.254901960784313</v>
      </c>
      <c r="O3619" t="b">
        <v>1</v>
      </c>
      <c r="P3619" t="s">
        <v>8271</v>
      </c>
      <c r="Q3619" t="s">
        <v>8317</v>
      </c>
      <c r="R3619" t="s">
        <v>8318</v>
      </c>
      <c r="S3619" s="11">
        <f t="shared" si="228"/>
        <v>42779.610289351855</v>
      </c>
      <c r="T3619" s="11">
        <f t="shared" si="229"/>
        <v>42794</v>
      </c>
    </row>
    <row r="3620" spans="1:20" ht="43.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s="5">
        <f t="shared" si="226"/>
        <v>1.01</v>
      </c>
      <c r="H3620" t="s">
        <v>8225</v>
      </c>
      <c r="I3620" t="s">
        <v>8247</v>
      </c>
      <c r="J3620">
        <v>1433343850</v>
      </c>
      <c r="K3620">
        <v>1430751850</v>
      </c>
      <c r="L3620" t="b">
        <v>0</v>
      </c>
      <c r="M3620">
        <v>56</v>
      </c>
      <c r="N3620" s="6">
        <f t="shared" si="227"/>
        <v>36.071428571428569</v>
      </c>
      <c r="O3620" t="b">
        <v>1</v>
      </c>
      <c r="P3620" t="s">
        <v>8271</v>
      </c>
      <c r="Q3620" t="s">
        <v>8317</v>
      </c>
      <c r="R3620" t="s">
        <v>8318</v>
      </c>
      <c r="S3620" s="11">
        <f t="shared" si="228"/>
        <v>42128.627893518518</v>
      </c>
      <c r="T3620" s="11">
        <f t="shared" si="229"/>
        <v>42158.627893518518</v>
      </c>
    </row>
    <row r="3621" spans="1:20" ht="43.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s="5">
        <f t="shared" si="226"/>
        <v>1.1299999999999999</v>
      </c>
      <c r="H3621" t="s">
        <v>8224</v>
      </c>
      <c r="I3621" t="s">
        <v>8246</v>
      </c>
      <c r="J3621">
        <v>1479592800</v>
      </c>
      <c r="K3621">
        <v>1476760226</v>
      </c>
      <c r="L3621" t="b">
        <v>0</v>
      </c>
      <c r="M3621">
        <v>17</v>
      </c>
      <c r="N3621" s="6">
        <f t="shared" si="227"/>
        <v>66.470588235294116</v>
      </c>
      <c r="O3621" t="b">
        <v>1</v>
      </c>
      <c r="P3621" t="s">
        <v>8271</v>
      </c>
      <c r="Q3621" t="s">
        <v>8317</v>
      </c>
      <c r="R3621" t="s">
        <v>8318</v>
      </c>
      <c r="S3621" s="11">
        <f t="shared" si="228"/>
        <v>42661.132245370376</v>
      </c>
      <c r="T3621" s="11">
        <f t="shared" si="229"/>
        <v>42693.916666666672</v>
      </c>
    </row>
    <row r="3622" spans="1:20" ht="43.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s="5">
        <f t="shared" si="226"/>
        <v>1.0519047619047619</v>
      </c>
      <c r="H3622" t="s">
        <v>8224</v>
      </c>
      <c r="I3622" t="s">
        <v>8246</v>
      </c>
      <c r="J3622">
        <v>1425528000</v>
      </c>
      <c r="K3622">
        <v>1422916261</v>
      </c>
      <c r="L3622" t="b">
        <v>0</v>
      </c>
      <c r="M3622">
        <v>197</v>
      </c>
      <c r="N3622" s="6">
        <f t="shared" si="227"/>
        <v>56.065989847715734</v>
      </c>
      <c r="O3622" t="b">
        <v>1</v>
      </c>
      <c r="P3622" t="s">
        <v>8271</v>
      </c>
      <c r="Q3622" t="s">
        <v>8317</v>
      </c>
      <c r="R3622" t="s">
        <v>8318</v>
      </c>
      <c r="S3622" s="11">
        <f t="shared" si="228"/>
        <v>42037.938206018516</v>
      </c>
      <c r="T3622" s="11">
        <f t="shared" si="229"/>
        <v>42068.166666666672</v>
      </c>
    </row>
    <row r="3623" spans="1:20" ht="43.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s="5">
        <f t="shared" si="226"/>
        <v>1.0973333333333333</v>
      </c>
      <c r="H3623" t="s">
        <v>8224</v>
      </c>
      <c r="I3623" t="s">
        <v>8246</v>
      </c>
      <c r="J3623">
        <v>1475269200</v>
      </c>
      <c r="K3623">
        <v>1473200844</v>
      </c>
      <c r="L3623" t="b">
        <v>0</v>
      </c>
      <c r="M3623">
        <v>70</v>
      </c>
      <c r="N3623" s="6">
        <f t="shared" si="227"/>
        <v>47.028571428571432</v>
      </c>
      <c r="O3623" t="b">
        <v>1</v>
      </c>
      <c r="P3623" t="s">
        <v>8271</v>
      </c>
      <c r="Q3623" t="s">
        <v>8317</v>
      </c>
      <c r="R3623" t="s">
        <v>8318</v>
      </c>
      <c r="S3623" s="11">
        <f t="shared" si="228"/>
        <v>42619.935694444444</v>
      </c>
      <c r="T3623" s="11">
        <f t="shared" si="229"/>
        <v>42643.875</v>
      </c>
    </row>
    <row r="3624" spans="1:20" ht="29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s="5">
        <f t="shared" si="226"/>
        <v>1.00099</v>
      </c>
      <c r="H3624" t="s">
        <v>8224</v>
      </c>
      <c r="I3624" t="s">
        <v>8246</v>
      </c>
      <c r="J3624">
        <v>1411874580</v>
      </c>
      <c r="K3624">
        <v>1409030371</v>
      </c>
      <c r="L3624" t="b">
        <v>0</v>
      </c>
      <c r="M3624">
        <v>21</v>
      </c>
      <c r="N3624" s="6">
        <f t="shared" si="227"/>
        <v>47.666190476190479</v>
      </c>
      <c r="O3624" t="b">
        <v>1</v>
      </c>
      <c r="P3624" t="s">
        <v>8271</v>
      </c>
      <c r="Q3624" t="s">
        <v>8317</v>
      </c>
      <c r="R3624" t="s">
        <v>8318</v>
      </c>
      <c r="S3624" s="11">
        <f t="shared" si="228"/>
        <v>41877.221886574072</v>
      </c>
      <c r="T3624" s="11">
        <f t="shared" si="229"/>
        <v>41910.140972222223</v>
      </c>
    </row>
    <row r="3625" spans="1:20" ht="29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s="5">
        <f t="shared" si="226"/>
        <v>1.2</v>
      </c>
      <c r="H3625" t="s">
        <v>8224</v>
      </c>
      <c r="I3625" t="s">
        <v>8246</v>
      </c>
      <c r="J3625">
        <v>1406358000</v>
      </c>
      <c r="K3625">
        <v>1404841270</v>
      </c>
      <c r="L3625" t="b">
        <v>0</v>
      </c>
      <c r="M3625">
        <v>34</v>
      </c>
      <c r="N3625" s="6">
        <f t="shared" si="227"/>
        <v>88.235294117647058</v>
      </c>
      <c r="O3625" t="b">
        <v>1</v>
      </c>
      <c r="P3625" t="s">
        <v>8271</v>
      </c>
      <c r="Q3625" t="s">
        <v>8317</v>
      </c>
      <c r="R3625" t="s">
        <v>8318</v>
      </c>
      <c r="S3625" s="11">
        <f t="shared" si="228"/>
        <v>41828.736921296295</v>
      </c>
      <c r="T3625" s="11">
        <f t="shared" si="229"/>
        <v>41846.291666666664</v>
      </c>
    </row>
    <row r="3626" spans="1:20" ht="72.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s="5">
        <f t="shared" si="226"/>
        <v>1.0493333333333332</v>
      </c>
      <c r="H3626" t="s">
        <v>8224</v>
      </c>
      <c r="I3626" t="s">
        <v>8246</v>
      </c>
      <c r="J3626">
        <v>1471977290</v>
      </c>
      <c r="K3626">
        <v>1466793290</v>
      </c>
      <c r="L3626" t="b">
        <v>0</v>
      </c>
      <c r="M3626">
        <v>39</v>
      </c>
      <c r="N3626" s="6">
        <f t="shared" si="227"/>
        <v>80.717948717948715</v>
      </c>
      <c r="O3626" t="b">
        <v>1</v>
      </c>
      <c r="P3626" t="s">
        <v>8271</v>
      </c>
      <c r="Q3626" t="s">
        <v>8317</v>
      </c>
      <c r="R3626" t="s">
        <v>8318</v>
      </c>
      <c r="S3626" s="11">
        <f t="shared" si="228"/>
        <v>42545.774189814809</v>
      </c>
      <c r="T3626" s="11">
        <f t="shared" si="229"/>
        <v>42605.774189814809</v>
      </c>
    </row>
    <row r="3627" spans="1:20" ht="43.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s="5">
        <f t="shared" si="226"/>
        <v>1.0266666666666666</v>
      </c>
      <c r="H3627" t="s">
        <v>8225</v>
      </c>
      <c r="I3627" t="s">
        <v>8247</v>
      </c>
      <c r="J3627">
        <v>1435851577</v>
      </c>
      <c r="K3627">
        <v>1433259577</v>
      </c>
      <c r="L3627" t="b">
        <v>0</v>
      </c>
      <c r="M3627">
        <v>78</v>
      </c>
      <c r="N3627" s="6">
        <f t="shared" si="227"/>
        <v>39.487179487179489</v>
      </c>
      <c r="O3627" t="b">
        <v>1</v>
      </c>
      <c r="P3627" t="s">
        <v>8271</v>
      </c>
      <c r="Q3627" t="s">
        <v>8317</v>
      </c>
      <c r="R3627" t="s">
        <v>8318</v>
      </c>
      <c r="S3627" s="11">
        <f t="shared" si="228"/>
        <v>42157.652511574073</v>
      </c>
      <c r="T3627" s="11">
        <f t="shared" si="229"/>
        <v>42187.652511574073</v>
      </c>
    </row>
    <row r="3628" spans="1:20" ht="43.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s="5">
        <f t="shared" si="226"/>
        <v>1.0182500000000001</v>
      </c>
      <c r="H3628" t="s">
        <v>8225</v>
      </c>
      <c r="I3628" t="s">
        <v>8247</v>
      </c>
      <c r="J3628">
        <v>1408204857</v>
      </c>
      <c r="K3628">
        <v>1406390457</v>
      </c>
      <c r="L3628" t="b">
        <v>0</v>
      </c>
      <c r="M3628">
        <v>48</v>
      </c>
      <c r="N3628" s="6">
        <f t="shared" si="227"/>
        <v>84.854166666666671</v>
      </c>
      <c r="O3628" t="b">
        <v>1</v>
      </c>
      <c r="P3628" t="s">
        <v>8271</v>
      </c>
      <c r="Q3628" t="s">
        <v>8317</v>
      </c>
      <c r="R3628" t="s">
        <v>8318</v>
      </c>
      <c r="S3628" s="11">
        <f t="shared" si="228"/>
        <v>41846.667326388888</v>
      </c>
      <c r="T3628" s="11">
        <f t="shared" si="229"/>
        <v>41867.667326388888</v>
      </c>
    </row>
    <row r="3629" spans="1:20" ht="43.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s="5">
        <f t="shared" si="226"/>
        <v>1</v>
      </c>
      <c r="H3629" t="s">
        <v>8224</v>
      </c>
      <c r="I3629" t="s">
        <v>8246</v>
      </c>
      <c r="J3629">
        <v>1463803140</v>
      </c>
      <c r="K3629">
        <v>1459446487</v>
      </c>
      <c r="L3629" t="b">
        <v>0</v>
      </c>
      <c r="M3629">
        <v>29</v>
      </c>
      <c r="N3629" s="6">
        <f t="shared" si="227"/>
        <v>68.965517241379317</v>
      </c>
      <c r="O3629" t="b">
        <v>1</v>
      </c>
      <c r="P3629" t="s">
        <v>8271</v>
      </c>
      <c r="Q3629" t="s">
        <v>8317</v>
      </c>
      <c r="R3629" t="s">
        <v>8318</v>
      </c>
      <c r="S3629" s="11">
        <f t="shared" si="228"/>
        <v>42460.741747685184</v>
      </c>
      <c r="T3629" s="11">
        <f t="shared" si="229"/>
        <v>42511.165972222225</v>
      </c>
    </row>
    <row r="3630" spans="1:20" ht="43.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s="5">
        <f t="shared" si="226"/>
        <v>0</v>
      </c>
      <c r="H3630" t="s">
        <v>8224</v>
      </c>
      <c r="I3630" t="s">
        <v>8246</v>
      </c>
      <c r="J3630">
        <v>1450040396</v>
      </c>
      <c r="K3630">
        <v>1444852796</v>
      </c>
      <c r="L3630" t="b">
        <v>0</v>
      </c>
      <c r="M3630">
        <v>0</v>
      </c>
      <c r="N3630" s="6">
        <f t="shared" si="227"/>
        <v>0</v>
      </c>
      <c r="O3630" t="b">
        <v>0</v>
      </c>
      <c r="P3630" t="s">
        <v>8305</v>
      </c>
      <c r="Q3630" t="s">
        <v>8317</v>
      </c>
      <c r="R3630" t="s">
        <v>8359</v>
      </c>
      <c r="S3630" s="11">
        <f t="shared" si="228"/>
        <v>42291.833287037036</v>
      </c>
      <c r="T3630" s="11">
        <f t="shared" si="229"/>
        <v>42351.874953703707</v>
      </c>
    </row>
    <row r="3631" spans="1:20" ht="43.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s="5">
        <f t="shared" si="226"/>
        <v>1.9999999999999999E-6</v>
      </c>
      <c r="H3631" t="s">
        <v>8224</v>
      </c>
      <c r="I3631" t="s">
        <v>8246</v>
      </c>
      <c r="J3631">
        <v>1462467600</v>
      </c>
      <c r="K3631">
        <v>1457403364</v>
      </c>
      <c r="L3631" t="b">
        <v>0</v>
      </c>
      <c r="M3631">
        <v>2</v>
      </c>
      <c r="N3631" s="6">
        <f t="shared" si="227"/>
        <v>1</v>
      </c>
      <c r="O3631" t="b">
        <v>0</v>
      </c>
      <c r="P3631" t="s">
        <v>8305</v>
      </c>
      <c r="Q3631" t="s">
        <v>8317</v>
      </c>
      <c r="R3631" t="s">
        <v>8359</v>
      </c>
      <c r="S3631" s="11">
        <f t="shared" si="228"/>
        <v>42437.094490740739</v>
      </c>
      <c r="T3631" s="11">
        <f t="shared" si="229"/>
        <v>42495.708333333328</v>
      </c>
    </row>
    <row r="3632" spans="1:20" ht="43.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s="5">
        <f t="shared" si="226"/>
        <v>3.3333333333333332E-4</v>
      </c>
      <c r="H3632" t="s">
        <v>8225</v>
      </c>
      <c r="I3632" t="s">
        <v>8247</v>
      </c>
      <c r="J3632">
        <v>1417295990</v>
      </c>
      <c r="K3632">
        <v>1414700390</v>
      </c>
      <c r="L3632" t="b">
        <v>0</v>
      </c>
      <c r="M3632">
        <v>1</v>
      </c>
      <c r="N3632" s="6">
        <f t="shared" si="227"/>
        <v>1</v>
      </c>
      <c r="O3632" t="b">
        <v>0</v>
      </c>
      <c r="P3632" t="s">
        <v>8305</v>
      </c>
      <c r="Q3632" t="s">
        <v>8317</v>
      </c>
      <c r="R3632" t="s">
        <v>8359</v>
      </c>
      <c r="S3632" s="11">
        <f t="shared" si="228"/>
        <v>41942.84710648148</v>
      </c>
      <c r="T3632" s="11">
        <f t="shared" si="229"/>
        <v>41972.888773148152</v>
      </c>
    </row>
    <row r="3633" spans="1:20" ht="43.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s="5">
        <f t="shared" si="226"/>
        <v>0.51023391812865493</v>
      </c>
      <c r="H3633" t="s">
        <v>8224</v>
      </c>
      <c r="I3633" t="s">
        <v>8246</v>
      </c>
      <c r="J3633">
        <v>1411444740</v>
      </c>
      <c r="K3633">
        <v>1409335497</v>
      </c>
      <c r="L3633" t="b">
        <v>0</v>
      </c>
      <c r="M3633">
        <v>59</v>
      </c>
      <c r="N3633" s="6">
        <f t="shared" si="227"/>
        <v>147.88135593220338</v>
      </c>
      <c r="O3633" t="b">
        <v>0</v>
      </c>
      <c r="P3633" t="s">
        <v>8305</v>
      </c>
      <c r="Q3633" t="s">
        <v>8317</v>
      </c>
      <c r="R3633" t="s">
        <v>8359</v>
      </c>
      <c r="S3633" s="11">
        <f t="shared" si="228"/>
        <v>41880.753437499996</v>
      </c>
      <c r="T3633" s="11">
        <f t="shared" si="229"/>
        <v>41905.165972222225</v>
      </c>
    </row>
    <row r="3634" spans="1:20" ht="43.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s="5">
        <f t="shared" si="226"/>
        <v>0.2</v>
      </c>
      <c r="H3634" t="s">
        <v>8225</v>
      </c>
      <c r="I3634" t="s">
        <v>8247</v>
      </c>
      <c r="J3634">
        <v>1416781749</v>
      </c>
      <c r="K3634">
        <v>1415053749</v>
      </c>
      <c r="L3634" t="b">
        <v>0</v>
      </c>
      <c r="M3634">
        <v>1</v>
      </c>
      <c r="N3634" s="6">
        <f t="shared" si="227"/>
        <v>100</v>
      </c>
      <c r="O3634" t="b">
        <v>0</v>
      </c>
      <c r="P3634" t="s">
        <v>8305</v>
      </c>
      <c r="Q3634" t="s">
        <v>8317</v>
      </c>
      <c r="R3634" t="s">
        <v>8359</v>
      </c>
      <c r="S3634" s="11">
        <f t="shared" si="228"/>
        <v>41946.936909722222</v>
      </c>
      <c r="T3634" s="11">
        <f t="shared" si="229"/>
        <v>41966.936909722222</v>
      </c>
    </row>
    <row r="3635" spans="1:20" ht="43.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s="5">
        <f t="shared" si="226"/>
        <v>0.35239999999999999</v>
      </c>
      <c r="H3635" t="s">
        <v>8224</v>
      </c>
      <c r="I3635" t="s">
        <v>8246</v>
      </c>
      <c r="J3635">
        <v>1479517200</v>
      </c>
      <c r="K3635">
        <v>1475765867</v>
      </c>
      <c r="L3635" t="b">
        <v>0</v>
      </c>
      <c r="M3635">
        <v>31</v>
      </c>
      <c r="N3635" s="6">
        <f t="shared" si="227"/>
        <v>56.838709677419352</v>
      </c>
      <c r="O3635" t="b">
        <v>0</v>
      </c>
      <c r="P3635" t="s">
        <v>8305</v>
      </c>
      <c r="Q3635" t="s">
        <v>8317</v>
      </c>
      <c r="R3635" t="s">
        <v>8359</v>
      </c>
      <c r="S3635" s="11">
        <f t="shared" si="228"/>
        <v>42649.623460648145</v>
      </c>
      <c r="T3635" s="11">
        <f t="shared" si="229"/>
        <v>42693.041666666672</v>
      </c>
    </row>
    <row r="3636" spans="1:20" ht="43.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s="5">
        <f t="shared" si="226"/>
        <v>4.2466666666666666E-2</v>
      </c>
      <c r="H3636" t="s">
        <v>8229</v>
      </c>
      <c r="I3636" t="s">
        <v>8251</v>
      </c>
      <c r="J3636">
        <v>1484366340</v>
      </c>
      <c r="K3636">
        <v>1480219174</v>
      </c>
      <c r="L3636" t="b">
        <v>0</v>
      </c>
      <c r="M3636">
        <v>18</v>
      </c>
      <c r="N3636" s="6">
        <f t="shared" si="227"/>
        <v>176.94444444444446</v>
      </c>
      <c r="O3636" t="b">
        <v>0</v>
      </c>
      <c r="P3636" t="s">
        <v>8305</v>
      </c>
      <c r="Q3636" t="s">
        <v>8317</v>
      </c>
      <c r="R3636" t="s">
        <v>8359</v>
      </c>
      <c r="S3636" s="11">
        <f t="shared" si="228"/>
        <v>42701.166365740741</v>
      </c>
      <c r="T3636" s="11">
        <f t="shared" si="229"/>
        <v>42749.165972222225</v>
      </c>
    </row>
    <row r="3637" spans="1:20" ht="29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s="5">
        <f t="shared" si="226"/>
        <v>0.36457142857142855</v>
      </c>
      <c r="H3637" t="s">
        <v>8224</v>
      </c>
      <c r="I3637" t="s">
        <v>8246</v>
      </c>
      <c r="J3637">
        <v>1461186676</v>
      </c>
      <c r="K3637">
        <v>1458594676</v>
      </c>
      <c r="L3637" t="b">
        <v>0</v>
      </c>
      <c r="M3637">
        <v>10</v>
      </c>
      <c r="N3637" s="6">
        <f t="shared" si="227"/>
        <v>127.6</v>
      </c>
      <c r="O3637" t="b">
        <v>0</v>
      </c>
      <c r="P3637" t="s">
        <v>8305</v>
      </c>
      <c r="Q3637" t="s">
        <v>8317</v>
      </c>
      <c r="R3637" t="s">
        <v>8359</v>
      </c>
      <c r="S3637" s="11">
        <f t="shared" si="228"/>
        <v>42450.88282407407</v>
      </c>
      <c r="T3637" s="11">
        <f t="shared" si="229"/>
        <v>42480.88282407407</v>
      </c>
    </row>
    <row r="3638" spans="1:20" ht="43.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s="5">
        <f t="shared" si="226"/>
        <v>0</v>
      </c>
      <c r="H3638" t="s">
        <v>8224</v>
      </c>
      <c r="I3638" t="s">
        <v>8246</v>
      </c>
      <c r="J3638">
        <v>1442248829</v>
      </c>
      <c r="K3638">
        <v>1439224829</v>
      </c>
      <c r="L3638" t="b">
        <v>0</v>
      </c>
      <c r="M3638">
        <v>0</v>
      </c>
      <c r="N3638" s="6">
        <f t="shared" si="227"/>
        <v>0</v>
      </c>
      <c r="O3638" t="b">
        <v>0</v>
      </c>
      <c r="P3638" t="s">
        <v>8305</v>
      </c>
      <c r="Q3638" t="s">
        <v>8317</v>
      </c>
      <c r="R3638" t="s">
        <v>8359</v>
      </c>
      <c r="S3638" s="11">
        <f t="shared" si="228"/>
        <v>42226.694780092599</v>
      </c>
      <c r="T3638" s="11">
        <f t="shared" si="229"/>
        <v>42261.694780092599</v>
      </c>
    </row>
    <row r="3639" spans="1:20" ht="58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s="5">
        <f t="shared" si="226"/>
        <v>0.30866666666666664</v>
      </c>
      <c r="H3639" t="s">
        <v>8224</v>
      </c>
      <c r="I3639" t="s">
        <v>8246</v>
      </c>
      <c r="J3639">
        <v>1420130935</v>
      </c>
      <c r="K3639">
        <v>1417538935</v>
      </c>
      <c r="L3639" t="b">
        <v>0</v>
      </c>
      <c r="M3639">
        <v>14</v>
      </c>
      <c r="N3639" s="6">
        <f t="shared" si="227"/>
        <v>66.142857142857139</v>
      </c>
      <c r="O3639" t="b">
        <v>0</v>
      </c>
      <c r="P3639" t="s">
        <v>8305</v>
      </c>
      <c r="Q3639" t="s">
        <v>8317</v>
      </c>
      <c r="R3639" t="s">
        <v>8359</v>
      </c>
      <c r="S3639" s="11">
        <f t="shared" si="228"/>
        <v>41975.700636574074</v>
      </c>
      <c r="T3639" s="11">
        <f t="shared" si="229"/>
        <v>42005.700636574074</v>
      </c>
    </row>
    <row r="3640" spans="1:20" ht="29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s="5">
        <f t="shared" si="226"/>
        <v>6.545454545454546E-2</v>
      </c>
      <c r="H3640" t="s">
        <v>8229</v>
      </c>
      <c r="I3640" t="s">
        <v>8251</v>
      </c>
      <c r="J3640">
        <v>1429456132</v>
      </c>
      <c r="K3640">
        <v>1424275732</v>
      </c>
      <c r="L3640" t="b">
        <v>0</v>
      </c>
      <c r="M3640">
        <v>2</v>
      </c>
      <c r="N3640" s="6">
        <f t="shared" si="227"/>
        <v>108</v>
      </c>
      <c r="O3640" t="b">
        <v>0</v>
      </c>
      <c r="P3640" t="s">
        <v>8305</v>
      </c>
      <c r="Q3640" t="s">
        <v>8317</v>
      </c>
      <c r="R3640" t="s">
        <v>8359</v>
      </c>
      <c r="S3640" s="11">
        <f t="shared" si="228"/>
        <v>42053.672824074078</v>
      </c>
      <c r="T3640" s="11">
        <f t="shared" si="229"/>
        <v>42113.631157407406</v>
      </c>
    </row>
    <row r="3641" spans="1:20" ht="43.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s="5">
        <f t="shared" si="226"/>
        <v>4.0000000000000003E-5</v>
      </c>
      <c r="H3641" t="s">
        <v>8224</v>
      </c>
      <c r="I3641" t="s">
        <v>8246</v>
      </c>
      <c r="J3641">
        <v>1475853060</v>
      </c>
      <c r="K3641">
        <v>1470672906</v>
      </c>
      <c r="L3641" t="b">
        <v>0</v>
      </c>
      <c r="M3641">
        <v>1</v>
      </c>
      <c r="N3641" s="6">
        <f t="shared" si="227"/>
        <v>1</v>
      </c>
      <c r="O3641" t="b">
        <v>0</v>
      </c>
      <c r="P3641" t="s">
        <v>8305</v>
      </c>
      <c r="Q3641" t="s">
        <v>8317</v>
      </c>
      <c r="R3641" t="s">
        <v>8359</v>
      </c>
      <c r="S3641" s="11">
        <f t="shared" si="228"/>
        <v>42590.677152777775</v>
      </c>
      <c r="T3641" s="11">
        <f t="shared" si="229"/>
        <v>42650.632638888885</v>
      </c>
    </row>
    <row r="3642" spans="1:20" ht="72.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s="5">
        <f t="shared" si="226"/>
        <v>5.5E-2</v>
      </c>
      <c r="H3642" t="s">
        <v>8224</v>
      </c>
      <c r="I3642" t="s">
        <v>8246</v>
      </c>
      <c r="J3642">
        <v>1431283530</v>
      </c>
      <c r="K3642">
        <v>1428691530</v>
      </c>
      <c r="L3642" t="b">
        <v>0</v>
      </c>
      <c r="M3642">
        <v>3</v>
      </c>
      <c r="N3642" s="6">
        <f t="shared" si="227"/>
        <v>18.333333333333332</v>
      </c>
      <c r="O3642" t="b">
        <v>0</v>
      </c>
      <c r="P3642" t="s">
        <v>8305</v>
      </c>
      <c r="Q3642" t="s">
        <v>8317</v>
      </c>
      <c r="R3642" t="s">
        <v>8359</v>
      </c>
      <c r="S3642" s="11">
        <f t="shared" si="228"/>
        <v>42104.781597222223</v>
      </c>
      <c r="T3642" s="11">
        <f t="shared" si="229"/>
        <v>42134.781597222223</v>
      </c>
    </row>
    <row r="3643" spans="1:20" ht="43.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s="5">
        <f t="shared" si="226"/>
        <v>0</v>
      </c>
      <c r="H3643" t="s">
        <v>8224</v>
      </c>
      <c r="I3643" t="s">
        <v>8246</v>
      </c>
      <c r="J3643">
        <v>1412485200</v>
      </c>
      <c r="K3643">
        <v>1410966179</v>
      </c>
      <c r="L3643" t="b">
        <v>0</v>
      </c>
      <c r="M3643">
        <v>0</v>
      </c>
      <c r="N3643" s="6">
        <f t="shared" si="227"/>
        <v>0</v>
      </c>
      <c r="O3643" t="b">
        <v>0</v>
      </c>
      <c r="P3643" t="s">
        <v>8305</v>
      </c>
      <c r="Q3643" t="s">
        <v>8317</v>
      </c>
      <c r="R3643" t="s">
        <v>8359</v>
      </c>
      <c r="S3643" s="11">
        <f t="shared" si="228"/>
        <v>41899.627071759263</v>
      </c>
      <c r="T3643" s="11">
        <f t="shared" si="229"/>
        <v>41917.208333333336</v>
      </c>
    </row>
    <row r="3644" spans="1:20" ht="58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s="5">
        <f t="shared" si="226"/>
        <v>2.1428571428571429E-2</v>
      </c>
      <c r="H3644" t="s">
        <v>8236</v>
      </c>
      <c r="I3644" t="s">
        <v>8249</v>
      </c>
      <c r="J3644">
        <v>1448902800</v>
      </c>
      <c r="K3644">
        <v>1445369727</v>
      </c>
      <c r="L3644" t="b">
        <v>0</v>
      </c>
      <c r="M3644">
        <v>2</v>
      </c>
      <c r="N3644" s="6">
        <f t="shared" si="227"/>
        <v>7.5</v>
      </c>
      <c r="O3644" t="b">
        <v>0</v>
      </c>
      <c r="P3644" t="s">
        <v>8305</v>
      </c>
      <c r="Q3644" t="s">
        <v>8317</v>
      </c>
      <c r="R3644" t="s">
        <v>8359</v>
      </c>
      <c r="S3644" s="11">
        <f t="shared" si="228"/>
        <v>42297.816284722227</v>
      </c>
      <c r="T3644" s="11">
        <f t="shared" si="229"/>
        <v>42338.708333333328</v>
      </c>
    </row>
    <row r="3645" spans="1:20" ht="43.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s="5">
        <f t="shared" si="226"/>
        <v>0</v>
      </c>
      <c r="H3645" t="s">
        <v>8224</v>
      </c>
      <c r="I3645" t="s">
        <v>8246</v>
      </c>
      <c r="J3645">
        <v>1447734439</v>
      </c>
      <c r="K3645">
        <v>1444274839</v>
      </c>
      <c r="L3645" t="b">
        <v>0</v>
      </c>
      <c r="M3645">
        <v>0</v>
      </c>
      <c r="N3645" s="6">
        <f t="shared" si="227"/>
        <v>0</v>
      </c>
      <c r="O3645" t="b">
        <v>0</v>
      </c>
      <c r="P3645" t="s">
        <v>8305</v>
      </c>
      <c r="Q3645" t="s">
        <v>8317</v>
      </c>
      <c r="R3645" t="s">
        <v>8359</v>
      </c>
      <c r="S3645" s="11">
        <f t="shared" si="228"/>
        <v>42285.143969907411</v>
      </c>
      <c r="T3645" s="11">
        <f t="shared" si="229"/>
        <v>42325.185636574075</v>
      </c>
    </row>
    <row r="3646" spans="1:20" ht="43.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s="5">
        <f t="shared" si="226"/>
        <v>0.16420000000000001</v>
      </c>
      <c r="H3646" t="s">
        <v>8224</v>
      </c>
      <c r="I3646" t="s">
        <v>8246</v>
      </c>
      <c r="J3646">
        <v>1457413140</v>
      </c>
      <c r="K3646">
        <v>1454996887</v>
      </c>
      <c r="L3646" t="b">
        <v>0</v>
      </c>
      <c r="M3646">
        <v>12</v>
      </c>
      <c r="N3646" s="6">
        <f t="shared" si="227"/>
        <v>68.416666666666671</v>
      </c>
      <c r="O3646" t="b">
        <v>0</v>
      </c>
      <c r="P3646" t="s">
        <v>8305</v>
      </c>
      <c r="Q3646" t="s">
        <v>8317</v>
      </c>
      <c r="R3646" t="s">
        <v>8359</v>
      </c>
      <c r="S3646" s="11">
        <f t="shared" si="228"/>
        <v>42409.241747685184</v>
      </c>
      <c r="T3646" s="11">
        <f t="shared" si="229"/>
        <v>42437.207638888889</v>
      </c>
    </row>
    <row r="3647" spans="1:20" ht="43.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s="5">
        <f t="shared" si="226"/>
        <v>1E-3</v>
      </c>
      <c r="H3647" t="s">
        <v>8229</v>
      </c>
      <c r="I3647" t="s">
        <v>8251</v>
      </c>
      <c r="J3647">
        <v>1479773838</v>
      </c>
      <c r="K3647">
        <v>1477178238</v>
      </c>
      <c r="L3647" t="b">
        <v>0</v>
      </c>
      <c r="M3647">
        <v>1</v>
      </c>
      <c r="N3647" s="6">
        <f t="shared" si="227"/>
        <v>1</v>
      </c>
      <c r="O3647" t="b">
        <v>0</v>
      </c>
      <c r="P3647" t="s">
        <v>8305</v>
      </c>
      <c r="Q3647" t="s">
        <v>8317</v>
      </c>
      <c r="R3647" t="s">
        <v>8359</v>
      </c>
      <c r="S3647" s="11">
        <f t="shared" si="228"/>
        <v>42665.970347222217</v>
      </c>
      <c r="T3647" s="11">
        <f t="shared" si="229"/>
        <v>42696.012013888889</v>
      </c>
    </row>
    <row r="3648" spans="1:20" ht="43.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s="5">
        <f t="shared" si="226"/>
        <v>4.8099999999999997E-2</v>
      </c>
      <c r="H3648" t="s">
        <v>8224</v>
      </c>
      <c r="I3648" t="s">
        <v>8246</v>
      </c>
      <c r="J3648">
        <v>1434497400</v>
      </c>
      <c r="K3648">
        <v>1431770802</v>
      </c>
      <c r="L3648" t="b">
        <v>0</v>
      </c>
      <c r="M3648">
        <v>8</v>
      </c>
      <c r="N3648" s="6">
        <f t="shared" si="227"/>
        <v>60.125</v>
      </c>
      <c r="O3648" t="b">
        <v>0</v>
      </c>
      <c r="P3648" t="s">
        <v>8305</v>
      </c>
      <c r="Q3648" t="s">
        <v>8317</v>
      </c>
      <c r="R3648" t="s">
        <v>8359</v>
      </c>
      <c r="S3648" s="11">
        <f t="shared" si="228"/>
        <v>42140.421319444446</v>
      </c>
      <c r="T3648" s="11">
        <f t="shared" si="229"/>
        <v>42171.979166666672</v>
      </c>
    </row>
    <row r="3649" spans="1:20" ht="43.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s="5">
        <f t="shared" si="226"/>
        <v>0.06</v>
      </c>
      <c r="H3649" t="s">
        <v>8225</v>
      </c>
      <c r="I3649" t="s">
        <v>8247</v>
      </c>
      <c r="J3649">
        <v>1475258327</v>
      </c>
      <c r="K3649">
        <v>1471370327</v>
      </c>
      <c r="L3649" t="b">
        <v>0</v>
      </c>
      <c r="M3649">
        <v>2</v>
      </c>
      <c r="N3649" s="6">
        <f t="shared" si="227"/>
        <v>15</v>
      </c>
      <c r="O3649" t="b">
        <v>0</v>
      </c>
      <c r="P3649" t="s">
        <v>8305</v>
      </c>
      <c r="Q3649" t="s">
        <v>8317</v>
      </c>
      <c r="R3649" t="s">
        <v>8359</v>
      </c>
      <c r="S3649" s="11">
        <f t="shared" si="228"/>
        <v>42598.749155092592</v>
      </c>
      <c r="T3649" s="11">
        <f t="shared" si="229"/>
        <v>42643.749155092592</v>
      </c>
    </row>
    <row r="3650" spans="1:20" ht="29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s="5">
        <f t="shared" ref="G3650:G3713" si="230">E3650/D3650</f>
        <v>1.003825</v>
      </c>
      <c r="H3650" t="s">
        <v>8224</v>
      </c>
      <c r="I3650" t="s">
        <v>8246</v>
      </c>
      <c r="J3650">
        <v>1412492445</v>
      </c>
      <c r="K3650">
        <v>1409900445</v>
      </c>
      <c r="L3650" t="b">
        <v>0</v>
      </c>
      <c r="M3650">
        <v>73</v>
      </c>
      <c r="N3650" s="6">
        <f t="shared" si="227"/>
        <v>550.04109589041093</v>
      </c>
      <c r="O3650" t="b">
        <v>1</v>
      </c>
      <c r="P3650" t="s">
        <v>8271</v>
      </c>
      <c r="Q3650" t="s">
        <v>8317</v>
      </c>
      <c r="R3650" t="s">
        <v>8318</v>
      </c>
      <c r="S3650" s="11">
        <f t="shared" si="228"/>
        <v>41887.292187500003</v>
      </c>
      <c r="T3650" s="11">
        <f t="shared" si="229"/>
        <v>41917.292187500003</v>
      </c>
    </row>
    <row r="3651" spans="1:20" ht="43.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s="5">
        <f t="shared" si="230"/>
        <v>1.04</v>
      </c>
      <c r="H3651" t="s">
        <v>8229</v>
      </c>
      <c r="I3651" t="s">
        <v>8251</v>
      </c>
      <c r="J3651">
        <v>1402938394</v>
      </c>
      <c r="K3651">
        <v>1400691994</v>
      </c>
      <c r="L3651" t="b">
        <v>0</v>
      </c>
      <c r="M3651">
        <v>8</v>
      </c>
      <c r="N3651" s="6">
        <f t="shared" ref="N3651:N3714" si="231">IFERROR(E3651/M3651,0)</f>
        <v>97.5</v>
      </c>
      <c r="O3651" t="b">
        <v>1</v>
      </c>
      <c r="P3651" t="s">
        <v>8271</v>
      </c>
      <c r="Q3651" t="s">
        <v>8317</v>
      </c>
      <c r="R3651" t="s">
        <v>8318</v>
      </c>
      <c r="S3651" s="11">
        <f t="shared" ref="S3651:S3714" si="232">((($K3651/60)/60)/24)+DATE(1970,1,1)</f>
        <v>41780.712893518517</v>
      </c>
      <c r="T3651" s="11">
        <f t="shared" ref="T3651:T3714" si="233">((($J3651/60)/60)/24)+DATE(1970,1,1)</f>
        <v>41806.712893518517</v>
      </c>
    </row>
    <row r="3652" spans="1:20" ht="43.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s="5">
        <f t="shared" si="230"/>
        <v>1</v>
      </c>
      <c r="H3652" t="s">
        <v>8225</v>
      </c>
      <c r="I3652" t="s">
        <v>8247</v>
      </c>
      <c r="J3652">
        <v>1454412584</v>
      </c>
      <c r="K3652">
        <v>1452598184</v>
      </c>
      <c r="L3652" t="b">
        <v>0</v>
      </c>
      <c r="M3652">
        <v>17</v>
      </c>
      <c r="N3652" s="6">
        <f t="shared" si="231"/>
        <v>29.411764705882351</v>
      </c>
      <c r="O3652" t="b">
        <v>1</v>
      </c>
      <c r="P3652" t="s">
        <v>8271</v>
      </c>
      <c r="Q3652" t="s">
        <v>8317</v>
      </c>
      <c r="R3652" t="s">
        <v>8318</v>
      </c>
      <c r="S3652" s="11">
        <f t="shared" si="232"/>
        <v>42381.478981481487</v>
      </c>
      <c r="T3652" s="11">
        <f t="shared" si="233"/>
        <v>42402.478981481487</v>
      </c>
    </row>
    <row r="3653" spans="1:20" ht="29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s="5">
        <f t="shared" si="230"/>
        <v>1.04</v>
      </c>
      <c r="H3653" t="s">
        <v>8224</v>
      </c>
      <c r="I3653" t="s">
        <v>8246</v>
      </c>
      <c r="J3653">
        <v>1407686340</v>
      </c>
      <c r="K3653">
        <v>1404833442</v>
      </c>
      <c r="L3653" t="b">
        <v>0</v>
      </c>
      <c r="M3653">
        <v>9</v>
      </c>
      <c r="N3653" s="6">
        <f t="shared" si="231"/>
        <v>57.777777777777779</v>
      </c>
      <c r="O3653" t="b">
        <v>1</v>
      </c>
      <c r="P3653" t="s">
        <v>8271</v>
      </c>
      <c r="Q3653" t="s">
        <v>8317</v>
      </c>
      <c r="R3653" t="s">
        <v>8318</v>
      </c>
      <c r="S3653" s="11">
        <f t="shared" si="232"/>
        <v>41828.646319444444</v>
      </c>
      <c r="T3653" s="11">
        <f t="shared" si="233"/>
        <v>41861.665972222225</v>
      </c>
    </row>
    <row r="3654" spans="1:20" ht="43.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s="5">
        <f t="shared" si="230"/>
        <v>2.5066666666666668</v>
      </c>
      <c r="H3654" t="s">
        <v>8229</v>
      </c>
      <c r="I3654" t="s">
        <v>8251</v>
      </c>
      <c r="J3654">
        <v>1472097540</v>
      </c>
      <c r="K3654">
        <v>1471188502</v>
      </c>
      <c r="L3654" t="b">
        <v>0</v>
      </c>
      <c r="M3654">
        <v>17</v>
      </c>
      <c r="N3654" s="6">
        <f t="shared" si="231"/>
        <v>44.235294117647058</v>
      </c>
      <c r="O3654" t="b">
        <v>1</v>
      </c>
      <c r="P3654" t="s">
        <v>8271</v>
      </c>
      <c r="Q3654" t="s">
        <v>8317</v>
      </c>
      <c r="R3654" t="s">
        <v>8318</v>
      </c>
      <c r="S3654" s="11">
        <f t="shared" si="232"/>
        <v>42596.644699074073</v>
      </c>
      <c r="T3654" s="11">
        <f t="shared" si="233"/>
        <v>42607.165972222225</v>
      </c>
    </row>
    <row r="3655" spans="1:20" ht="43.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s="5">
        <f t="shared" si="230"/>
        <v>1.0049999999999999</v>
      </c>
      <c r="H3655" t="s">
        <v>8225</v>
      </c>
      <c r="I3655" t="s">
        <v>8247</v>
      </c>
      <c r="J3655">
        <v>1438764207</v>
      </c>
      <c r="K3655">
        <v>1436172207</v>
      </c>
      <c r="L3655" t="b">
        <v>0</v>
      </c>
      <c r="M3655">
        <v>33</v>
      </c>
      <c r="N3655" s="6">
        <f t="shared" si="231"/>
        <v>60.909090909090907</v>
      </c>
      <c r="O3655" t="b">
        <v>1</v>
      </c>
      <c r="P3655" t="s">
        <v>8271</v>
      </c>
      <c r="Q3655" t="s">
        <v>8317</v>
      </c>
      <c r="R3655" t="s">
        <v>8318</v>
      </c>
      <c r="S3655" s="11">
        <f t="shared" si="232"/>
        <v>42191.363506944443</v>
      </c>
      <c r="T3655" s="11">
        <f t="shared" si="233"/>
        <v>42221.363506944443</v>
      </c>
    </row>
    <row r="3656" spans="1:20" ht="43.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s="5">
        <f t="shared" si="230"/>
        <v>1.744</v>
      </c>
      <c r="H3656" t="s">
        <v>8225</v>
      </c>
      <c r="I3656" t="s">
        <v>8247</v>
      </c>
      <c r="J3656">
        <v>1459702800</v>
      </c>
      <c r="K3656">
        <v>1457690386</v>
      </c>
      <c r="L3656" t="b">
        <v>0</v>
      </c>
      <c r="M3656">
        <v>38</v>
      </c>
      <c r="N3656" s="6">
        <f t="shared" si="231"/>
        <v>68.84210526315789</v>
      </c>
      <c r="O3656" t="b">
        <v>1</v>
      </c>
      <c r="P3656" t="s">
        <v>8271</v>
      </c>
      <c r="Q3656" t="s">
        <v>8317</v>
      </c>
      <c r="R3656" t="s">
        <v>8318</v>
      </c>
      <c r="S3656" s="11">
        <f t="shared" si="232"/>
        <v>42440.416504629626</v>
      </c>
      <c r="T3656" s="11">
        <f t="shared" si="233"/>
        <v>42463.708333333328</v>
      </c>
    </row>
    <row r="3657" spans="1:20" ht="43.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s="5">
        <f t="shared" si="230"/>
        <v>1.1626000000000001</v>
      </c>
      <c r="H3657" t="s">
        <v>8224</v>
      </c>
      <c r="I3657" t="s">
        <v>8246</v>
      </c>
      <c r="J3657">
        <v>1437202740</v>
      </c>
      <c r="K3657">
        <v>1434654998</v>
      </c>
      <c r="L3657" t="b">
        <v>0</v>
      </c>
      <c r="M3657">
        <v>79</v>
      </c>
      <c r="N3657" s="6">
        <f t="shared" si="231"/>
        <v>73.582278481012665</v>
      </c>
      <c r="O3657" t="b">
        <v>1</v>
      </c>
      <c r="P3657" t="s">
        <v>8271</v>
      </c>
      <c r="Q3657" t="s">
        <v>8317</v>
      </c>
      <c r="R3657" t="s">
        <v>8318</v>
      </c>
      <c r="S3657" s="11">
        <f t="shared" si="232"/>
        <v>42173.803217592591</v>
      </c>
      <c r="T3657" s="11">
        <f t="shared" si="233"/>
        <v>42203.290972222225</v>
      </c>
    </row>
    <row r="3658" spans="1:20" ht="43.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s="5">
        <f t="shared" si="230"/>
        <v>1.0582</v>
      </c>
      <c r="H3658" t="s">
        <v>8240</v>
      </c>
      <c r="I3658" t="s">
        <v>8257</v>
      </c>
      <c r="J3658">
        <v>1485989940</v>
      </c>
      <c r="K3658">
        <v>1483393836</v>
      </c>
      <c r="L3658" t="b">
        <v>0</v>
      </c>
      <c r="M3658">
        <v>46</v>
      </c>
      <c r="N3658" s="6">
        <f t="shared" si="231"/>
        <v>115.02173913043478</v>
      </c>
      <c r="O3658" t="b">
        <v>1</v>
      </c>
      <c r="P3658" t="s">
        <v>8271</v>
      </c>
      <c r="Q3658" t="s">
        <v>8317</v>
      </c>
      <c r="R3658" t="s">
        <v>8318</v>
      </c>
      <c r="S3658" s="11">
        <f t="shared" si="232"/>
        <v>42737.910138888896</v>
      </c>
      <c r="T3658" s="11">
        <f t="shared" si="233"/>
        <v>42767.957638888889</v>
      </c>
    </row>
    <row r="3659" spans="1:20" ht="43.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s="5">
        <f t="shared" si="230"/>
        <v>1.1074999999999999</v>
      </c>
      <c r="H3659" t="s">
        <v>8232</v>
      </c>
      <c r="I3659" t="s">
        <v>8253</v>
      </c>
      <c r="J3659">
        <v>1464817320</v>
      </c>
      <c r="K3659">
        <v>1462806419</v>
      </c>
      <c r="L3659" t="b">
        <v>0</v>
      </c>
      <c r="M3659">
        <v>20</v>
      </c>
      <c r="N3659" s="6">
        <f t="shared" si="231"/>
        <v>110.75</v>
      </c>
      <c r="O3659" t="b">
        <v>1</v>
      </c>
      <c r="P3659" t="s">
        <v>8271</v>
      </c>
      <c r="Q3659" t="s">
        <v>8317</v>
      </c>
      <c r="R3659" t="s">
        <v>8318</v>
      </c>
      <c r="S3659" s="11">
        <f t="shared" si="232"/>
        <v>42499.629849537043</v>
      </c>
      <c r="T3659" s="11">
        <f t="shared" si="233"/>
        <v>42522.904166666667</v>
      </c>
    </row>
    <row r="3660" spans="1:20" ht="29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s="5">
        <f t="shared" si="230"/>
        <v>1.0066666666666666</v>
      </c>
      <c r="H3660" t="s">
        <v>8224</v>
      </c>
      <c r="I3660" t="s">
        <v>8246</v>
      </c>
      <c r="J3660">
        <v>1404273540</v>
      </c>
      <c r="K3660">
        <v>1400272580</v>
      </c>
      <c r="L3660" t="b">
        <v>0</v>
      </c>
      <c r="M3660">
        <v>20</v>
      </c>
      <c r="N3660" s="6">
        <f t="shared" si="231"/>
        <v>75.5</v>
      </c>
      <c r="O3660" t="b">
        <v>1</v>
      </c>
      <c r="P3660" t="s">
        <v>8271</v>
      </c>
      <c r="Q3660" t="s">
        <v>8317</v>
      </c>
      <c r="R3660" t="s">
        <v>8318</v>
      </c>
      <c r="S3660" s="11">
        <f t="shared" si="232"/>
        <v>41775.858564814815</v>
      </c>
      <c r="T3660" s="11">
        <f t="shared" si="233"/>
        <v>41822.165972222225</v>
      </c>
    </row>
    <row r="3661" spans="1:20" ht="43.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s="5">
        <f t="shared" si="230"/>
        <v>1.0203333333333333</v>
      </c>
      <c r="H3661" t="s">
        <v>8224</v>
      </c>
      <c r="I3661" t="s">
        <v>8246</v>
      </c>
      <c r="J3661">
        <v>1426775940</v>
      </c>
      <c r="K3661">
        <v>1424414350</v>
      </c>
      <c r="L3661" t="b">
        <v>0</v>
      </c>
      <c r="M3661">
        <v>13</v>
      </c>
      <c r="N3661" s="6">
        <f t="shared" si="231"/>
        <v>235.46153846153845</v>
      </c>
      <c r="O3661" t="b">
        <v>1</v>
      </c>
      <c r="P3661" t="s">
        <v>8271</v>
      </c>
      <c r="Q3661" t="s">
        <v>8317</v>
      </c>
      <c r="R3661" t="s">
        <v>8318</v>
      </c>
      <c r="S3661" s="11">
        <f t="shared" si="232"/>
        <v>42055.277199074073</v>
      </c>
      <c r="T3661" s="11">
        <f t="shared" si="233"/>
        <v>42082.610416666663</v>
      </c>
    </row>
    <row r="3662" spans="1:20" ht="43.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s="5">
        <f t="shared" si="230"/>
        <v>1</v>
      </c>
      <c r="H3662" t="s">
        <v>8225</v>
      </c>
      <c r="I3662" t="s">
        <v>8247</v>
      </c>
      <c r="J3662">
        <v>1419368925</v>
      </c>
      <c r="K3662">
        <v>1417208925</v>
      </c>
      <c r="L3662" t="b">
        <v>0</v>
      </c>
      <c r="M3662">
        <v>22</v>
      </c>
      <c r="N3662" s="6">
        <f t="shared" si="231"/>
        <v>11.363636363636363</v>
      </c>
      <c r="O3662" t="b">
        <v>1</v>
      </c>
      <c r="P3662" t="s">
        <v>8271</v>
      </c>
      <c r="Q3662" t="s">
        <v>8317</v>
      </c>
      <c r="R3662" t="s">
        <v>8318</v>
      </c>
      <c r="S3662" s="11">
        <f t="shared" si="232"/>
        <v>41971.881076388891</v>
      </c>
      <c r="T3662" s="11">
        <f t="shared" si="233"/>
        <v>41996.881076388891</v>
      </c>
    </row>
    <row r="3663" spans="1:20" ht="43.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s="5">
        <f t="shared" si="230"/>
        <v>1.1100000000000001</v>
      </c>
      <c r="H3663" t="s">
        <v>8224</v>
      </c>
      <c r="I3663" t="s">
        <v>8246</v>
      </c>
      <c r="J3663">
        <v>1460260800</v>
      </c>
      <c r="K3663">
        <v>1458336672</v>
      </c>
      <c r="L3663" t="b">
        <v>0</v>
      </c>
      <c r="M3663">
        <v>36</v>
      </c>
      <c r="N3663" s="6">
        <f t="shared" si="231"/>
        <v>92.5</v>
      </c>
      <c r="O3663" t="b">
        <v>1</v>
      </c>
      <c r="P3663" t="s">
        <v>8271</v>
      </c>
      <c r="Q3663" t="s">
        <v>8317</v>
      </c>
      <c r="R3663" t="s">
        <v>8318</v>
      </c>
      <c r="S3663" s="11">
        <f t="shared" si="232"/>
        <v>42447.896666666667</v>
      </c>
      <c r="T3663" s="11">
        <f t="shared" si="233"/>
        <v>42470.166666666672</v>
      </c>
    </row>
    <row r="3664" spans="1:20" ht="43.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s="5">
        <f t="shared" si="230"/>
        <v>1.0142500000000001</v>
      </c>
      <c r="H3664" t="s">
        <v>8229</v>
      </c>
      <c r="I3664" t="s">
        <v>8251</v>
      </c>
      <c r="J3664">
        <v>1427775414</v>
      </c>
      <c r="K3664">
        <v>1425187014</v>
      </c>
      <c r="L3664" t="b">
        <v>0</v>
      </c>
      <c r="M3664">
        <v>40</v>
      </c>
      <c r="N3664" s="6">
        <f t="shared" si="231"/>
        <v>202.85</v>
      </c>
      <c r="O3664" t="b">
        <v>1</v>
      </c>
      <c r="P3664" t="s">
        <v>8271</v>
      </c>
      <c r="Q3664" t="s">
        <v>8317</v>
      </c>
      <c r="R3664" t="s">
        <v>8318</v>
      </c>
      <c r="S3664" s="11">
        <f t="shared" si="232"/>
        <v>42064.220069444447</v>
      </c>
      <c r="T3664" s="11">
        <f t="shared" si="233"/>
        <v>42094.178402777776</v>
      </c>
    </row>
    <row r="3665" spans="1:20" ht="43.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s="5">
        <f t="shared" si="230"/>
        <v>1.04</v>
      </c>
      <c r="H3665" t="s">
        <v>8225</v>
      </c>
      <c r="I3665" t="s">
        <v>8247</v>
      </c>
      <c r="J3665">
        <v>1482321030</v>
      </c>
      <c r="K3665">
        <v>1477133430</v>
      </c>
      <c r="L3665" t="b">
        <v>0</v>
      </c>
      <c r="M3665">
        <v>9</v>
      </c>
      <c r="N3665" s="6">
        <f t="shared" si="231"/>
        <v>26</v>
      </c>
      <c r="O3665" t="b">
        <v>1</v>
      </c>
      <c r="P3665" t="s">
        <v>8271</v>
      </c>
      <c r="Q3665" t="s">
        <v>8317</v>
      </c>
      <c r="R3665" t="s">
        <v>8318</v>
      </c>
      <c r="S3665" s="11">
        <f t="shared" si="232"/>
        <v>42665.451736111107</v>
      </c>
      <c r="T3665" s="11">
        <f t="shared" si="233"/>
        <v>42725.493402777778</v>
      </c>
    </row>
    <row r="3666" spans="1:20" ht="43.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s="5">
        <f t="shared" si="230"/>
        <v>1.09375</v>
      </c>
      <c r="H3666" t="s">
        <v>8224</v>
      </c>
      <c r="I3666" t="s">
        <v>8246</v>
      </c>
      <c r="J3666">
        <v>1466056689</v>
      </c>
      <c r="K3666">
        <v>1464847089</v>
      </c>
      <c r="L3666" t="b">
        <v>0</v>
      </c>
      <c r="M3666">
        <v>19</v>
      </c>
      <c r="N3666" s="6">
        <f t="shared" si="231"/>
        <v>46.05263157894737</v>
      </c>
      <c r="O3666" t="b">
        <v>1</v>
      </c>
      <c r="P3666" t="s">
        <v>8271</v>
      </c>
      <c r="Q3666" t="s">
        <v>8317</v>
      </c>
      <c r="R3666" t="s">
        <v>8318</v>
      </c>
      <c r="S3666" s="11">
        <f t="shared" si="232"/>
        <v>42523.248715277776</v>
      </c>
      <c r="T3666" s="11">
        <f t="shared" si="233"/>
        <v>42537.248715277776</v>
      </c>
    </row>
    <row r="3667" spans="1:20" ht="43.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s="5">
        <f t="shared" si="230"/>
        <v>1.1516129032258065</v>
      </c>
      <c r="H3667" t="s">
        <v>8230</v>
      </c>
      <c r="I3667" t="s">
        <v>8249</v>
      </c>
      <c r="J3667">
        <v>1446062040</v>
      </c>
      <c r="K3667">
        <v>1445109822</v>
      </c>
      <c r="L3667" t="b">
        <v>0</v>
      </c>
      <c r="M3667">
        <v>14</v>
      </c>
      <c r="N3667" s="6">
        <f t="shared" si="231"/>
        <v>51</v>
      </c>
      <c r="O3667" t="b">
        <v>1</v>
      </c>
      <c r="P3667" t="s">
        <v>8271</v>
      </c>
      <c r="Q3667" t="s">
        <v>8317</v>
      </c>
      <c r="R3667" t="s">
        <v>8318</v>
      </c>
      <c r="S3667" s="11">
        <f t="shared" si="232"/>
        <v>42294.808124999996</v>
      </c>
      <c r="T3667" s="11">
        <f t="shared" si="233"/>
        <v>42305.829166666663</v>
      </c>
    </row>
    <row r="3668" spans="1:20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s="5">
        <f t="shared" si="230"/>
        <v>1</v>
      </c>
      <c r="H3668" t="s">
        <v>8224</v>
      </c>
      <c r="I3668" t="s">
        <v>8246</v>
      </c>
      <c r="J3668">
        <v>1406185200</v>
      </c>
      <c r="K3668">
        <v>1404337382</v>
      </c>
      <c r="L3668" t="b">
        <v>0</v>
      </c>
      <c r="M3668">
        <v>38</v>
      </c>
      <c r="N3668" s="6">
        <f t="shared" si="231"/>
        <v>31.578947368421051</v>
      </c>
      <c r="O3668" t="b">
        <v>1</v>
      </c>
      <c r="P3668" t="s">
        <v>8271</v>
      </c>
      <c r="Q3668" t="s">
        <v>8317</v>
      </c>
      <c r="R3668" t="s">
        <v>8318</v>
      </c>
      <c r="S3668" s="11">
        <f t="shared" si="232"/>
        <v>41822.90488425926</v>
      </c>
      <c r="T3668" s="11">
        <f t="shared" si="233"/>
        <v>41844.291666666664</v>
      </c>
    </row>
    <row r="3669" spans="1:20" ht="43.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s="5">
        <f t="shared" si="230"/>
        <v>1.0317033333333334</v>
      </c>
      <c r="H3669" t="s">
        <v>8225</v>
      </c>
      <c r="I3669" t="s">
        <v>8247</v>
      </c>
      <c r="J3669">
        <v>1437261419</v>
      </c>
      <c r="K3669">
        <v>1434669419</v>
      </c>
      <c r="L3669" t="b">
        <v>0</v>
      </c>
      <c r="M3669">
        <v>58</v>
      </c>
      <c r="N3669" s="6">
        <f t="shared" si="231"/>
        <v>53.363965517241382</v>
      </c>
      <c r="O3669" t="b">
        <v>1</v>
      </c>
      <c r="P3669" t="s">
        <v>8271</v>
      </c>
      <c r="Q3669" t="s">
        <v>8317</v>
      </c>
      <c r="R3669" t="s">
        <v>8318</v>
      </c>
      <c r="S3669" s="11">
        <f t="shared" si="232"/>
        <v>42173.970127314817</v>
      </c>
      <c r="T3669" s="11">
        <f t="shared" si="233"/>
        <v>42203.970127314817</v>
      </c>
    </row>
    <row r="3670" spans="1:20" ht="43.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s="5">
        <f t="shared" si="230"/>
        <v>1.0349999999999999</v>
      </c>
      <c r="H3670" t="s">
        <v>8224</v>
      </c>
      <c r="I3670" t="s">
        <v>8246</v>
      </c>
      <c r="J3670">
        <v>1437676380</v>
      </c>
      <c r="K3670">
        <v>1435670452</v>
      </c>
      <c r="L3670" t="b">
        <v>0</v>
      </c>
      <c r="M3670">
        <v>28</v>
      </c>
      <c r="N3670" s="6">
        <f t="shared" si="231"/>
        <v>36.964285714285715</v>
      </c>
      <c r="O3670" t="b">
        <v>1</v>
      </c>
      <c r="P3670" t="s">
        <v>8271</v>
      </c>
      <c r="Q3670" t="s">
        <v>8317</v>
      </c>
      <c r="R3670" t="s">
        <v>8318</v>
      </c>
      <c r="S3670" s="11">
        <f t="shared" si="232"/>
        <v>42185.556157407409</v>
      </c>
      <c r="T3670" s="11">
        <f t="shared" si="233"/>
        <v>42208.772916666669</v>
      </c>
    </row>
    <row r="3671" spans="1:20" ht="43.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s="5">
        <f t="shared" si="230"/>
        <v>1.3819999999999999</v>
      </c>
      <c r="H3671" t="s">
        <v>8225</v>
      </c>
      <c r="I3671" t="s">
        <v>8247</v>
      </c>
      <c r="J3671">
        <v>1434039137</v>
      </c>
      <c r="K3671">
        <v>1431447137</v>
      </c>
      <c r="L3671" t="b">
        <v>0</v>
      </c>
      <c r="M3671">
        <v>17</v>
      </c>
      <c r="N3671" s="6">
        <f t="shared" si="231"/>
        <v>81.294117647058826</v>
      </c>
      <c r="O3671" t="b">
        <v>1</v>
      </c>
      <c r="P3671" t="s">
        <v>8271</v>
      </c>
      <c r="Q3671" t="s">
        <v>8317</v>
      </c>
      <c r="R3671" t="s">
        <v>8318</v>
      </c>
      <c r="S3671" s="11">
        <f t="shared" si="232"/>
        <v>42136.675196759257</v>
      </c>
      <c r="T3671" s="11">
        <f t="shared" si="233"/>
        <v>42166.675196759257</v>
      </c>
    </row>
    <row r="3672" spans="1:20" ht="43.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s="5">
        <f t="shared" si="230"/>
        <v>1.0954545454545455</v>
      </c>
      <c r="H3672" t="s">
        <v>8225</v>
      </c>
      <c r="I3672" t="s">
        <v>8247</v>
      </c>
      <c r="J3672">
        <v>1433113200</v>
      </c>
      <c r="K3672">
        <v>1431951611</v>
      </c>
      <c r="L3672" t="b">
        <v>0</v>
      </c>
      <c r="M3672">
        <v>12</v>
      </c>
      <c r="N3672" s="6">
        <f t="shared" si="231"/>
        <v>20.083333333333332</v>
      </c>
      <c r="O3672" t="b">
        <v>1</v>
      </c>
      <c r="P3672" t="s">
        <v>8271</v>
      </c>
      <c r="Q3672" t="s">
        <v>8317</v>
      </c>
      <c r="R3672" t="s">
        <v>8318</v>
      </c>
      <c r="S3672" s="11">
        <f t="shared" si="232"/>
        <v>42142.514016203699</v>
      </c>
      <c r="T3672" s="11">
        <f t="shared" si="233"/>
        <v>42155.958333333328</v>
      </c>
    </row>
    <row r="3673" spans="1:20" ht="43.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s="5">
        <f t="shared" si="230"/>
        <v>1.0085714285714287</v>
      </c>
      <c r="H3673" t="s">
        <v>8224</v>
      </c>
      <c r="I3673" t="s">
        <v>8246</v>
      </c>
      <c r="J3673">
        <v>1405915140</v>
      </c>
      <c r="K3673">
        <v>1404140667</v>
      </c>
      <c r="L3673" t="b">
        <v>0</v>
      </c>
      <c r="M3673">
        <v>40</v>
      </c>
      <c r="N3673" s="6">
        <f t="shared" si="231"/>
        <v>88.25</v>
      </c>
      <c r="O3673" t="b">
        <v>1</v>
      </c>
      <c r="P3673" t="s">
        <v>8271</v>
      </c>
      <c r="Q3673" t="s">
        <v>8317</v>
      </c>
      <c r="R3673" t="s">
        <v>8318</v>
      </c>
      <c r="S3673" s="11">
        <f t="shared" si="232"/>
        <v>41820.62809027778</v>
      </c>
      <c r="T3673" s="11">
        <f t="shared" si="233"/>
        <v>41841.165972222225</v>
      </c>
    </row>
    <row r="3674" spans="1:20" ht="43.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s="5">
        <f t="shared" si="230"/>
        <v>1.0153333333333334</v>
      </c>
      <c r="H3674" t="s">
        <v>8225</v>
      </c>
      <c r="I3674" t="s">
        <v>8247</v>
      </c>
      <c r="J3674">
        <v>1411771384</v>
      </c>
      <c r="K3674">
        <v>1409179384</v>
      </c>
      <c r="L3674" t="b">
        <v>0</v>
      </c>
      <c r="M3674">
        <v>57</v>
      </c>
      <c r="N3674" s="6">
        <f t="shared" si="231"/>
        <v>53.438596491228068</v>
      </c>
      <c r="O3674" t="b">
        <v>1</v>
      </c>
      <c r="P3674" t="s">
        <v>8271</v>
      </c>
      <c r="Q3674" t="s">
        <v>8317</v>
      </c>
      <c r="R3674" t="s">
        <v>8318</v>
      </c>
      <c r="S3674" s="11">
        <f t="shared" si="232"/>
        <v>41878.946574074071</v>
      </c>
      <c r="T3674" s="11">
        <f t="shared" si="233"/>
        <v>41908.946574074071</v>
      </c>
    </row>
    <row r="3675" spans="1:20" ht="43.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s="5">
        <f t="shared" si="230"/>
        <v>1.13625</v>
      </c>
      <c r="H3675" t="s">
        <v>8225</v>
      </c>
      <c r="I3675" t="s">
        <v>8247</v>
      </c>
      <c r="J3675">
        <v>1415191920</v>
      </c>
      <c r="K3675">
        <v>1412233497</v>
      </c>
      <c r="L3675" t="b">
        <v>0</v>
      </c>
      <c r="M3675">
        <v>114</v>
      </c>
      <c r="N3675" s="6">
        <f t="shared" si="231"/>
        <v>39.868421052631582</v>
      </c>
      <c r="O3675" t="b">
        <v>1</v>
      </c>
      <c r="P3675" t="s">
        <v>8271</v>
      </c>
      <c r="Q3675" t="s">
        <v>8317</v>
      </c>
      <c r="R3675" t="s">
        <v>8318</v>
      </c>
      <c r="S3675" s="11">
        <f t="shared" si="232"/>
        <v>41914.295104166667</v>
      </c>
      <c r="T3675" s="11">
        <f t="shared" si="233"/>
        <v>41948.536111111112</v>
      </c>
    </row>
    <row r="3676" spans="1:20" ht="43.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s="5">
        <f t="shared" si="230"/>
        <v>1</v>
      </c>
      <c r="H3676" t="s">
        <v>8236</v>
      </c>
      <c r="I3676" t="s">
        <v>8249</v>
      </c>
      <c r="J3676">
        <v>1472936229</v>
      </c>
      <c r="K3676">
        <v>1467752229</v>
      </c>
      <c r="L3676" t="b">
        <v>0</v>
      </c>
      <c r="M3676">
        <v>31</v>
      </c>
      <c r="N3676" s="6">
        <f t="shared" si="231"/>
        <v>145.16129032258064</v>
      </c>
      <c r="O3676" t="b">
        <v>1</v>
      </c>
      <c r="P3676" t="s">
        <v>8271</v>
      </c>
      <c r="Q3676" t="s">
        <v>8317</v>
      </c>
      <c r="R3676" t="s">
        <v>8318</v>
      </c>
      <c r="S3676" s="11">
        <f t="shared" si="232"/>
        <v>42556.873020833329</v>
      </c>
      <c r="T3676" s="11">
        <f t="shared" si="233"/>
        <v>42616.873020833329</v>
      </c>
    </row>
    <row r="3677" spans="1:20" ht="43.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s="5">
        <f t="shared" si="230"/>
        <v>1.4</v>
      </c>
      <c r="H3677" t="s">
        <v>8225</v>
      </c>
      <c r="I3677" t="s">
        <v>8247</v>
      </c>
      <c r="J3677">
        <v>1463353200</v>
      </c>
      <c r="K3677">
        <v>1462285182</v>
      </c>
      <c r="L3677" t="b">
        <v>0</v>
      </c>
      <c r="M3677">
        <v>3</v>
      </c>
      <c r="N3677" s="6">
        <f t="shared" si="231"/>
        <v>23.333333333333332</v>
      </c>
      <c r="O3677" t="b">
        <v>1</v>
      </c>
      <c r="P3677" t="s">
        <v>8271</v>
      </c>
      <c r="Q3677" t="s">
        <v>8317</v>
      </c>
      <c r="R3677" t="s">
        <v>8318</v>
      </c>
      <c r="S3677" s="11">
        <f t="shared" si="232"/>
        <v>42493.597013888888</v>
      </c>
      <c r="T3677" s="11">
        <f t="shared" si="233"/>
        <v>42505.958333333328</v>
      </c>
    </row>
    <row r="3678" spans="1:20" ht="43.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s="5">
        <f t="shared" si="230"/>
        <v>1.2875000000000001</v>
      </c>
      <c r="H3678" t="s">
        <v>8224</v>
      </c>
      <c r="I3678" t="s">
        <v>8246</v>
      </c>
      <c r="J3678">
        <v>1410550484</v>
      </c>
      <c r="K3678">
        <v>1408995284</v>
      </c>
      <c r="L3678" t="b">
        <v>0</v>
      </c>
      <c r="M3678">
        <v>16</v>
      </c>
      <c r="N3678" s="6">
        <f t="shared" si="231"/>
        <v>64.375</v>
      </c>
      <c r="O3678" t="b">
        <v>1</v>
      </c>
      <c r="P3678" t="s">
        <v>8271</v>
      </c>
      <c r="Q3678" t="s">
        <v>8317</v>
      </c>
      <c r="R3678" t="s">
        <v>8318</v>
      </c>
      <c r="S3678" s="11">
        <f t="shared" si="232"/>
        <v>41876.815787037034</v>
      </c>
      <c r="T3678" s="11">
        <f t="shared" si="233"/>
        <v>41894.815787037034</v>
      </c>
    </row>
    <row r="3679" spans="1:20" ht="29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s="5">
        <f t="shared" si="230"/>
        <v>1.0290416666666666</v>
      </c>
      <c r="H3679" t="s">
        <v>8224</v>
      </c>
      <c r="I3679" t="s">
        <v>8246</v>
      </c>
      <c r="J3679">
        <v>1404359940</v>
      </c>
      <c r="K3679">
        <v>1402580818</v>
      </c>
      <c r="L3679" t="b">
        <v>0</v>
      </c>
      <c r="M3679">
        <v>199</v>
      </c>
      <c r="N3679" s="6">
        <f t="shared" si="231"/>
        <v>62.052763819095475</v>
      </c>
      <c r="O3679" t="b">
        <v>1</v>
      </c>
      <c r="P3679" t="s">
        <v>8271</v>
      </c>
      <c r="Q3679" t="s">
        <v>8317</v>
      </c>
      <c r="R3679" t="s">
        <v>8318</v>
      </c>
      <c r="S3679" s="11">
        <f t="shared" si="232"/>
        <v>41802.574282407404</v>
      </c>
      <c r="T3679" s="11">
        <f t="shared" si="233"/>
        <v>41823.165972222225</v>
      </c>
    </row>
    <row r="3680" spans="1:20" ht="29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s="5">
        <f t="shared" si="230"/>
        <v>1.0249999999999999</v>
      </c>
      <c r="H3680" t="s">
        <v>8225</v>
      </c>
      <c r="I3680" t="s">
        <v>8247</v>
      </c>
      <c r="J3680">
        <v>1433076298</v>
      </c>
      <c r="K3680">
        <v>1430052298</v>
      </c>
      <c r="L3680" t="b">
        <v>0</v>
      </c>
      <c r="M3680">
        <v>31</v>
      </c>
      <c r="N3680" s="6">
        <f t="shared" si="231"/>
        <v>66.129032258064512</v>
      </c>
      <c r="O3680" t="b">
        <v>1</v>
      </c>
      <c r="P3680" t="s">
        <v>8271</v>
      </c>
      <c r="Q3680" t="s">
        <v>8317</v>
      </c>
      <c r="R3680" t="s">
        <v>8318</v>
      </c>
      <c r="S3680" s="11">
        <f t="shared" si="232"/>
        <v>42120.531226851846</v>
      </c>
      <c r="T3680" s="11">
        <f t="shared" si="233"/>
        <v>42155.531226851846</v>
      </c>
    </row>
    <row r="3681" spans="1:20" ht="43.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s="5">
        <f t="shared" si="230"/>
        <v>1.101</v>
      </c>
      <c r="H3681" t="s">
        <v>8224</v>
      </c>
      <c r="I3681" t="s">
        <v>8246</v>
      </c>
      <c r="J3681">
        <v>1404190740</v>
      </c>
      <c r="K3681">
        <v>1401214581</v>
      </c>
      <c r="L3681" t="b">
        <v>0</v>
      </c>
      <c r="M3681">
        <v>30</v>
      </c>
      <c r="N3681" s="6">
        <f t="shared" si="231"/>
        <v>73.400000000000006</v>
      </c>
      <c r="O3681" t="b">
        <v>1</v>
      </c>
      <c r="P3681" t="s">
        <v>8271</v>
      </c>
      <c r="Q3681" t="s">
        <v>8317</v>
      </c>
      <c r="R3681" t="s">
        <v>8318</v>
      </c>
      <c r="S3681" s="11">
        <f t="shared" si="232"/>
        <v>41786.761354166665</v>
      </c>
      <c r="T3681" s="11">
        <f t="shared" si="233"/>
        <v>41821.207638888889</v>
      </c>
    </row>
    <row r="3682" spans="1:20" ht="43.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s="5">
        <f t="shared" si="230"/>
        <v>1.1276666666666666</v>
      </c>
      <c r="H3682" t="s">
        <v>8224</v>
      </c>
      <c r="I3682" t="s">
        <v>8246</v>
      </c>
      <c r="J3682">
        <v>1475664834</v>
      </c>
      <c r="K3682">
        <v>1473850434</v>
      </c>
      <c r="L3682" t="b">
        <v>0</v>
      </c>
      <c r="M3682">
        <v>34</v>
      </c>
      <c r="N3682" s="6">
        <f t="shared" si="231"/>
        <v>99.5</v>
      </c>
      <c r="O3682" t="b">
        <v>1</v>
      </c>
      <c r="P3682" t="s">
        <v>8271</v>
      </c>
      <c r="Q3682" t="s">
        <v>8317</v>
      </c>
      <c r="R3682" t="s">
        <v>8318</v>
      </c>
      <c r="S3682" s="11">
        <f t="shared" si="232"/>
        <v>42627.454097222217</v>
      </c>
      <c r="T3682" s="11">
        <f t="shared" si="233"/>
        <v>42648.454097222217</v>
      </c>
    </row>
    <row r="3683" spans="1:20" ht="58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s="5">
        <f t="shared" si="230"/>
        <v>1.119</v>
      </c>
      <c r="H3683" t="s">
        <v>8224</v>
      </c>
      <c r="I3683" t="s">
        <v>8246</v>
      </c>
      <c r="J3683">
        <v>1452872290</v>
      </c>
      <c r="K3683">
        <v>1452008290</v>
      </c>
      <c r="L3683" t="b">
        <v>0</v>
      </c>
      <c r="M3683">
        <v>18</v>
      </c>
      <c r="N3683" s="6">
        <f t="shared" si="231"/>
        <v>62.166666666666664</v>
      </c>
      <c r="O3683" t="b">
        <v>1</v>
      </c>
      <c r="P3683" t="s">
        <v>8271</v>
      </c>
      <c r="Q3683" t="s">
        <v>8317</v>
      </c>
      <c r="R3683" t="s">
        <v>8318</v>
      </c>
      <c r="S3683" s="11">
        <f t="shared" si="232"/>
        <v>42374.651504629626</v>
      </c>
      <c r="T3683" s="11">
        <f t="shared" si="233"/>
        <v>42384.651504629626</v>
      </c>
    </row>
    <row r="3684" spans="1:20" ht="43.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s="5">
        <f t="shared" si="230"/>
        <v>1.3919999999999999</v>
      </c>
      <c r="H3684" t="s">
        <v>8224</v>
      </c>
      <c r="I3684" t="s">
        <v>8246</v>
      </c>
      <c r="J3684">
        <v>1402901940</v>
      </c>
      <c r="K3684">
        <v>1399998418</v>
      </c>
      <c r="L3684" t="b">
        <v>0</v>
      </c>
      <c r="M3684">
        <v>67</v>
      </c>
      <c r="N3684" s="6">
        <f t="shared" si="231"/>
        <v>62.328358208955223</v>
      </c>
      <c r="O3684" t="b">
        <v>1</v>
      </c>
      <c r="P3684" t="s">
        <v>8271</v>
      </c>
      <c r="Q3684" t="s">
        <v>8317</v>
      </c>
      <c r="R3684" t="s">
        <v>8318</v>
      </c>
      <c r="S3684" s="11">
        <f t="shared" si="232"/>
        <v>41772.685393518521</v>
      </c>
      <c r="T3684" s="11">
        <f t="shared" si="233"/>
        <v>41806.290972222225</v>
      </c>
    </row>
    <row r="3685" spans="1:20" ht="43.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s="5">
        <f t="shared" si="230"/>
        <v>1.1085714285714285</v>
      </c>
      <c r="H3685" t="s">
        <v>8224</v>
      </c>
      <c r="I3685" t="s">
        <v>8246</v>
      </c>
      <c r="J3685">
        <v>1476931696</v>
      </c>
      <c r="K3685">
        <v>1474339696</v>
      </c>
      <c r="L3685" t="b">
        <v>0</v>
      </c>
      <c r="M3685">
        <v>66</v>
      </c>
      <c r="N3685" s="6">
        <f t="shared" si="231"/>
        <v>58.787878787878789</v>
      </c>
      <c r="O3685" t="b">
        <v>1</v>
      </c>
      <c r="P3685" t="s">
        <v>8271</v>
      </c>
      <c r="Q3685" t="s">
        <v>8317</v>
      </c>
      <c r="R3685" t="s">
        <v>8318</v>
      </c>
      <c r="S3685" s="11">
        <f t="shared" si="232"/>
        <v>42633.116851851853</v>
      </c>
      <c r="T3685" s="11">
        <f t="shared" si="233"/>
        <v>42663.116851851853</v>
      </c>
    </row>
    <row r="3686" spans="1:20" ht="43.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s="5">
        <f t="shared" si="230"/>
        <v>1.3906666666666667</v>
      </c>
      <c r="H3686" t="s">
        <v>8224</v>
      </c>
      <c r="I3686" t="s">
        <v>8246</v>
      </c>
      <c r="J3686">
        <v>1441167586</v>
      </c>
      <c r="K3686">
        <v>1438575586</v>
      </c>
      <c r="L3686" t="b">
        <v>0</v>
      </c>
      <c r="M3686">
        <v>23</v>
      </c>
      <c r="N3686" s="6">
        <f t="shared" si="231"/>
        <v>45.347826086956523</v>
      </c>
      <c r="O3686" t="b">
        <v>1</v>
      </c>
      <c r="P3686" t="s">
        <v>8271</v>
      </c>
      <c r="Q3686" t="s">
        <v>8317</v>
      </c>
      <c r="R3686" t="s">
        <v>8318</v>
      </c>
      <c r="S3686" s="11">
        <f t="shared" si="232"/>
        <v>42219.180393518516</v>
      </c>
      <c r="T3686" s="11">
        <f t="shared" si="233"/>
        <v>42249.180393518516</v>
      </c>
    </row>
    <row r="3687" spans="1:20" ht="43.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s="5">
        <f t="shared" si="230"/>
        <v>1.0569999999999999</v>
      </c>
      <c r="H3687" t="s">
        <v>8224</v>
      </c>
      <c r="I3687" t="s">
        <v>8246</v>
      </c>
      <c r="J3687">
        <v>1400533200</v>
      </c>
      <c r="K3687">
        <v>1398348859</v>
      </c>
      <c r="L3687" t="b">
        <v>0</v>
      </c>
      <c r="M3687">
        <v>126</v>
      </c>
      <c r="N3687" s="6">
        <f t="shared" si="231"/>
        <v>41.944444444444443</v>
      </c>
      <c r="O3687" t="b">
        <v>1</v>
      </c>
      <c r="P3687" t="s">
        <v>8271</v>
      </c>
      <c r="Q3687" t="s">
        <v>8317</v>
      </c>
      <c r="R3687" t="s">
        <v>8318</v>
      </c>
      <c r="S3687" s="11">
        <f t="shared" si="232"/>
        <v>41753.593275462961</v>
      </c>
      <c r="T3687" s="11">
        <f t="shared" si="233"/>
        <v>41778.875</v>
      </c>
    </row>
    <row r="3688" spans="1:20" ht="43.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s="5">
        <f t="shared" si="230"/>
        <v>1.0142857142857142</v>
      </c>
      <c r="H3688" t="s">
        <v>8224</v>
      </c>
      <c r="I3688" t="s">
        <v>8246</v>
      </c>
      <c r="J3688">
        <v>1440820740</v>
      </c>
      <c r="K3688">
        <v>1439567660</v>
      </c>
      <c r="L3688" t="b">
        <v>0</v>
      </c>
      <c r="M3688">
        <v>6</v>
      </c>
      <c r="N3688" s="6">
        <f t="shared" si="231"/>
        <v>59.166666666666664</v>
      </c>
      <c r="O3688" t="b">
        <v>1</v>
      </c>
      <c r="P3688" t="s">
        <v>8271</v>
      </c>
      <c r="Q3688" t="s">
        <v>8317</v>
      </c>
      <c r="R3688" t="s">
        <v>8318</v>
      </c>
      <c r="S3688" s="11">
        <f t="shared" si="232"/>
        <v>42230.662731481483</v>
      </c>
      <c r="T3688" s="11">
        <f t="shared" si="233"/>
        <v>42245.165972222225</v>
      </c>
    </row>
    <row r="3689" spans="1:20" ht="43.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s="5">
        <f t="shared" si="230"/>
        <v>1.0024500000000001</v>
      </c>
      <c r="H3689" t="s">
        <v>8224</v>
      </c>
      <c r="I3689" t="s">
        <v>8246</v>
      </c>
      <c r="J3689">
        <v>1403846055</v>
      </c>
      <c r="K3689">
        <v>1401254055</v>
      </c>
      <c r="L3689" t="b">
        <v>0</v>
      </c>
      <c r="M3689">
        <v>25</v>
      </c>
      <c r="N3689" s="6">
        <f t="shared" si="231"/>
        <v>200.49</v>
      </c>
      <c r="O3689" t="b">
        <v>1</v>
      </c>
      <c r="P3689" t="s">
        <v>8271</v>
      </c>
      <c r="Q3689" t="s">
        <v>8317</v>
      </c>
      <c r="R3689" t="s">
        <v>8318</v>
      </c>
      <c r="S3689" s="11">
        <f t="shared" si="232"/>
        <v>41787.218229166669</v>
      </c>
      <c r="T3689" s="11">
        <f t="shared" si="233"/>
        <v>41817.218229166669</v>
      </c>
    </row>
    <row r="3690" spans="1:20" ht="43.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s="5">
        <f t="shared" si="230"/>
        <v>1.0916666666666666</v>
      </c>
      <c r="H3690" t="s">
        <v>8225</v>
      </c>
      <c r="I3690" t="s">
        <v>8247</v>
      </c>
      <c r="J3690">
        <v>1407524004</v>
      </c>
      <c r="K3690">
        <v>1404932004</v>
      </c>
      <c r="L3690" t="b">
        <v>0</v>
      </c>
      <c r="M3690">
        <v>39</v>
      </c>
      <c r="N3690" s="6">
        <f t="shared" si="231"/>
        <v>83.974358974358978</v>
      </c>
      <c r="O3690" t="b">
        <v>1</v>
      </c>
      <c r="P3690" t="s">
        <v>8271</v>
      </c>
      <c r="Q3690" t="s">
        <v>8317</v>
      </c>
      <c r="R3690" t="s">
        <v>8318</v>
      </c>
      <c r="S3690" s="11">
        <f t="shared" si="232"/>
        <v>41829.787083333329</v>
      </c>
      <c r="T3690" s="11">
        <f t="shared" si="233"/>
        <v>41859.787083333329</v>
      </c>
    </row>
    <row r="3691" spans="1:20" ht="43.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s="5">
        <f t="shared" si="230"/>
        <v>1.1833333333333333</v>
      </c>
      <c r="H3691" t="s">
        <v>8224</v>
      </c>
      <c r="I3691" t="s">
        <v>8246</v>
      </c>
      <c r="J3691">
        <v>1434925500</v>
      </c>
      <c r="K3691">
        <v>1432410639</v>
      </c>
      <c r="L3691" t="b">
        <v>0</v>
      </c>
      <c r="M3691">
        <v>62</v>
      </c>
      <c r="N3691" s="6">
        <f t="shared" si="231"/>
        <v>57.258064516129032</v>
      </c>
      <c r="O3691" t="b">
        <v>1</v>
      </c>
      <c r="P3691" t="s">
        <v>8271</v>
      </c>
      <c r="Q3691" t="s">
        <v>8317</v>
      </c>
      <c r="R3691" t="s">
        <v>8318</v>
      </c>
      <c r="S3691" s="11">
        <f t="shared" si="232"/>
        <v>42147.826840277776</v>
      </c>
      <c r="T3691" s="11">
        <f t="shared" si="233"/>
        <v>42176.934027777781</v>
      </c>
    </row>
    <row r="3692" spans="1:20" ht="43.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s="5">
        <f t="shared" si="230"/>
        <v>1.2</v>
      </c>
      <c r="H3692" t="s">
        <v>8224</v>
      </c>
      <c r="I3692" t="s">
        <v>8246</v>
      </c>
      <c r="J3692">
        <v>1417101683</v>
      </c>
      <c r="K3692">
        <v>1414506083</v>
      </c>
      <c r="L3692" t="b">
        <v>0</v>
      </c>
      <c r="M3692">
        <v>31</v>
      </c>
      <c r="N3692" s="6">
        <f t="shared" si="231"/>
        <v>58.064516129032256</v>
      </c>
      <c r="O3692" t="b">
        <v>1</v>
      </c>
      <c r="P3692" t="s">
        <v>8271</v>
      </c>
      <c r="Q3692" t="s">
        <v>8317</v>
      </c>
      <c r="R3692" t="s">
        <v>8318</v>
      </c>
      <c r="S3692" s="11">
        <f t="shared" si="232"/>
        <v>41940.598182870373</v>
      </c>
      <c r="T3692" s="11">
        <f t="shared" si="233"/>
        <v>41970.639849537038</v>
      </c>
    </row>
    <row r="3693" spans="1:20" ht="29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s="5">
        <f t="shared" si="230"/>
        <v>1.2796000000000001</v>
      </c>
      <c r="H3693" t="s">
        <v>8224</v>
      </c>
      <c r="I3693" t="s">
        <v>8246</v>
      </c>
      <c r="J3693">
        <v>1425272340</v>
      </c>
      <c r="K3693">
        <v>1421426929</v>
      </c>
      <c r="L3693" t="b">
        <v>0</v>
      </c>
      <c r="M3693">
        <v>274</v>
      </c>
      <c r="N3693" s="6">
        <f t="shared" si="231"/>
        <v>186.80291970802921</v>
      </c>
      <c r="O3693" t="b">
        <v>1</v>
      </c>
      <c r="P3693" t="s">
        <v>8271</v>
      </c>
      <c r="Q3693" t="s">
        <v>8317</v>
      </c>
      <c r="R3693" t="s">
        <v>8318</v>
      </c>
      <c r="S3693" s="11">
        <f t="shared" si="232"/>
        <v>42020.700567129628</v>
      </c>
      <c r="T3693" s="11">
        <f t="shared" si="233"/>
        <v>42065.207638888889</v>
      </c>
    </row>
    <row r="3694" spans="1:20" ht="29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s="5">
        <f t="shared" si="230"/>
        <v>1.26</v>
      </c>
      <c r="H3694" t="s">
        <v>8224</v>
      </c>
      <c r="I3694" t="s">
        <v>8246</v>
      </c>
      <c r="J3694">
        <v>1411084800</v>
      </c>
      <c r="K3694">
        <v>1410304179</v>
      </c>
      <c r="L3694" t="b">
        <v>0</v>
      </c>
      <c r="M3694">
        <v>17</v>
      </c>
      <c r="N3694" s="6">
        <f t="shared" si="231"/>
        <v>74.117647058823536</v>
      </c>
      <c r="O3694" t="b">
        <v>1</v>
      </c>
      <c r="P3694" t="s">
        <v>8271</v>
      </c>
      <c r="Q3694" t="s">
        <v>8317</v>
      </c>
      <c r="R3694" t="s">
        <v>8318</v>
      </c>
      <c r="S3694" s="11">
        <f t="shared" si="232"/>
        <v>41891.96503472222</v>
      </c>
      <c r="T3694" s="11">
        <f t="shared" si="233"/>
        <v>41901</v>
      </c>
    </row>
    <row r="3695" spans="1:20" ht="43.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s="5">
        <f t="shared" si="230"/>
        <v>1.2912912912912913</v>
      </c>
      <c r="H3695" t="s">
        <v>8225</v>
      </c>
      <c r="I3695" t="s">
        <v>8247</v>
      </c>
      <c r="J3695">
        <v>1448922600</v>
      </c>
      <c r="K3695">
        <v>1446352529</v>
      </c>
      <c r="L3695" t="b">
        <v>0</v>
      </c>
      <c r="M3695">
        <v>14</v>
      </c>
      <c r="N3695" s="6">
        <f t="shared" si="231"/>
        <v>30.714285714285715</v>
      </c>
      <c r="O3695" t="b">
        <v>1</v>
      </c>
      <c r="P3695" t="s">
        <v>8271</v>
      </c>
      <c r="Q3695" t="s">
        <v>8317</v>
      </c>
      <c r="R3695" t="s">
        <v>8318</v>
      </c>
      <c r="S3695" s="11">
        <f t="shared" si="232"/>
        <v>42309.191307870366</v>
      </c>
      <c r="T3695" s="11">
        <f t="shared" si="233"/>
        <v>42338.9375</v>
      </c>
    </row>
    <row r="3696" spans="1:20" ht="43.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s="5">
        <f t="shared" si="230"/>
        <v>1.0742857142857143</v>
      </c>
      <c r="H3696" t="s">
        <v>8224</v>
      </c>
      <c r="I3696" t="s">
        <v>8246</v>
      </c>
      <c r="J3696">
        <v>1465178400</v>
      </c>
      <c r="K3696">
        <v>1461985967</v>
      </c>
      <c r="L3696" t="b">
        <v>0</v>
      </c>
      <c r="M3696">
        <v>60</v>
      </c>
      <c r="N3696" s="6">
        <f t="shared" si="231"/>
        <v>62.666666666666664</v>
      </c>
      <c r="O3696" t="b">
        <v>1</v>
      </c>
      <c r="P3696" t="s">
        <v>8271</v>
      </c>
      <c r="Q3696" t="s">
        <v>8317</v>
      </c>
      <c r="R3696" t="s">
        <v>8318</v>
      </c>
      <c r="S3696" s="11">
        <f t="shared" si="232"/>
        <v>42490.133877314816</v>
      </c>
      <c r="T3696" s="11">
        <f t="shared" si="233"/>
        <v>42527.083333333328</v>
      </c>
    </row>
    <row r="3697" spans="1:20" ht="58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s="5">
        <f t="shared" si="230"/>
        <v>1.00125</v>
      </c>
      <c r="H3697" t="s">
        <v>8224</v>
      </c>
      <c r="I3697" t="s">
        <v>8246</v>
      </c>
      <c r="J3697">
        <v>1421009610</v>
      </c>
      <c r="K3697">
        <v>1419281610</v>
      </c>
      <c r="L3697" t="b">
        <v>0</v>
      </c>
      <c r="M3697">
        <v>33</v>
      </c>
      <c r="N3697" s="6">
        <f t="shared" si="231"/>
        <v>121.36363636363636</v>
      </c>
      <c r="O3697" t="b">
        <v>1</v>
      </c>
      <c r="P3697" t="s">
        <v>8271</v>
      </c>
      <c r="Q3697" t="s">
        <v>8317</v>
      </c>
      <c r="R3697" t="s">
        <v>8318</v>
      </c>
      <c r="S3697" s="11">
        <f t="shared" si="232"/>
        <v>41995.870486111111</v>
      </c>
      <c r="T3697" s="11">
        <f t="shared" si="233"/>
        <v>42015.870486111111</v>
      </c>
    </row>
    <row r="3698" spans="1:20" ht="43.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s="5">
        <f t="shared" si="230"/>
        <v>1.55</v>
      </c>
      <c r="H3698" t="s">
        <v>8225</v>
      </c>
      <c r="I3698" t="s">
        <v>8247</v>
      </c>
      <c r="J3698">
        <v>1423838916</v>
      </c>
      <c r="K3698">
        <v>1418654916</v>
      </c>
      <c r="L3698" t="b">
        <v>0</v>
      </c>
      <c r="M3698">
        <v>78</v>
      </c>
      <c r="N3698" s="6">
        <f t="shared" si="231"/>
        <v>39.743589743589745</v>
      </c>
      <c r="O3698" t="b">
        <v>1</v>
      </c>
      <c r="P3698" t="s">
        <v>8271</v>
      </c>
      <c r="Q3698" t="s">
        <v>8317</v>
      </c>
      <c r="R3698" t="s">
        <v>8318</v>
      </c>
      <c r="S3698" s="11">
        <f t="shared" si="232"/>
        <v>41988.617083333331</v>
      </c>
      <c r="T3698" s="11">
        <f t="shared" si="233"/>
        <v>42048.617083333331</v>
      </c>
    </row>
    <row r="3699" spans="1:20" ht="43.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s="5">
        <f t="shared" si="230"/>
        <v>1.08</v>
      </c>
      <c r="H3699" t="s">
        <v>8225</v>
      </c>
      <c r="I3699" t="s">
        <v>8247</v>
      </c>
      <c r="J3699">
        <v>1462878648</v>
      </c>
      <c r="K3699">
        <v>1461064248</v>
      </c>
      <c r="L3699" t="b">
        <v>0</v>
      </c>
      <c r="M3699">
        <v>30</v>
      </c>
      <c r="N3699" s="6">
        <f t="shared" si="231"/>
        <v>72</v>
      </c>
      <c r="O3699" t="b">
        <v>1</v>
      </c>
      <c r="P3699" t="s">
        <v>8271</v>
      </c>
      <c r="Q3699" t="s">
        <v>8317</v>
      </c>
      <c r="R3699" t="s">
        <v>8318</v>
      </c>
      <c r="S3699" s="11">
        <f t="shared" si="232"/>
        <v>42479.465833333335</v>
      </c>
      <c r="T3699" s="11">
        <f t="shared" si="233"/>
        <v>42500.465833333335</v>
      </c>
    </row>
    <row r="3700" spans="1:20" ht="29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s="5">
        <f t="shared" si="230"/>
        <v>1.1052</v>
      </c>
      <c r="H3700" t="s">
        <v>8224</v>
      </c>
      <c r="I3700" t="s">
        <v>8246</v>
      </c>
      <c r="J3700">
        <v>1456946487</v>
      </c>
      <c r="K3700">
        <v>1454354487</v>
      </c>
      <c r="L3700" t="b">
        <v>0</v>
      </c>
      <c r="M3700">
        <v>136</v>
      </c>
      <c r="N3700" s="6">
        <f t="shared" si="231"/>
        <v>40.632352941176471</v>
      </c>
      <c r="O3700" t="b">
        <v>1</v>
      </c>
      <c r="P3700" t="s">
        <v>8271</v>
      </c>
      <c r="Q3700" t="s">
        <v>8317</v>
      </c>
      <c r="R3700" t="s">
        <v>8318</v>
      </c>
      <c r="S3700" s="11">
        <f t="shared" si="232"/>
        <v>42401.806562500002</v>
      </c>
      <c r="T3700" s="11">
        <f t="shared" si="233"/>
        <v>42431.806562500002</v>
      </c>
    </row>
    <row r="3701" spans="1:20" ht="43.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s="5">
        <f t="shared" si="230"/>
        <v>1.008</v>
      </c>
      <c r="H3701" t="s">
        <v>8224</v>
      </c>
      <c r="I3701" t="s">
        <v>8246</v>
      </c>
      <c r="J3701">
        <v>1413383216</v>
      </c>
      <c r="K3701">
        <v>1410791216</v>
      </c>
      <c r="L3701" t="b">
        <v>0</v>
      </c>
      <c r="M3701">
        <v>40</v>
      </c>
      <c r="N3701" s="6">
        <f t="shared" si="231"/>
        <v>63</v>
      </c>
      <c r="O3701" t="b">
        <v>1</v>
      </c>
      <c r="P3701" t="s">
        <v>8271</v>
      </c>
      <c r="Q3701" t="s">
        <v>8317</v>
      </c>
      <c r="R3701" t="s">
        <v>8318</v>
      </c>
      <c r="S3701" s="11">
        <f t="shared" si="232"/>
        <v>41897.602037037039</v>
      </c>
      <c r="T3701" s="11">
        <f t="shared" si="233"/>
        <v>41927.602037037039</v>
      </c>
    </row>
    <row r="3702" spans="1:20" ht="29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s="5">
        <f t="shared" si="230"/>
        <v>1.212</v>
      </c>
      <c r="H3702" t="s">
        <v>8224</v>
      </c>
      <c r="I3702" t="s">
        <v>8246</v>
      </c>
      <c r="J3702">
        <v>1412092800</v>
      </c>
      <c r="K3702">
        <v>1409493800</v>
      </c>
      <c r="L3702" t="b">
        <v>0</v>
      </c>
      <c r="M3702">
        <v>18</v>
      </c>
      <c r="N3702" s="6">
        <f t="shared" si="231"/>
        <v>33.666666666666664</v>
      </c>
      <c r="O3702" t="b">
        <v>1</v>
      </c>
      <c r="P3702" t="s">
        <v>8271</v>
      </c>
      <c r="Q3702" t="s">
        <v>8317</v>
      </c>
      <c r="R3702" t="s">
        <v>8318</v>
      </c>
      <c r="S3702" s="11">
        <f t="shared" si="232"/>
        <v>41882.585648148146</v>
      </c>
      <c r="T3702" s="11">
        <f t="shared" si="233"/>
        <v>41912.666666666664</v>
      </c>
    </row>
    <row r="3703" spans="1:20" ht="43.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s="5">
        <f t="shared" si="230"/>
        <v>1.0033333333333334</v>
      </c>
      <c r="H3703" t="s">
        <v>8225</v>
      </c>
      <c r="I3703" t="s">
        <v>8247</v>
      </c>
      <c r="J3703">
        <v>1433422793</v>
      </c>
      <c r="K3703">
        <v>1430830793</v>
      </c>
      <c r="L3703" t="b">
        <v>0</v>
      </c>
      <c r="M3703">
        <v>39</v>
      </c>
      <c r="N3703" s="6">
        <f t="shared" si="231"/>
        <v>38.589743589743591</v>
      </c>
      <c r="O3703" t="b">
        <v>1</v>
      </c>
      <c r="P3703" t="s">
        <v>8271</v>
      </c>
      <c r="Q3703" t="s">
        <v>8317</v>
      </c>
      <c r="R3703" t="s">
        <v>8318</v>
      </c>
      <c r="S3703" s="11">
        <f t="shared" si="232"/>
        <v>42129.541585648149</v>
      </c>
      <c r="T3703" s="11">
        <f t="shared" si="233"/>
        <v>42159.541585648149</v>
      </c>
    </row>
    <row r="3704" spans="1:20" ht="43.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s="5">
        <f t="shared" si="230"/>
        <v>1.0916666666666666</v>
      </c>
      <c r="H3704" t="s">
        <v>8225</v>
      </c>
      <c r="I3704" t="s">
        <v>8247</v>
      </c>
      <c r="J3704">
        <v>1468191540</v>
      </c>
      <c r="K3704">
        <v>1464958484</v>
      </c>
      <c r="L3704" t="b">
        <v>0</v>
      </c>
      <c r="M3704">
        <v>21</v>
      </c>
      <c r="N3704" s="6">
        <f t="shared" si="231"/>
        <v>155.95238095238096</v>
      </c>
      <c r="O3704" t="b">
        <v>1</v>
      </c>
      <c r="P3704" t="s">
        <v>8271</v>
      </c>
      <c r="Q3704" t="s">
        <v>8317</v>
      </c>
      <c r="R3704" t="s">
        <v>8318</v>
      </c>
      <c r="S3704" s="11">
        <f t="shared" si="232"/>
        <v>42524.53800925926</v>
      </c>
      <c r="T3704" s="11">
        <f t="shared" si="233"/>
        <v>42561.957638888889</v>
      </c>
    </row>
    <row r="3705" spans="1:20" ht="43.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s="5">
        <f t="shared" si="230"/>
        <v>1.2342857142857142</v>
      </c>
      <c r="H3705" t="s">
        <v>8224</v>
      </c>
      <c r="I3705" t="s">
        <v>8246</v>
      </c>
      <c r="J3705">
        <v>1471071540</v>
      </c>
      <c r="K3705">
        <v>1467720388</v>
      </c>
      <c r="L3705" t="b">
        <v>0</v>
      </c>
      <c r="M3705">
        <v>30</v>
      </c>
      <c r="N3705" s="6">
        <f t="shared" si="231"/>
        <v>43.2</v>
      </c>
      <c r="O3705" t="b">
        <v>1</v>
      </c>
      <c r="P3705" t="s">
        <v>8271</v>
      </c>
      <c r="Q3705" t="s">
        <v>8317</v>
      </c>
      <c r="R3705" t="s">
        <v>8318</v>
      </c>
      <c r="S3705" s="11">
        <f t="shared" si="232"/>
        <v>42556.504490740743</v>
      </c>
      <c r="T3705" s="11">
        <f t="shared" si="233"/>
        <v>42595.290972222225</v>
      </c>
    </row>
    <row r="3706" spans="1:20" ht="43.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s="5">
        <f t="shared" si="230"/>
        <v>1.3633666666666666</v>
      </c>
      <c r="H3706" t="s">
        <v>8225</v>
      </c>
      <c r="I3706" t="s">
        <v>8247</v>
      </c>
      <c r="J3706">
        <v>1464712394</v>
      </c>
      <c r="K3706">
        <v>1459528394</v>
      </c>
      <c r="L3706" t="b">
        <v>0</v>
      </c>
      <c r="M3706">
        <v>27</v>
      </c>
      <c r="N3706" s="6">
        <f t="shared" si="231"/>
        <v>15.148518518518518</v>
      </c>
      <c r="O3706" t="b">
        <v>1</v>
      </c>
      <c r="P3706" t="s">
        <v>8271</v>
      </c>
      <c r="Q3706" t="s">
        <v>8317</v>
      </c>
      <c r="R3706" t="s">
        <v>8318</v>
      </c>
      <c r="S3706" s="11">
        <f t="shared" si="232"/>
        <v>42461.689745370371</v>
      </c>
      <c r="T3706" s="11">
        <f t="shared" si="233"/>
        <v>42521.689745370371</v>
      </c>
    </row>
    <row r="3707" spans="1:20" ht="43.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s="5">
        <f t="shared" si="230"/>
        <v>1.0346657233816767</v>
      </c>
      <c r="H3707" t="s">
        <v>8224</v>
      </c>
      <c r="I3707" t="s">
        <v>8246</v>
      </c>
      <c r="J3707">
        <v>1403546400</v>
      </c>
      <c r="K3707">
        <v>1401714114</v>
      </c>
      <c r="L3707" t="b">
        <v>0</v>
      </c>
      <c r="M3707">
        <v>35</v>
      </c>
      <c r="N3707" s="6">
        <f t="shared" si="231"/>
        <v>83.571428571428569</v>
      </c>
      <c r="O3707" t="b">
        <v>1</v>
      </c>
      <c r="P3707" t="s">
        <v>8271</v>
      </c>
      <c r="Q3707" t="s">
        <v>8317</v>
      </c>
      <c r="R3707" t="s">
        <v>8318</v>
      </c>
      <c r="S3707" s="11">
        <f t="shared" si="232"/>
        <v>41792.542986111112</v>
      </c>
      <c r="T3707" s="11">
        <f t="shared" si="233"/>
        <v>41813.75</v>
      </c>
    </row>
    <row r="3708" spans="1:20" ht="43.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s="5">
        <f t="shared" si="230"/>
        <v>1.2133333333333334</v>
      </c>
      <c r="H3708" t="s">
        <v>8224</v>
      </c>
      <c r="I3708" t="s">
        <v>8246</v>
      </c>
      <c r="J3708">
        <v>1410558949</v>
      </c>
      <c r="K3708">
        <v>1409262949</v>
      </c>
      <c r="L3708" t="b">
        <v>0</v>
      </c>
      <c r="M3708">
        <v>13</v>
      </c>
      <c r="N3708" s="6">
        <f t="shared" si="231"/>
        <v>140</v>
      </c>
      <c r="O3708" t="b">
        <v>1</v>
      </c>
      <c r="P3708" t="s">
        <v>8271</v>
      </c>
      <c r="Q3708" t="s">
        <v>8317</v>
      </c>
      <c r="R3708" t="s">
        <v>8318</v>
      </c>
      <c r="S3708" s="11">
        <f t="shared" si="232"/>
        <v>41879.913761574076</v>
      </c>
      <c r="T3708" s="11">
        <f t="shared" si="233"/>
        <v>41894.913761574076</v>
      </c>
    </row>
    <row r="3709" spans="1:20" ht="29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s="5">
        <f t="shared" si="230"/>
        <v>1.86</v>
      </c>
      <c r="H3709" t="s">
        <v>8224</v>
      </c>
      <c r="I3709" t="s">
        <v>8246</v>
      </c>
      <c r="J3709">
        <v>1469165160</v>
      </c>
      <c r="K3709">
        <v>1467335378</v>
      </c>
      <c r="L3709" t="b">
        <v>0</v>
      </c>
      <c r="M3709">
        <v>23</v>
      </c>
      <c r="N3709" s="6">
        <f t="shared" si="231"/>
        <v>80.869565217391298</v>
      </c>
      <c r="O3709" t="b">
        <v>1</v>
      </c>
      <c r="P3709" t="s">
        <v>8271</v>
      </c>
      <c r="Q3709" t="s">
        <v>8317</v>
      </c>
      <c r="R3709" t="s">
        <v>8318</v>
      </c>
      <c r="S3709" s="11">
        <f t="shared" si="232"/>
        <v>42552.048356481479</v>
      </c>
      <c r="T3709" s="11">
        <f t="shared" si="233"/>
        <v>42573.226388888885</v>
      </c>
    </row>
    <row r="3710" spans="1:20" ht="43.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s="5">
        <f t="shared" si="230"/>
        <v>3</v>
      </c>
      <c r="H3710" t="s">
        <v>8224</v>
      </c>
      <c r="I3710" t="s">
        <v>8246</v>
      </c>
      <c r="J3710">
        <v>1404444286</v>
      </c>
      <c r="K3710">
        <v>1403234686</v>
      </c>
      <c r="L3710" t="b">
        <v>0</v>
      </c>
      <c r="M3710">
        <v>39</v>
      </c>
      <c r="N3710" s="6">
        <f t="shared" si="231"/>
        <v>53.846153846153847</v>
      </c>
      <c r="O3710" t="b">
        <v>1</v>
      </c>
      <c r="P3710" t="s">
        <v>8271</v>
      </c>
      <c r="Q3710" t="s">
        <v>8317</v>
      </c>
      <c r="R3710" t="s">
        <v>8318</v>
      </c>
      <c r="S3710" s="11">
        <f t="shared" si="232"/>
        <v>41810.142199074071</v>
      </c>
      <c r="T3710" s="11">
        <f t="shared" si="233"/>
        <v>41824.142199074071</v>
      </c>
    </row>
    <row r="3711" spans="1:20" ht="43.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s="5">
        <f t="shared" si="230"/>
        <v>1.0825</v>
      </c>
      <c r="H3711" t="s">
        <v>8225</v>
      </c>
      <c r="I3711" t="s">
        <v>8247</v>
      </c>
      <c r="J3711">
        <v>1403715546</v>
      </c>
      <c r="K3711">
        <v>1401123546</v>
      </c>
      <c r="L3711" t="b">
        <v>0</v>
      </c>
      <c r="M3711">
        <v>35</v>
      </c>
      <c r="N3711" s="6">
        <f t="shared" si="231"/>
        <v>30.928571428571427</v>
      </c>
      <c r="O3711" t="b">
        <v>1</v>
      </c>
      <c r="P3711" t="s">
        <v>8271</v>
      </c>
      <c r="Q3711" t="s">
        <v>8317</v>
      </c>
      <c r="R3711" t="s">
        <v>8318</v>
      </c>
      <c r="S3711" s="11">
        <f t="shared" si="232"/>
        <v>41785.707708333335</v>
      </c>
      <c r="T3711" s="11">
        <f t="shared" si="233"/>
        <v>41815.707708333335</v>
      </c>
    </row>
    <row r="3712" spans="1:20" ht="29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s="5">
        <f t="shared" si="230"/>
        <v>1.4115384615384616</v>
      </c>
      <c r="H3712" t="s">
        <v>8224</v>
      </c>
      <c r="I3712" t="s">
        <v>8246</v>
      </c>
      <c r="J3712">
        <v>1428068988</v>
      </c>
      <c r="K3712">
        <v>1425908988</v>
      </c>
      <c r="L3712" t="b">
        <v>0</v>
      </c>
      <c r="M3712">
        <v>27</v>
      </c>
      <c r="N3712" s="6">
        <f t="shared" si="231"/>
        <v>67.962962962962962</v>
      </c>
      <c r="O3712" t="b">
        <v>1</v>
      </c>
      <c r="P3712" t="s">
        <v>8271</v>
      </c>
      <c r="Q3712" t="s">
        <v>8317</v>
      </c>
      <c r="R3712" t="s">
        <v>8318</v>
      </c>
      <c r="S3712" s="11">
        <f t="shared" si="232"/>
        <v>42072.576249999998</v>
      </c>
      <c r="T3712" s="11">
        <f t="shared" si="233"/>
        <v>42097.576249999998</v>
      </c>
    </row>
    <row r="3713" spans="1:20" ht="29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s="5">
        <f t="shared" si="230"/>
        <v>1.1399999999999999</v>
      </c>
      <c r="H3713" t="s">
        <v>8224</v>
      </c>
      <c r="I3713" t="s">
        <v>8246</v>
      </c>
      <c r="J3713">
        <v>1402848000</v>
      </c>
      <c r="K3713">
        <v>1400606573</v>
      </c>
      <c r="L3713" t="b">
        <v>0</v>
      </c>
      <c r="M3713">
        <v>21</v>
      </c>
      <c r="N3713" s="6">
        <f t="shared" si="231"/>
        <v>27.142857142857142</v>
      </c>
      <c r="O3713" t="b">
        <v>1</v>
      </c>
      <c r="P3713" t="s">
        <v>8271</v>
      </c>
      <c r="Q3713" t="s">
        <v>8317</v>
      </c>
      <c r="R3713" t="s">
        <v>8318</v>
      </c>
      <c r="S3713" s="11">
        <f t="shared" si="232"/>
        <v>41779.724224537036</v>
      </c>
      <c r="T3713" s="11">
        <f t="shared" si="233"/>
        <v>41805.666666666664</v>
      </c>
    </row>
    <row r="3714" spans="1:20" ht="43.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s="5">
        <f t="shared" ref="G3714:G3777" si="234">E3714/D3714</f>
        <v>1.5373333333333334</v>
      </c>
      <c r="H3714" t="s">
        <v>8224</v>
      </c>
      <c r="I3714" t="s">
        <v>8246</v>
      </c>
      <c r="J3714">
        <v>1433055540</v>
      </c>
      <c r="K3714">
        <v>1431230867</v>
      </c>
      <c r="L3714" t="b">
        <v>0</v>
      </c>
      <c r="M3714">
        <v>104</v>
      </c>
      <c r="N3714" s="6">
        <f t="shared" si="231"/>
        <v>110.86538461538461</v>
      </c>
      <c r="O3714" t="b">
        <v>1</v>
      </c>
      <c r="P3714" t="s">
        <v>8271</v>
      </c>
      <c r="Q3714" t="s">
        <v>8317</v>
      </c>
      <c r="R3714" t="s">
        <v>8318</v>
      </c>
      <c r="S3714" s="11">
        <f t="shared" si="232"/>
        <v>42134.172071759262</v>
      </c>
      <c r="T3714" s="11">
        <f t="shared" si="233"/>
        <v>42155.290972222225</v>
      </c>
    </row>
    <row r="3715" spans="1:20" ht="43.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s="5">
        <f t="shared" si="234"/>
        <v>1.0149999999999999</v>
      </c>
      <c r="H3715" t="s">
        <v>8224</v>
      </c>
      <c r="I3715" t="s">
        <v>8246</v>
      </c>
      <c r="J3715">
        <v>1465062166</v>
      </c>
      <c r="K3715">
        <v>1463334166</v>
      </c>
      <c r="L3715" t="b">
        <v>0</v>
      </c>
      <c r="M3715">
        <v>19</v>
      </c>
      <c r="N3715" s="6">
        <f t="shared" ref="N3715:N3778" si="235">IFERROR(E3715/M3715,0)</f>
        <v>106.84210526315789</v>
      </c>
      <c r="O3715" t="b">
        <v>1</v>
      </c>
      <c r="P3715" t="s">
        <v>8271</v>
      </c>
      <c r="Q3715" t="s">
        <v>8317</v>
      </c>
      <c r="R3715" t="s">
        <v>8318</v>
      </c>
      <c r="S3715" s="11">
        <f t="shared" ref="S3715:S3778" si="236">((($K3715/60)/60)/24)+DATE(1970,1,1)</f>
        <v>42505.738032407404</v>
      </c>
      <c r="T3715" s="11">
        <f t="shared" ref="T3715:T3778" si="237">((($J3715/60)/60)/24)+DATE(1970,1,1)</f>
        <v>42525.738032407404</v>
      </c>
    </row>
    <row r="3716" spans="1:20" ht="43.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s="5">
        <f t="shared" si="234"/>
        <v>1.0235000000000001</v>
      </c>
      <c r="H3716" t="s">
        <v>8224</v>
      </c>
      <c r="I3716" t="s">
        <v>8246</v>
      </c>
      <c r="J3716">
        <v>1432612740</v>
      </c>
      <c r="K3716">
        <v>1429881667</v>
      </c>
      <c r="L3716" t="b">
        <v>0</v>
      </c>
      <c r="M3716">
        <v>97</v>
      </c>
      <c r="N3716" s="6">
        <f t="shared" si="235"/>
        <v>105.51546391752578</v>
      </c>
      <c r="O3716" t="b">
        <v>1</v>
      </c>
      <c r="P3716" t="s">
        <v>8271</v>
      </c>
      <c r="Q3716" t="s">
        <v>8317</v>
      </c>
      <c r="R3716" t="s">
        <v>8318</v>
      </c>
      <c r="S3716" s="11">
        <f t="shared" si="236"/>
        <v>42118.556331018524</v>
      </c>
      <c r="T3716" s="11">
        <f t="shared" si="237"/>
        <v>42150.165972222225</v>
      </c>
    </row>
    <row r="3717" spans="1:20" ht="43.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s="5">
        <f t="shared" si="234"/>
        <v>1.0257142857142858</v>
      </c>
      <c r="H3717" t="s">
        <v>8225</v>
      </c>
      <c r="I3717" t="s">
        <v>8247</v>
      </c>
      <c r="J3717">
        <v>1427806320</v>
      </c>
      <c r="K3717">
        <v>1422834819</v>
      </c>
      <c r="L3717" t="b">
        <v>0</v>
      </c>
      <c r="M3717">
        <v>27</v>
      </c>
      <c r="N3717" s="6">
        <f t="shared" si="235"/>
        <v>132.96296296296296</v>
      </c>
      <c r="O3717" t="b">
        <v>1</v>
      </c>
      <c r="P3717" t="s">
        <v>8271</v>
      </c>
      <c r="Q3717" t="s">
        <v>8317</v>
      </c>
      <c r="R3717" t="s">
        <v>8318</v>
      </c>
      <c r="S3717" s="11">
        <f t="shared" si="236"/>
        <v>42036.995590277773</v>
      </c>
      <c r="T3717" s="11">
        <f t="shared" si="237"/>
        <v>42094.536111111112</v>
      </c>
    </row>
    <row r="3718" spans="1:20" ht="43.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s="5">
        <f t="shared" si="234"/>
        <v>1.5575000000000001</v>
      </c>
      <c r="H3718" t="s">
        <v>8224</v>
      </c>
      <c r="I3718" t="s">
        <v>8246</v>
      </c>
      <c r="J3718">
        <v>1453411109</v>
      </c>
      <c r="K3718">
        <v>1450819109</v>
      </c>
      <c r="L3718" t="b">
        <v>0</v>
      </c>
      <c r="M3718">
        <v>24</v>
      </c>
      <c r="N3718" s="6">
        <f t="shared" si="235"/>
        <v>51.916666666666664</v>
      </c>
      <c r="O3718" t="b">
        <v>1</v>
      </c>
      <c r="P3718" t="s">
        <v>8271</v>
      </c>
      <c r="Q3718" t="s">
        <v>8317</v>
      </c>
      <c r="R3718" t="s">
        <v>8318</v>
      </c>
      <c r="S3718" s="11">
        <f t="shared" si="236"/>
        <v>42360.887835648144</v>
      </c>
      <c r="T3718" s="11">
        <f t="shared" si="237"/>
        <v>42390.887835648144</v>
      </c>
    </row>
    <row r="3719" spans="1:20" ht="43.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s="5">
        <f t="shared" si="234"/>
        <v>1.0075000000000001</v>
      </c>
      <c r="H3719" t="s">
        <v>8225</v>
      </c>
      <c r="I3719" t="s">
        <v>8247</v>
      </c>
      <c r="J3719">
        <v>1431204449</v>
      </c>
      <c r="K3719">
        <v>1428526049</v>
      </c>
      <c r="L3719" t="b">
        <v>0</v>
      </c>
      <c r="M3719">
        <v>13</v>
      </c>
      <c r="N3719" s="6">
        <f t="shared" si="235"/>
        <v>310</v>
      </c>
      <c r="O3719" t="b">
        <v>1</v>
      </c>
      <c r="P3719" t="s">
        <v>8271</v>
      </c>
      <c r="Q3719" t="s">
        <v>8317</v>
      </c>
      <c r="R3719" t="s">
        <v>8318</v>
      </c>
      <c r="S3719" s="11">
        <f t="shared" si="236"/>
        <v>42102.866307870368</v>
      </c>
      <c r="T3719" s="11">
        <f t="shared" si="237"/>
        <v>42133.866307870368</v>
      </c>
    </row>
    <row r="3720" spans="1:20" ht="43.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s="5">
        <f t="shared" si="234"/>
        <v>2.3940000000000001</v>
      </c>
      <c r="H3720" t="s">
        <v>8225</v>
      </c>
      <c r="I3720" t="s">
        <v>8247</v>
      </c>
      <c r="J3720">
        <v>1425057075</v>
      </c>
      <c r="K3720">
        <v>1422465075</v>
      </c>
      <c r="L3720" t="b">
        <v>0</v>
      </c>
      <c r="M3720">
        <v>46</v>
      </c>
      <c r="N3720" s="6">
        <f t="shared" si="235"/>
        <v>26.021739130434781</v>
      </c>
      <c r="O3720" t="b">
        <v>1</v>
      </c>
      <c r="P3720" t="s">
        <v>8271</v>
      </c>
      <c r="Q3720" t="s">
        <v>8317</v>
      </c>
      <c r="R3720" t="s">
        <v>8318</v>
      </c>
      <c r="S3720" s="11">
        <f t="shared" si="236"/>
        <v>42032.716145833328</v>
      </c>
      <c r="T3720" s="11">
        <f t="shared" si="237"/>
        <v>42062.716145833328</v>
      </c>
    </row>
    <row r="3721" spans="1:20" ht="29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s="5">
        <f t="shared" si="234"/>
        <v>2.1</v>
      </c>
      <c r="H3721" t="s">
        <v>8225</v>
      </c>
      <c r="I3721" t="s">
        <v>8247</v>
      </c>
      <c r="J3721">
        <v>1434994266</v>
      </c>
      <c r="K3721">
        <v>1432402266</v>
      </c>
      <c r="L3721" t="b">
        <v>0</v>
      </c>
      <c r="M3721">
        <v>4</v>
      </c>
      <c r="N3721" s="6">
        <f t="shared" si="235"/>
        <v>105</v>
      </c>
      <c r="O3721" t="b">
        <v>1</v>
      </c>
      <c r="P3721" t="s">
        <v>8271</v>
      </c>
      <c r="Q3721" t="s">
        <v>8317</v>
      </c>
      <c r="R3721" t="s">
        <v>8318</v>
      </c>
      <c r="S3721" s="11">
        <f t="shared" si="236"/>
        <v>42147.729930555557</v>
      </c>
      <c r="T3721" s="11">
        <f t="shared" si="237"/>
        <v>42177.729930555557</v>
      </c>
    </row>
    <row r="3722" spans="1:20" ht="29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s="5">
        <f t="shared" si="234"/>
        <v>1.0451515151515152</v>
      </c>
      <c r="H3722" t="s">
        <v>8224</v>
      </c>
      <c r="I3722" t="s">
        <v>8246</v>
      </c>
      <c r="J3722">
        <v>1435881006</v>
      </c>
      <c r="K3722">
        <v>1433980206</v>
      </c>
      <c r="L3722" t="b">
        <v>0</v>
      </c>
      <c r="M3722">
        <v>40</v>
      </c>
      <c r="N3722" s="6">
        <f t="shared" si="235"/>
        <v>86.224999999999994</v>
      </c>
      <c r="O3722" t="b">
        <v>1</v>
      </c>
      <c r="P3722" t="s">
        <v>8271</v>
      </c>
      <c r="Q3722" t="s">
        <v>8317</v>
      </c>
      <c r="R3722" t="s">
        <v>8318</v>
      </c>
      <c r="S3722" s="11">
        <f t="shared" si="236"/>
        <v>42165.993125000001</v>
      </c>
      <c r="T3722" s="11">
        <f t="shared" si="237"/>
        <v>42187.993125000001</v>
      </c>
    </row>
    <row r="3723" spans="1:20" ht="43.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s="5">
        <f t="shared" si="234"/>
        <v>1.008</v>
      </c>
      <c r="H3723" t="s">
        <v>8224</v>
      </c>
      <c r="I3723" t="s">
        <v>8246</v>
      </c>
      <c r="J3723">
        <v>1415230084</v>
      </c>
      <c r="K3723">
        <v>1413412084</v>
      </c>
      <c r="L3723" t="b">
        <v>0</v>
      </c>
      <c r="M3723">
        <v>44</v>
      </c>
      <c r="N3723" s="6">
        <f t="shared" si="235"/>
        <v>114.54545454545455</v>
      </c>
      <c r="O3723" t="b">
        <v>1</v>
      </c>
      <c r="P3723" t="s">
        <v>8271</v>
      </c>
      <c r="Q3723" t="s">
        <v>8317</v>
      </c>
      <c r="R3723" t="s">
        <v>8318</v>
      </c>
      <c r="S3723" s="11">
        <f t="shared" si="236"/>
        <v>41927.936157407406</v>
      </c>
      <c r="T3723" s="11">
        <f t="shared" si="237"/>
        <v>41948.977824074071</v>
      </c>
    </row>
    <row r="3724" spans="1:20" ht="58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s="5">
        <f t="shared" si="234"/>
        <v>1.1120000000000001</v>
      </c>
      <c r="H3724" t="s">
        <v>8229</v>
      </c>
      <c r="I3724" t="s">
        <v>8251</v>
      </c>
      <c r="J3724">
        <v>1455231540</v>
      </c>
      <c r="K3724">
        <v>1452614847</v>
      </c>
      <c r="L3724" t="b">
        <v>0</v>
      </c>
      <c r="M3724">
        <v>35</v>
      </c>
      <c r="N3724" s="6">
        <f t="shared" si="235"/>
        <v>47.657142857142858</v>
      </c>
      <c r="O3724" t="b">
        <v>1</v>
      </c>
      <c r="P3724" t="s">
        <v>8271</v>
      </c>
      <c r="Q3724" t="s">
        <v>8317</v>
      </c>
      <c r="R3724" t="s">
        <v>8318</v>
      </c>
      <c r="S3724" s="11">
        <f t="shared" si="236"/>
        <v>42381.671840277777</v>
      </c>
      <c r="T3724" s="11">
        <f t="shared" si="237"/>
        <v>42411.957638888889</v>
      </c>
    </row>
    <row r="3725" spans="1:20" ht="29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s="5">
        <f t="shared" si="234"/>
        <v>1.0204444444444445</v>
      </c>
      <c r="H3725" t="s">
        <v>8225</v>
      </c>
      <c r="I3725" t="s">
        <v>8247</v>
      </c>
      <c r="J3725">
        <v>1417374262</v>
      </c>
      <c r="K3725">
        <v>1414778662</v>
      </c>
      <c r="L3725" t="b">
        <v>0</v>
      </c>
      <c r="M3725">
        <v>63</v>
      </c>
      <c r="N3725" s="6">
        <f t="shared" si="235"/>
        <v>72.888888888888886</v>
      </c>
      <c r="O3725" t="b">
        <v>1</v>
      </c>
      <c r="P3725" t="s">
        <v>8271</v>
      </c>
      <c r="Q3725" t="s">
        <v>8317</v>
      </c>
      <c r="R3725" t="s">
        <v>8318</v>
      </c>
      <c r="S3725" s="11">
        <f t="shared" si="236"/>
        <v>41943.753032407411</v>
      </c>
      <c r="T3725" s="11">
        <f t="shared" si="237"/>
        <v>41973.794699074075</v>
      </c>
    </row>
    <row r="3726" spans="1:20" ht="43.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s="5">
        <f t="shared" si="234"/>
        <v>1.0254767441860466</v>
      </c>
      <c r="H3726" t="s">
        <v>8225</v>
      </c>
      <c r="I3726" t="s">
        <v>8247</v>
      </c>
      <c r="J3726">
        <v>1462402800</v>
      </c>
      <c r="K3726">
        <v>1459856860</v>
      </c>
      <c r="L3726" t="b">
        <v>0</v>
      </c>
      <c r="M3726">
        <v>89</v>
      </c>
      <c r="N3726" s="6">
        <f t="shared" si="235"/>
        <v>49.545505617977533</v>
      </c>
      <c r="O3726" t="b">
        <v>1</v>
      </c>
      <c r="P3726" t="s">
        <v>8271</v>
      </c>
      <c r="Q3726" t="s">
        <v>8317</v>
      </c>
      <c r="R3726" t="s">
        <v>8318</v>
      </c>
      <c r="S3726" s="11">
        <f t="shared" si="236"/>
        <v>42465.491435185191</v>
      </c>
      <c r="T3726" s="11">
        <f t="shared" si="237"/>
        <v>42494.958333333328</v>
      </c>
    </row>
    <row r="3727" spans="1:20" ht="43.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s="5">
        <f t="shared" si="234"/>
        <v>1.27</v>
      </c>
      <c r="H3727" t="s">
        <v>8225</v>
      </c>
      <c r="I3727" t="s">
        <v>8247</v>
      </c>
      <c r="J3727">
        <v>1455831000</v>
      </c>
      <c r="K3727">
        <v>1454366467</v>
      </c>
      <c r="L3727" t="b">
        <v>0</v>
      </c>
      <c r="M3727">
        <v>15</v>
      </c>
      <c r="N3727" s="6">
        <f t="shared" si="235"/>
        <v>25.4</v>
      </c>
      <c r="O3727" t="b">
        <v>1</v>
      </c>
      <c r="P3727" t="s">
        <v>8271</v>
      </c>
      <c r="Q3727" t="s">
        <v>8317</v>
      </c>
      <c r="R3727" t="s">
        <v>8318</v>
      </c>
      <c r="S3727" s="11">
        <f t="shared" si="236"/>
        <v>42401.945219907408</v>
      </c>
      <c r="T3727" s="11">
        <f t="shared" si="237"/>
        <v>42418.895833333328</v>
      </c>
    </row>
    <row r="3728" spans="1:20" ht="43.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s="5">
        <f t="shared" si="234"/>
        <v>3.3870588235294119</v>
      </c>
      <c r="H3728" t="s">
        <v>8224</v>
      </c>
      <c r="I3728" t="s">
        <v>8246</v>
      </c>
      <c r="J3728">
        <v>1461963600</v>
      </c>
      <c r="K3728">
        <v>1459567371</v>
      </c>
      <c r="L3728" t="b">
        <v>0</v>
      </c>
      <c r="M3728">
        <v>46</v>
      </c>
      <c r="N3728" s="6">
        <f t="shared" si="235"/>
        <v>62.586956521739133</v>
      </c>
      <c r="O3728" t="b">
        <v>1</v>
      </c>
      <c r="P3728" t="s">
        <v>8271</v>
      </c>
      <c r="Q3728" t="s">
        <v>8317</v>
      </c>
      <c r="R3728" t="s">
        <v>8318</v>
      </c>
      <c r="S3728" s="11">
        <f t="shared" si="236"/>
        <v>42462.140868055561</v>
      </c>
      <c r="T3728" s="11">
        <f t="shared" si="237"/>
        <v>42489.875</v>
      </c>
    </row>
    <row r="3729" spans="1:20" ht="43.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s="5">
        <f t="shared" si="234"/>
        <v>1.0075000000000001</v>
      </c>
      <c r="H3729" t="s">
        <v>8224</v>
      </c>
      <c r="I3729" t="s">
        <v>8246</v>
      </c>
      <c r="J3729">
        <v>1476939300</v>
      </c>
      <c r="K3729">
        <v>1474273294</v>
      </c>
      <c r="L3729" t="b">
        <v>0</v>
      </c>
      <c r="M3729">
        <v>33</v>
      </c>
      <c r="N3729" s="6">
        <f t="shared" si="235"/>
        <v>61.060606060606062</v>
      </c>
      <c r="O3729" t="b">
        <v>1</v>
      </c>
      <c r="P3729" t="s">
        <v>8271</v>
      </c>
      <c r="Q3729" t="s">
        <v>8317</v>
      </c>
      <c r="R3729" t="s">
        <v>8318</v>
      </c>
      <c r="S3729" s="11">
        <f t="shared" si="236"/>
        <v>42632.348310185189</v>
      </c>
      <c r="T3729" s="11">
        <f t="shared" si="237"/>
        <v>42663.204861111109</v>
      </c>
    </row>
    <row r="3730" spans="1:20" ht="43.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s="5">
        <f t="shared" si="234"/>
        <v>9.3100000000000002E-2</v>
      </c>
      <c r="H3730" t="s">
        <v>8224</v>
      </c>
      <c r="I3730" t="s">
        <v>8246</v>
      </c>
      <c r="J3730">
        <v>1439957176</v>
      </c>
      <c r="K3730">
        <v>1437365176</v>
      </c>
      <c r="L3730" t="b">
        <v>0</v>
      </c>
      <c r="M3730">
        <v>31</v>
      </c>
      <c r="N3730" s="6">
        <f t="shared" si="235"/>
        <v>60.064516129032256</v>
      </c>
      <c r="O3730" t="b">
        <v>0</v>
      </c>
      <c r="P3730" t="s">
        <v>8271</v>
      </c>
      <c r="Q3730" t="s">
        <v>8317</v>
      </c>
      <c r="R3730" t="s">
        <v>8318</v>
      </c>
      <c r="S3730" s="11">
        <f t="shared" si="236"/>
        <v>42205.171018518522</v>
      </c>
      <c r="T3730" s="11">
        <f t="shared" si="237"/>
        <v>42235.171018518522</v>
      </c>
    </row>
    <row r="3731" spans="1:20" ht="43.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s="5">
        <f t="shared" si="234"/>
        <v>7.2400000000000006E-2</v>
      </c>
      <c r="H3731" t="s">
        <v>8224</v>
      </c>
      <c r="I3731" t="s">
        <v>8246</v>
      </c>
      <c r="J3731">
        <v>1427082912</v>
      </c>
      <c r="K3731">
        <v>1423198512</v>
      </c>
      <c r="L3731" t="b">
        <v>0</v>
      </c>
      <c r="M3731">
        <v>5</v>
      </c>
      <c r="N3731" s="6">
        <f t="shared" si="235"/>
        <v>72.400000000000006</v>
      </c>
      <c r="O3731" t="b">
        <v>0</v>
      </c>
      <c r="P3731" t="s">
        <v>8271</v>
      </c>
      <c r="Q3731" t="s">
        <v>8317</v>
      </c>
      <c r="R3731" t="s">
        <v>8318</v>
      </c>
      <c r="S3731" s="11">
        <f t="shared" si="236"/>
        <v>42041.205000000002</v>
      </c>
      <c r="T3731" s="11">
        <f t="shared" si="237"/>
        <v>42086.16333333333</v>
      </c>
    </row>
    <row r="3732" spans="1:20" ht="43.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s="5">
        <f t="shared" si="234"/>
        <v>0.1</v>
      </c>
      <c r="H3732" t="s">
        <v>8224</v>
      </c>
      <c r="I3732" t="s">
        <v>8246</v>
      </c>
      <c r="J3732">
        <v>1439828159</v>
      </c>
      <c r="K3732">
        <v>1437236159</v>
      </c>
      <c r="L3732" t="b">
        <v>0</v>
      </c>
      <c r="M3732">
        <v>1</v>
      </c>
      <c r="N3732" s="6">
        <f t="shared" si="235"/>
        <v>100</v>
      </c>
      <c r="O3732" t="b">
        <v>0</v>
      </c>
      <c r="P3732" t="s">
        <v>8271</v>
      </c>
      <c r="Q3732" t="s">
        <v>8317</v>
      </c>
      <c r="R3732" t="s">
        <v>8318</v>
      </c>
      <c r="S3732" s="11">
        <f t="shared" si="236"/>
        <v>42203.677766203706</v>
      </c>
      <c r="T3732" s="11">
        <f t="shared" si="237"/>
        <v>42233.677766203706</v>
      </c>
    </row>
    <row r="3733" spans="1:20" ht="43.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s="5">
        <f t="shared" si="234"/>
        <v>0.11272727272727273</v>
      </c>
      <c r="H3733" t="s">
        <v>8224</v>
      </c>
      <c r="I3733" t="s">
        <v>8246</v>
      </c>
      <c r="J3733">
        <v>1420860180</v>
      </c>
      <c r="K3733">
        <v>1418234646</v>
      </c>
      <c r="L3733" t="b">
        <v>0</v>
      </c>
      <c r="M3733">
        <v>12</v>
      </c>
      <c r="N3733" s="6">
        <f t="shared" si="235"/>
        <v>51.666666666666664</v>
      </c>
      <c r="O3733" t="b">
        <v>0</v>
      </c>
      <c r="P3733" t="s">
        <v>8271</v>
      </c>
      <c r="Q3733" t="s">
        <v>8317</v>
      </c>
      <c r="R3733" t="s">
        <v>8318</v>
      </c>
      <c r="S3733" s="11">
        <f t="shared" si="236"/>
        <v>41983.752847222218</v>
      </c>
      <c r="T3733" s="11">
        <f t="shared" si="237"/>
        <v>42014.140972222223</v>
      </c>
    </row>
    <row r="3734" spans="1:20" ht="29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s="5">
        <f t="shared" si="234"/>
        <v>0.15411764705882353</v>
      </c>
      <c r="H3734" t="s">
        <v>8233</v>
      </c>
      <c r="I3734" t="s">
        <v>8249</v>
      </c>
      <c r="J3734">
        <v>1422100800</v>
      </c>
      <c r="K3734">
        <v>1416932133</v>
      </c>
      <c r="L3734" t="b">
        <v>0</v>
      </c>
      <c r="M3734">
        <v>4</v>
      </c>
      <c r="N3734" s="6">
        <f t="shared" si="235"/>
        <v>32.75</v>
      </c>
      <c r="O3734" t="b">
        <v>0</v>
      </c>
      <c r="P3734" t="s">
        <v>8271</v>
      </c>
      <c r="Q3734" t="s">
        <v>8317</v>
      </c>
      <c r="R3734" t="s">
        <v>8318</v>
      </c>
      <c r="S3734" s="11">
        <f t="shared" si="236"/>
        <v>41968.677465277782</v>
      </c>
      <c r="T3734" s="11">
        <f t="shared" si="237"/>
        <v>42028.5</v>
      </c>
    </row>
    <row r="3735" spans="1:20" ht="43.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s="5">
        <f t="shared" si="234"/>
        <v>0</v>
      </c>
      <c r="H3735" t="s">
        <v>8224</v>
      </c>
      <c r="I3735" t="s">
        <v>8246</v>
      </c>
      <c r="J3735">
        <v>1429396200</v>
      </c>
      <c r="K3735">
        <v>1428539708</v>
      </c>
      <c r="L3735" t="b">
        <v>0</v>
      </c>
      <c r="M3735">
        <v>0</v>
      </c>
      <c r="N3735" s="6">
        <f t="shared" si="235"/>
        <v>0</v>
      </c>
      <c r="O3735" t="b">
        <v>0</v>
      </c>
      <c r="P3735" t="s">
        <v>8271</v>
      </c>
      <c r="Q3735" t="s">
        <v>8317</v>
      </c>
      <c r="R3735" t="s">
        <v>8318</v>
      </c>
      <c r="S3735" s="11">
        <f t="shared" si="236"/>
        <v>42103.024398148147</v>
      </c>
      <c r="T3735" s="11">
        <f t="shared" si="237"/>
        <v>42112.9375</v>
      </c>
    </row>
    <row r="3736" spans="1:20" ht="43.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s="5">
        <f t="shared" si="234"/>
        <v>0.28466666666666668</v>
      </c>
      <c r="H3736" t="s">
        <v>8224</v>
      </c>
      <c r="I3736" t="s">
        <v>8246</v>
      </c>
      <c r="J3736">
        <v>1432589896</v>
      </c>
      <c r="K3736">
        <v>1427405896</v>
      </c>
      <c r="L3736" t="b">
        <v>0</v>
      </c>
      <c r="M3736">
        <v>7</v>
      </c>
      <c r="N3736" s="6">
        <f t="shared" si="235"/>
        <v>61</v>
      </c>
      <c r="O3736" t="b">
        <v>0</v>
      </c>
      <c r="P3736" t="s">
        <v>8271</v>
      </c>
      <c r="Q3736" t="s">
        <v>8317</v>
      </c>
      <c r="R3736" t="s">
        <v>8318</v>
      </c>
      <c r="S3736" s="11">
        <f t="shared" si="236"/>
        <v>42089.901574074072</v>
      </c>
      <c r="T3736" s="11">
        <f t="shared" si="237"/>
        <v>42149.901574074072</v>
      </c>
    </row>
    <row r="3737" spans="1:20" ht="29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s="5">
        <f t="shared" si="234"/>
        <v>0.13333333333333333</v>
      </c>
      <c r="H3737" t="s">
        <v>8225</v>
      </c>
      <c r="I3737" t="s">
        <v>8247</v>
      </c>
      <c r="J3737">
        <v>1432831089</v>
      </c>
      <c r="K3737">
        <v>1430239089</v>
      </c>
      <c r="L3737" t="b">
        <v>0</v>
      </c>
      <c r="M3737">
        <v>2</v>
      </c>
      <c r="N3737" s="6">
        <f t="shared" si="235"/>
        <v>10</v>
      </c>
      <c r="O3737" t="b">
        <v>0</v>
      </c>
      <c r="P3737" t="s">
        <v>8271</v>
      </c>
      <c r="Q3737" t="s">
        <v>8317</v>
      </c>
      <c r="R3737" t="s">
        <v>8318</v>
      </c>
      <c r="S3737" s="11">
        <f t="shared" si="236"/>
        <v>42122.693159722221</v>
      </c>
      <c r="T3737" s="11">
        <f t="shared" si="237"/>
        <v>42152.693159722221</v>
      </c>
    </row>
    <row r="3738" spans="1:20" ht="43.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s="5">
        <f t="shared" si="234"/>
        <v>6.6666666666666671E-3</v>
      </c>
      <c r="H3738" t="s">
        <v>8225</v>
      </c>
      <c r="I3738" t="s">
        <v>8247</v>
      </c>
      <c r="J3738">
        <v>1427133600</v>
      </c>
      <c r="K3738">
        <v>1423847093</v>
      </c>
      <c r="L3738" t="b">
        <v>0</v>
      </c>
      <c r="M3738">
        <v>1</v>
      </c>
      <c r="N3738" s="6">
        <f t="shared" si="235"/>
        <v>10</v>
      </c>
      <c r="O3738" t="b">
        <v>0</v>
      </c>
      <c r="P3738" t="s">
        <v>8271</v>
      </c>
      <c r="Q3738" t="s">
        <v>8317</v>
      </c>
      <c r="R3738" t="s">
        <v>8318</v>
      </c>
      <c r="S3738" s="11">
        <f t="shared" si="236"/>
        <v>42048.711724537032</v>
      </c>
      <c r="T3738" s="11">
        <f t="shared" si="237"/>
        <v>42086.75</v>
      </c>
    </row>
    <row r="3739" spans="1:20" ht="29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s="5">
        <f t="shared" si="234"/>
        <v>0.21428571428571427</v>
      </c>
      <c r="H3739" t="s">
        <v>8224</v>
      </c>
      <c r="I3739" t="s">
        <v>8246</v>
      </c>
      <c r="J3739">
        <v>1447311540</v>
      </c>
      <c r="K3739">
        <v>1445358903</v>
      </c>
      <c r="L3739" t="b">
        <v>0</v>
      </c>
      <c r="M3739">
        <v>4</v>
      </c>
      <c r="N3739" s="6">
        <f t="shared" si="235"/>
        <v>37.5</v>
      </c>
      <c r="O3739" t="b">
        <v>0</v>
      </c>
      <c r="P3739" t="s">
        <v>8271</v>
      </c>
      <c r="Q3739" t="s">
        <v>8317</v>
      </c>
      <c r="R3739" t="s">
        <v>8318</v>
      </c>
      <c r="S3739" s="11">
        <f t="shared" si="236"/>
        <v>42297.691006944442</v>
      </c>
      <c r="T3739" s="11">
        <f t="shared" si="237"/>
        <v>42320.290972222225</v>
      </c>
    </row>
    <row r="3740" spans="1:20" ht="29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s="5">
        <f t="shared" si="234"/>
        <v>0.18</v>
      </c>
      <c r="H3740" t="s">
        <v>8225</v>
      </c>
      <c r="I3740" t="s">
        <v>8247</v>
      </c>
      <c r="J3740">
        <v>1405461600</v>
      </c>
      <c r="K3740">
        <v>1403562705</v>
      </c>
      <c r="L3740" t="b">
        <v>0</v>
      </c>
      <c r="M3740">
        <v>6</v>
      </c>
      <c r="N3740" s="6">
        <f t="shared" si="235"/>
        <v>45</v>
      </c>
      <c r="O3740" t="b">
        <v>0</v>
      </c>
      <c r="P3740" t="s">
        <v>8271</v>
      </c>
      <c r="Q3740" t="s">
        <v>8317</v>
      </c>
      <c r="R3740" t="s">
        <v>8318</v>
      </c>
      <c r="S3740" s="11">
        <f t="shared" si="236"/>
        <v>41813.938715277778</v>
      </c>
      <c r="T3740" s="11">
        <f t="shared" si="237"/>
        <v>41835.916666666664</v>
      </c>
    </row>
    <row r="3741" spans="1:20" ht="43.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s="5">
        <f t="shared" si="234"/>
        <v>0.20125000000000001</v>
      </c>
      <c r="H3741" t="s">
        <v>8225</v>
      </c>
      <c r="I3741" t="s">
        <v>8247</v>
      </c>
      <c r="J3741">
        <v>1468752468</v>
      </c>
      <c r="K3741">
        <v>1467024468</v>
      </c>
      <c r="L3741" t="b">
        <v>0</v>
      </c>
      <c r="M3741">
        <v>8</v>
      </c>
      <c r="N3741" s="6">
        <f t="shared" si="235"/>
        <v>100.625</v>
      </c>
      <c r="O3741" t="b">
        <v>0</v>
      </c>
      <c r="P3741" t="s">
        <v>8271</v>
      </c>
      <c r="Q3741" t="s">
        <v>8317</v>
      </c>
      <c r="R3741" t="s">
        <v>8318</v>
      </c>
      <c r="S3741" s="11">
        <f t="shared" si="236"/>
        <v>42548.449861111112</v>
      </c>
      <c r="T3741" s="11">
        <f t="shared" si="237"/>
        <v>42568.449861111112</v>
      </c>
    </row>
    <row r="3742" spans="1:20" ht="43.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s="5">
        <f t="shared" si="234"/>
        <v>0.17899999999999999</v>
      </c>
      <c r="H3742" t="s">
        <v>8224</v>
      </c>
      <c r="I3742" t="s">
        <v>8246</v>
      </c>
      <c r="J3742">
        <v>1407808438</v>
      </c>
      <c r="K3742">
        <v>1405217355</v>
      </c>
      <c r="L3742" t="b">
        <v>0</v>
      </c>
      <c r="M3742">
        <v>14</v>
      </c>
      <c r="N3742" s="6">
        <f t="shared" si="235"/>
        <v>25.571428571428573</v>
      </c>
      <c r="O3742" t="b">
        <v>0</v>
      </c>
      <c r="P3742" t="s">
        <v>8271</v>
      </c>
      <c r="Q3742" t="s">
        <v>8317</v>
      </c>
      <c r="R3742" t="s">
        <v>8318</v>
      </c>
      <c r="S3742" s="11">
        <f t="shared" si="236"/>
        <v>41833.089756944442</v>
      </c>
      <c r="T3742" s="11">
        <f t="shared" si="237"/>
        <v>41863.079143518517</v>
      </c>
    </row>
    <row r="3743" spans="1:20" ht="43.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s="5">
        <f t="shared" si="234"/>
        <v>0</v>
      </c>
      <c r="H3743" t="s">
        <v>8224</v>
      </c>
      <c r="I3743" t="s">
        <v>8246</v>
      </c>
      <c r="J3743">
        <v>1450389950</v>
      </c>
      <c r="K3743">
        <v>1447797950</v>
      </c>
      <c r="L3743" t="b">
        <v>0</v>
      </c>
      <c r="M3743">
        <v>0</v>
      </c>
      <c r="N3743" s="6">
        <f t="shared" si="235"/>
        <v>0</v>
      </c>
      <c r="O3743" t="b">
        <v>0</v>
      </c>
      <c r="P3743" t="s">
        <v>8271</v>
      </c>
      <c r="Q3743" t="s">
        <v>8317</v>
      </c>
      <c r="R3743" t="s">
        <v>8318</v>
      </c>
      <c r="S3743" s="11">
        <f t="shared" si="236"/>
        <v>42325.920717592591</v>
      </c>
      <c r="T3743" s="11">
        <f t="shared" si="237"/>
        <v>42355.920717592591</v>
      </c>
    </row>
    <row r="3744" spans="1:20" ht="43.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s="5">
        <f t="shared" si="234"/>
        <v>0.02</v>
      </c>
      <c r="H3744" t="s">
        <v>8224</v>
      </c>
      <c r="I3744" t="s">
        <v>8246</v>
      </c>
      <c r="J3744">
        <v>1409980144</v>
      </c>
      <c r="K3744">
        <v>1407388144</v>
      </c>
      <c r="L3744" t="b">
        <v>0</v>
      </c>
      <c r="M3744">
        <v>4</v>
      </c>
      <c r="N3744" s="6">
        <f t="shared" si="235"/>
        <v>25</v>
      </c>
      <c r="O3744" t="b">
        <v>0</v>
      </c>
      <c r="P3744" t="s">
        <v>8271</v>
      </c>
      <c r="Q3744" t="s">
        <v>8317</v>
      </c>
      <c r="R3744" t="s">
        <v>8318</v>
      </c>
      <c r="S3744" s="11">
        <f t="shared" si="236"/>
        <v>41858.214629629627</v>
      </c>
      <c r="T3744" s="11">
        <f t="shared" si="237"/>
        <v>41888.214629629627</v>
      </c>
    </row>
    <row r="3745" spans="1:20" ht="29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s="5">
        <f t="shared" si="234"/>
        <v>0</v>
      </c>
      <c r="H3745" t="s">
        <v>8224</v>
      </c>
      <c r="I3745" t="s">
        <v>8246</v>
      </c>
      <c r="J3745">
        <v>1404406964</v>
      </c>
      <c r="K3745">
        <v>1401814964</v>
      </c>
      <c r="L3745" t="b">
        <v>0</v>
      </c>
      <c r="M3745">
        <v>0</v>
      </c>
      <c r="N3745" s="6">
        <f t="shared" si="235"/>
        <v>0</v>
      </c>
      <c r="O3745" t="b">
        <v>0</v>
      </c>
      <c r="P3745" t="s">
        <v>8271</v>
      </c>
      <c r="Q3745" t="s">
        <v>8317</v>
      </c>
      <c r="R3745" t="s">
        <v>8318</v>
      </c>
      <c r="S3745" s="11">
        <f t="shared" si="236"/>
        <v>41793.710231481484</v>
      </c>
      <c r="T3745" s="11">
        <f t="shared" si="237"/>
        <v>41823.710231481484</v>
      </c>
    </row>
    <row r="3746" spans="1:20" ht="43.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s="5">
        <f t="shared" si="234"/>
        <v>0</v>
      </c>
      <c r="H3746" t="s">
        <v>8224</v>
      </c>
      <c r="I3746" t="s">
        <v>8246</v>
      </c>
      <c r="J3746">
        <v>1404532740</v>
      </c>
      <c r="K3746">
        <v>1401823952</v>
      </c>
      <c r="L3746" t="b">
        <v>0</v>
      </c>
      <c r="M3746">
        <v>0</v>
      </c>
      <c r="N3746" s="6">
        <f t="shared" si="235"/>
        <v>0</v>
      </c>
      <c r="O3746" t="b">
        <v>0</v>
      </c>
      <c r="P3746" t="s">
        <v>8271</v>
      </c>
      <c r="Q3746" t="s">
        <v>8317</v>
      </c>
      <c r="R3746" t="s">
        <v>8318</v>
      </c>
      <c r="S3746" s="11">
        <f t="shared" si="236"/>
        <v>41793.814259259263</v>
      </c>
      <c r="T3746" s="11">
        <f t="shared" si="237"/>
        <v>41825.165972222225</v>
      </c>
    </row>
    <row r="3747" spans="1:20" ht="43.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s="5">
        <f t="shared" si="234"/>
        <v>0.1</v>
      </c>
      <c r="H3747" t="s">
        <v>8224</v>
      </c>
      <c r="I3747" t="s">
        <v>8246</v>
      </c>
      <c r="J3747">
        <v>1407689102</v>
      </c>
      <c r="K3747">
        <v>1405097102</v>
      </c>
      <c r="L3747" t="b">
        <v>0</v>
      </c>
      <c r="M3747">
        <v>1</v>
      </c>
      <c r="N3747" s="6">
        <f t="shared" si="235"/>
        <v>10</v>
      </c>
      <c r="O3747" t="b">
        <v>0</v>
      </c>
      <c r="P3747" t="s">
        <v>8271</v>
      </c>
      <c r="Q3747" t="s">
        <v>8317</v>
      </c>
      <c r="R3747" t="s">
        <v>8318</v>
      </c>
      <c r="S3747" s="11">
        <f t="shared" si="236"/>
        <v>41831.697939814818</v>
      </c>
      <c r="T3747" s="11">
        <f t="shared" si="237"/>
        <v>41861.697939814818</v>
      </c>
    </row>
    <row r="3748" spans="1:20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s="5">
        <f t="shared" si="234"/>
        <v>2.3764705882352941E-2</v>
      </c>
      <c r="H3748" t="s">
        <v>8224</v>
      </c>
      <c r="I3748" t="s">
        <v>8246</v>
      </c>
      <c r="J3748">
        <v>1475918439</v>
      </c>
      <c r="K3748">
        <v>1473326439</v>
      </c>
      <c r="L3748" t="b">
        <v>0</v>
      </c>
      <c r="M3748">
        <v>1</v>
      </c>
      <c r="N3748" s="6">
        <f t="shared" si="235"/>
        <v>202</v>
      </c>
      <c r="O3748" t="b">
        <v>0</v>
      </c>
      <c r="P3748" t="s">
        <v>8271</v>
      </c>
      <c r="Q3748" t="s">
        <v>8317</v>
      </c>
      <c r="R3748" t="s">
        <v>8318</v>
      </c>
      <c r="S3748" s="11">
        <f t="shared" si="236"/>
        <v>42621.389340277776</v>
      </c>
      <c r="T3748" s="11">
        <f t="shared" si="237"/>
        <v>42651.389340277776</v>
      </c>
    </row>
    <row r="3749" spans="1:20" ht="29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s="5">
        <f t="shared" si="234"/>
        <v>0.01</v>
      </c>
      <c r="H3749" t="s">
        <v>8225</v>
      </c>
      <c r="I3749" t="s">
        <v>8247</v>
      </c>
      <c r="J3749">
        <v>1436137140</v>
      </c>
      <c r="K3749">
        <v>1433833896</v>
      </c>
      <c r="L3749" t="b">
        <v>0</v>
      </c>
      <c r="M3749">
        <v>1</v>
      </c>
      <c r="N3749" s="6">
        <f t="shared" si="235"/>
        <v>25</v>
      </c>
      <c r="O3749" t="b">
        <v>0</v>
      </c>
      <c r="P3749" t="s">
        <v>8271</v>
      </c>
      <c r="Q3749" t="s">
        <v>8317</v>
      </c>
      <c r="R3749" t="s">
        <v>8318</v>
      </c>
      <c r="S3749" s="11">
        <f t="shared" si="236"/>
        <v>42164.299722222218</v>
      </c>
      <c r="T3749" s="11">
        <f t="shared" si="237"/>
        <v>42190.957638888889</v>
      </c>
    </row>
    <row r="3750" spans="1:20" ht="43.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s="5">
        <f t="shared" si="234"/>
        <v>1.0351999999999999</v>
      </c>
      <c r="H3750" t="s">
        <v>8224</v>
      </c>
      <c r="I3750" t="s">
        <v>8246</v>
      </c>
      <c r="J3750">
        <v>1455602340</v>
      </c>
      <c r="K3750">
        <v>1453827436</v>
      </c>
      <c r="L3750" t="b">
        <v>0</v>
      </c>
      <c r="M3750">
        <v>52</v>
      </c>
      <c r="N3750" s="6">
        <f t="shared" si="235"/>
        <v>99.538461538461533</v>
      </c>
      <c r="O3750" t="b">
        <v>1</v>
      </c>
      <c r="P3750" t="s">
        <v>8305</v>
      </c>
      <c r="Q3750" t="s">
        <v>8317</v>
      </c>
      <c r="R3750" t="s">
        <v>8359</v>
      </c>
      <c r="S3750" s="11">
        <f t="shared" si="236"/>
        <v>42395.706435185188</v>
      </c>
      <c r="T3750" s="11">
        <f t="shared" si="237"/>
        <v>42416.249305555553</v>
      </c>
    </row>
    <row r="3751" spans="1:20" ht="43.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s="5">
        <f t="shared" si="234"/>
        <v>1.05</v>
      </c>
      <c r="H3751" t="s">
        <v>8224</v>
      </c>
      <c r="I3751" t="s">
        <v>8246</v>
      </c>
      <c r="J3751">
        <v>1461902340</v>
      </c>
      <c r="K3751">
        <v>1459220588</v>
      </c>
      <c r="L3751" t="b">
        <v>0</v>
      </c>
      <c r="M3751">
        <v>7</v>
      </c>
      <c r="N3751" s="6">
        <f t="shared" si="235"/>
        <v>75</v>
      </c>
      <c r="O3751" t="b">
        <v>1</v>
      </c>
      <c r="P3751" t="s">
        <v>8305</v>
      </c>
      <c r="Q3751" t="s">
        <v>8317</v>
      </c>
      <c r="R3751" t="s">
        <v>8359</v>
      </c>
      <c r="S3751" s="11">
        <f t="shared" si="236"/>
        <v>42458.127175925925</v>
      </c>
      <c r="T3751" s="11">
        <f t="shared" si="237"/>
        <v>42489.165972222225</v>
      </c>
    </row>
    <row r="3752" spans="1:20" ht="87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s="5">
        <f t="shared" si="234"/>
        <v>1.0044999999999999</v>
      </c>
      <c r="H3752" t="s">
        <v>8224</v>
      </c>
      <c r="I3752" t="s">
        <v>8246</v>
      </c>
      <c r="J3752">
        <v>1423555140</v>
      </c>
      <c r="K3752">
        <v>1421105608</v>
      </c>
      <c r="L3752" t="b">
        <v>0</v>
      </c>
      <c r="M3752">
        <v>28</v>
      </c>
      <c r="N3752" s="6">
        <f t="shared" si="235"/>
        <v>215.25</v>
      </c>
      <c r="O3752" t="b">
        <v>1</v>
      </c>
      <c r="P3752" t="s">
        <v>8305</v>
      </c>
      <c r="Q3752" t="s">
        <v>8317</v>
      </c>
      <c r="R3752" t="s">
        <v>8359</v>
      </c>
      <c r="S3752" s="11">
        <f t="shared" si="236"/>
        <v>42016.981574074074</v>
      </c>
      <c r="T3752" s="11">
        <f t="shared" si="237"/>
        <v>42045.332638888889</v>
      </c>
    </row>
    <row r="3753" spans="1:20" ht="43.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s="5">
        <f t="shared" si="234"/>
        <v>1.3260000000000001</v>
      </c>
      <c r="H3753" t="s">
        <v>8224</v>
      </c>
      <c r="I3753" t="s">
        <v>8246</v>
      </c>
      <c r="J3753">
        <v>1459641073</v>
      </c>
      <c r="K3753">
        <v>1454460673</v>
      </c>
      <c r="L3753" t="b">
        <v>0</v>
      </c>
      <c r="M3753">
        <v>11</v>
      </c>
      <c r="N3753" s="6">
        <f t="shared" si="235"/>
        <v>120.54545454545455</v>
      </c>
      <c r="O3753" t="b">
        <v>1</v>
      </c>
      <c r="P3753" t="s">
        <v>8305</v>
      </c>
      <c r="Q3753" t="s">
        <v>8317</v>
      </c>
      <c r="R3753" t="s">
        <v>8359</v>
      </c>
      <c r="S3753" s="11">
        <f t="shared" si="236"/>
        <v>42403.035567129627</v>
      </c>
      <c r="T3753" s="11">
        <f t="shared" si="237"/>
        <v>42462.993900462956</v>
      </c>
    </row>
    <row r="3754" spans="1:20" ht="58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s="5">
        <f t="shared" si="234"/>
        <v>1.1299999999999999</v>
      </c>
      <c r="H3754" t="s">
        <v>8225</v>
      </c>
      <c r="I3754" t="s">
        <v>8247</v>
      </c>
      <c r="J3754">
        <v>1476651600</v>
      </c>
      <c r="K3754">
        <v>1473189335</v>
      </c>
      <c r="L3754" t="b">
        <v>0</v>
      </c>
      <c r="M3754">
        <v>15</v>
      </c>
      <c r="N3754" s="6">
        <f t="shared" si="235"/>
        <v>37.666666666666664</v>
      </c>
      <c r="O3754" t="b">
        <v>1</v>
      </c>
      <c r="P3754" t="s">
        <v>8305</v>
      </c>
      <c r="Q3754" t="s">
        <v>8317</v>
      </c>
      <c r="R3754" t="s">
        <v>8359</v>
      </c>
      <c r="S3754" s="11">
        <f t="shared" si="236"/>
        <v>42619.802488425921</v>
      </c>
      <c r="T3754" s="11">
        <f t="shared" si="237"/>
        <v>42659.875</v>
      </c>
    </row>
    <row r="3755" spans="1:20" ht="43.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s="5">
        <f t="shared" si="234"/>
        <v>1.0334000000000001</v>
      </c>
      <c r="H3755" t="s">
        <v>8224</v>
      </c>
      <c r="I3755" t="s">
        <v>8246</v>
      </c>
      <c r="J3755">
        <v>1433289600</v>
      </c>
      <c r="K3755">
        <v>1430768800</v>
      </c>
      <c r="L3755" t="b">
        <v>0</v>
      </c>
      <c r="M3755">
        <v>30</v>
      </c>
      <c r="N3755" s="6">
        <f t="shared" si="235"/>
        <v>172.23333333333332</v>
      </c>
      <c r="O3755" t="b">
        <v>1</v>
      </c>
      <c r="P3755" t="s">
        <v>8305</v>
      </c>
      <c r="Q3755" t="s">
        <v>8317</v>
      </c>
      <c r="R3755" t="s">
        <v>8359</v>
      </c>
      <c r="S3755" s="11">
        <f t="shared" si="236"/>
        <v>42128.824074074073</v>
      </c>
      <c r="T3755" s="11">
        <f t="shared" si="237"/>
        <v>42158</v>
      </c>
    </row>
    <row r="3756" spans="1:20" ht="43.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s="5">
        <f t="shared" si="234"/>
        <v>1.2</v>
      </c>
      <c r="H3756" t="s">
        <v>8224</v>
      </c>
      <c r="I3756" t="s">
        <v>8246</v>
      </c>
      <c r="J3756">
        <v>1406350740</v>
      </c>
      <c r="K3756">
        <v>1403125737</v>
      </c>
      <c r="L3756" t="b">
        <v>0</v>
      </c>
      <c r="M3756">
        <v>27</v>
      </c>
      <c r="N3756" s="6">
        <f t="shared" si="235"/>
        <v>111.11111111111111</v>
      </c>
      <c r="O3756" t="b">
        <v>1</v>
      </c>
      <c r="P3756" t="s">
        <v>8305</v>
      </c>
      <c r="Q3756" t="s">
        <v>8317</v>
      </c>
      <c r="R3756" t="s">
        <v>8359</v>
      </c>
      <c r="S3756" s="11">
        <f t="shared" si="236"/>
        <v>41808.881215277775</v>
      </c>
      <c r="T3756" s="11">
        <f t="shared" si="237"/>
        <v>41846.207638888889</v>
      </c>
    </row>
    <row r="3757" spans="1:20" ht="43.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s="5">
        <f t="shared" si="234"/>
        <v>1.2963636363636364</v>
      </c>
      <c r="H3757" t="s">
        <v>8225</v>
      </c>
      <c r="I3757" t="s">
        <v>8247</v>
      </c>
      <c r="J3757">
        <v>1460753307</v>
      </c>
      <c r="K3757">
        <v>1458161307</v>
      </c>
      <c r="L3757" t="b">
        <v>0</v>
      </c>
      <c r="M3757">
        <v>28</v>
      </c>
      <c r="N3757" s="6">
        <f t="shared" si="235"/>
        <v>25.464285714285715</v>
      </c>
      <c r="O3757" t="b">
        <v>1</v>
      </c>
      <c r="P3757" t="s">
        <v>8305</v>
      </c>
      <c r="Q3757" t="s">
        <v>8317</v>
      </c>
      <c r="R3757" t="s">
        <v>8359</v>
      </c>
      <c r="S3757" s="11">
        <f t="shared" si="236"/>
        <v>42445.866979166662</v>
      </c>
      <c r="T3757" s="11">
        <f t="shared" si="237"/>
        <v>42475.866979166662</v>
      </c>
    </row>
    <row r="3758" spans="1:20" ht="43.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s="5">
        <f t="shared" si="234"/>
        <v>1.0111111111111111</v>
      </c>
      <c r="H3758" t="s">
        <v>8224</v>
      </c>
      <c r="I3758" t="s">
        <v>8246</v>
      </c>
      <c r="J3758">
        <v>1402515198</v>
      </c>
      <c r="K3758">
        <v>1399923198</v>
      </c>
      <c r="L3758" t="b">
        <v>0</v>
      </c>
      <c r="M3758">
        <v>17</v>
      </c>
      <c r="N3758" s="6">
        <f t="shared" si="235"/>
        <v>267.64705882352939</v>
      </c>
      <c r="O3758" t="b">
        <v>1</v>
      </c>
      <c r="P3758" t="s">
        <v>8305</v>
      </c>
      <c r="Q3758" t="s">
        <v>8317</v>
      </c>
      <c r="R3758" t="s">
        <v>8359</v>
      </c>
      <c r="S3758" s="11">
        <f t="shared" si="236"/>
        <v>41771.814791666664</v>
      </c>
      <c r="T3758" s="11">
        <f t="shared" si="237"/>
        <v>41801.814791666664</v>
      </c>
    </row>
    <row r="3759" spans="1:20" ht="43.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s="5">
        <f t="shared" si="234"/>
        <v>1.0851428571428572</v>
      </c>
      <c r="H3759" t="s">
        <v>8224</v>
      </c>
      <c r="I3759" t="s">
        <v>8246</v>
      </c>
      <c r="J3759">
        <v>1417465515</v>
      </c>
      <c r="K3759">
        <v>1415737515</v>
      </c>
      <c r="L3759" t="b">
        <v>0</v>
      </c>
      <c r="M3759">
        <v>50</v>
      </c>
      <c r="N3759" s="6">
        <f t="shared" si="235"/>
        <v>75.959999999999994</v>
      </c>
      <c r="O3759" t="b">
        <v>1</v>
      </c>
      <c r="P3759" t="s">
        <v>8305</v>
      </c>
      <c r="Q3759" t="s">
        <v>8317</v>
      </c>
      <c r="R3759" t="s">
        <v>8359</v>
      </c>
      <c r="S3759" s="11">
        <f t="shared" si="236"/>
        <v>41954.850868055553</v>
      </c>
      <c r="T3759" s="11">
        <f t="shared" si="237"/>
        <v>41974.850868055553</v>
      </c>
    </row>
    <row r="3760" spans="1:20" ht="29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s="5">
        <f t="shared" si="234"/>
        <v>1.0233333333333334</v>
      </c>
      <c r="H3760" t="s">
        <v>8224</v>
      </c>
      <c r="I3760" t="s">
        <v>8246</v>
      </c>
      <c r="J3760">
        <v>1400475600</v>
      </c>
      <c r="K3760">
        <v>1397819938</v>
      </c>
      <c r="L3760" t="b">
        <v>0</v>
      </c>
      <c r="M3760">
        <v>26</v>
      </c>
      <c r="N3760" s="6">
        <f t="shared" si="235"/>
        <v>59.03846153846154</v>
      </c>
      <c r="O3760" t="b">
        <v>1</v>
      </c>
      <c r="P3760" t="s">
        <v>8305</v>
      </c>
      <c r="Q3760" t="s">
        <v>8317</v>
      </c>
      <c r="R3760" t="s">
        <v>8359</v>
      </c>
      <c r="S3760" s="11">
        <f t="shared" si="236"/>
        <v>41747.471504629626</v>
      </c>
      <c r="T3760" s="11">
        <f t="shared" si="237"/>
        <v>41778.208333333336</v>
      </c>
    </row>
    <row r="3761" spans="1:20" ht="29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s="5">
        <f t="shared" si="234"/>
        <v>1.1024425000000002</v>
      </c>
      <c r="H3761" t="s">
        <v>8224</v>
      </c>
      <c r="I3761" t="s">
        <v>8246</v>
      </c>
      <c r="J3761">
        <v>1440556553</v>
      </c>
      <c r="K3761">
        <v>1435372553</v>
      </c>
      <c r="L3761" t="b">
        <v>0</v>
      </c>
      <c r="M3761">
        <v>88</v>
      </c>
      <c r="N3761" s="6">
        <f t="shared" si="235"/>
        <v>50.111022727272733</v>
      </c>
      <c r="O3761" t="b">
        <v>1</v>
      </c>
      <c r="P3761" t="s">
        <v>8305</v>
      </c>
      <c r="Q3761" t="s">
        <v>8317</v>
      </c>
      <c r="R3761" t="s">
        <v>8359</v>
      </c>
      <c r="S3761" s="11">
        <f t="shared" si="236"/>
        <v>42182.108252314814</v>
      </c>
      <c r="T3761" s="11">
        <f t="shared" si="237"/>
        <v>42242.108252314814</v>
      </c>
    </row>
    <row r="3762" spans="1:20" ht="43.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s="5">
        <f t="shared" si="234"/>
        <v>1.010154</v>
      </c>
      <c r="H3762" t="s">
        <v>8224</v>
      </c>
      <c r="I3762" t="s">
        <v>8246</v>
      </c>
      <c r="J3762">
        <v>1399293386</v>
      </c>
      <c r="K3762">
        <v>1397133386</v>
      </c>
      <c r="L3762" t="b">
        <v>0</v>
      </c>
      <c r="M3762">
        <v>91</v>
      </c>
      <c r="N3762" s="6">
        <f t="shared" si="235"/>
        <v>55.502967032967035</v>
      </c>
      <c r="O3762" t="b">
        <v>1</v>
      </c>
      <c r="P3762" t="s">
        <v>8305</v>
      </c>
      <c r="Q3762" t="s">
        <v>8317</v>
      </c>
      <c r="R3762" t="s">
        <v>8359</v>
      </c>
      <c r="S3762" s="11">
        <f t="shared" si="236"/>
        <v>41739.525300925925</v>
      </c>
      <c r="T3762" s="11">
        <f t="shared" si="237"/>
        <v>41764.525300925925</v>
      </c>
    </row>
    <row r="3763" spans="1:20" ht="43.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s="5">
        <f t="shared" si="234"/>
        <v>1</v>
      </c>
      <c r="H3763" t="s">
        <v>8225</v>
      </c>
      <c r="I3763" t="s">
        <v>8247</v>
      </c>
      <c r="J3763">
        <v>1439247600</v>
      </c>
      <c r="K3763">
        <v>1434625937</v>
      </c>
      <c r="L3763" t="b">
        <v>0</v>
      </c>
      <c r="M3763">
        <v>3</v>
      </c>
      <c r="N3763" s="6">
        <f t="shared" si="235"/>
        <v>166.66666666666666</v>
      </c>
      <c r="O3763" t="b">
        <v>1</v>
      </c>
      <c r="P3763" t="s">
        <v>8305</v>
      </c>
      <c r="Q3763" t="s">
        <v>8317</v>
      </c>
      <c r="R3763" t="s">
        <v>8359</v>
      </c>
      <c r="S3763" s="11">
        <f t="shared" si="236"/>
        <v>42173.466863425929</v>
      </c>
      <c r="T3763" s="11">
        <f t="shared" si="237"/>
        <v>42226.958333333328</v>
      </c>
    </row>
    <row r="3764" spans="1:20" ht="43.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s="5">
        <f t="shared" si="234"/>
        <v>1.0624</v>
      </c>
      <c r="H3764" t="s">
        <v>8225</v>
      </c>
      <c r="I3764" t="s">
        <v>8247</v>
      </c>
      <c r="J3764">
        <v>1438543889</v>
      </c>
      <c r="K3764">
        <v>1436383889</v>
      </c>
      <c r="L3764" t="b">
        <v>0</v>
      </c>
      <c r="M3764">
        <v>28</v>
      </c>
      <c r="N3764" s="6">
        <f t="shared" si="235"/>
        <v>47.428571428571431</v>
      </c>
      <c r="O3764" t="b">
        <v>1</v>
      </c>
      <c r="P3764" t="s">
        <v>8305</v>
      </c>
      <c r="Q3764" t="s">
        <v>8317</v>
      </c>
      <c r="R3764" t="s">
        <v>8359</v>
      </c>
      <c r="S3764" s="11">
        <f t="shared" si="236"/>
        <v>42193.813530092593</v>
      </c>
      <c r="T3764" s="11">
        <f t="shared" si="237"/>
        <v>42218.813530092593</v>
      </c>
    </row>
    <row r="3765" spans="1:20" ht="29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s="5">
        <f t="shared" si="234"/>
        <v>1</v>
      </c>
      <c r="H3765" t="s">
        <v>8224</v>
      </c>
      <c r="I3765" t="s">
        <v>8246</v>
      </c>
      <c r="J3765">
        <v>1427907626</v>
      </c>
      <c r="K3765">
        <v>1425319226</v>
      </c>
      <c r="L3765" t="b">
        <v>0</v>
      </c>
      <c r="M3765">
        <v>77</v>
      </c>
      <c r="N3765" s="6">
        <f t="shared" si="235"/>
        <v>64.935064935064929</v>
      </c>
      <c r="O3765" t="b">
        <v>1</v>
      </c>
      <c r="P3765" t="s">
        <v>8305</v>
      </c>
      <c r="Q3765" t="s">
        <v>8317</v>
      </c>
      <c r="R3765" t="s">
        <v>8359</v>
      </c>
      <c r="S3765" s="11">
        <f t="shared" si="236"/>
        <v>42065.750300925924</v>
      </c>
      <c r="T3765" s="11">
        <f t="shared" si="237"/>
        <v>42095.708634259259</v>
      </c>
    </row>
    <row r="3766" spans="1:20" ht="43.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s="5">
        <f t="shared" si="234"/>
        <v>1</v>
      </c>
      <c r="H3766" t="s">
        <v>8224</v>
      </c>
      <c r="I3766" t="s">
        <v>8246</v>
      </c>
      <c r="J3766">
        <v>1464482160</v>
      </c>
      <c r="K3766">
        <v>1462824832</v>
      </c>
      <c r="L3766" t="b">
        <v>0</v>
      </c>
      <c r="M3766">
        <v>27</v>
      </c>
      <c r="N3766" s="6">
        <f t="shared" si="235"/>
        <v>55.555555555555557</v>
      </c>
      <c r="O3766" t="b">
        <v>1</v>
      </c>
      <c r="P3766" t="s">
        <v>8305</v>
      </c>
      <c r="Q3766" t="s">
        <v>8317</v>
      </c>
      <c r="R3766" t="s">
        <v>8359</v>
      </c>
      <c r="S3766" s="11">
        <f t="shared" si="236"/>
        <v>42499.842962962968</v>
      </c>
      <c r="T3766" s="11">
        <f t="shared" si="237"/>
        <v>42519.024999999994</v>
      </c>
    </row>
    <row r="3767" spans="1:20" ht="43.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s="5">
        <f t="shared" si="234"/>
        <v>1.1345714285714286</v>
      </c>
      <c r="H3767" t="s">
        <v>8224</v>
      </c>
      <c r="I3767" t="s">
        <v>8246</v>
      </c>
      <c r="J3767">
        <v>1406745482</v>
      </c>
      <c r="K3767">
        <v>1404153482</v>
      </c>
      <c r="L3767" t="b">
        <v>0</v>
      </c>
      <c r="M3767">
        <v>107</v>
      </c>
      <c r="N3767" s="6">
        <f t="shared" si="235"/>
        <v>74.224299065420567</v>
      </c>
      <c r="O3767" t="b">
        <v>1</v>
      </c>
      <c r="P3767" t="s">
        <v>8305</v>
      </c>
      <c r="Q3767" t="s">
        <v>8317</v>
      </c>
      <c r="R3767" t="s">
        <v>8359</v>
      </c>
      <c r="S3767" s="11">
        <f t="shared" si="236"/>
        <v>41820.776412037041</v>
      </c>
      <c r="T3767" s="11">
        <f t="shared" si="237"/>
        <v>41850.776412037041</v>
      </c>
    </row>
    <row r="3768" spans="1:20" ht="29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s="5">
        <f t="shared" si="234"/>
        <v>1.0265010000000001</v>
      </c>
      <c r="H3768" t="s">
        <v>8224</v>
      </c>
      <c r="I3768" t="s">
        <v>8246</v>
      </c>
      <c r="J3768">
        <v>1404360045</v>
      </c>
      <c r="K3768">
        <v>1401336045</v>
      </c>
      <c r="L3768" t="b">
        <v>0</v>
      </c>
      <c r="M3768">
        <v>96</v>
      </c>
      <c r="N3768" s="6">
        <f t="shared" si="235"/>
        <v>106.9271875</v>
      </c>
      <c r="O3768" t="b">
        <v>1</v>
      </c>
      <c r="P3768" t="s">
        <v>8305</v>
      </c>
      <c r="Q3768" t="s">
        <v>8317</v>
      </c>
      <c r="R3768" t="s">
        <v>8359</v>
      </c>
      <c r="S3768" s="11">
        <f t="shared" si="236"/>
        <v>41788.167187500003</v>
      </c>
      <c r="T3768" s="11">
        <f t="shared" si="237"/>
        <v>41823.167187500003</v>
      </c>
    </row>
    <row r="3769" spans="1:20" ht="43.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s="5">
        <f t="shared" si="234"/>
        <v>1.1675</v>
      </c>
      <c r="H3769" t="s">
        <v>8224</v>
      </c>
      <c r="I3769" t="s">
        <v>8246</v>
      </c>
      <c r="J3769">
        <v>1425185940</v>
      </c>
      <c r="K3769">
        <v>1423960097</v>
      </c>
      <c r="L3769" t="b">
        <v>0</v>
      </c>
      <c r="M3769">
        <v>56</v>
      </c>
      <c r="N3769" s="6">
        <f t="shared" si="235"/>
        <v>41.696428571428569</v>
      </c>
      <c r="O3769" t="b">
        <v>1</v>
      </c>
      <c r="P3769" t="s">
        <v>8305</v>
      </c>
      <c r="Q3769" t="s">
        <v>8317</v>
      </c>
      <c r="R3769" t="s">
        <v>8359</v>
      </c>
      <c r="S3769" s="11">
        <f t="shared" si="236"/>
        <v>42050.019641203704</v>
      </c>
      <c r="T3769" s="11">
        <f t="shared" si="237"/>
        <v>42064.207638888889</v>
      </c>
    </row>
    <row r="3770" spans="1:20" ht="43.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s="5">
        <f t="shared" si="234"/>
        <v>1.0765274999999999</v>
      </c>
      <c r="H3770" t="s">
        <v>8224</v>
      </c>
      <c r="I3770" t="s">
        <v>8246</v>
      </c>
      <c r="J3770">
        <v>1402594090</v>
      </c>
      <c r="K3770">
        <v>1400002090</v>
      </c>
      <c r="L3770" t="b">
        <v>0</v>
      </c>
      <c r="M3770">
        <v>58</v>
      </c>
      <c r="N3770" s="6">
        <f t="shared" si="235"/>
        <v>74.243275862068955</v>
      </c>
      <c r="O3770" t="b">
        <v>1</v>
      </c>
      <c r="P3770" t="s">
        <v>8305</v>
      </c>
      <c r="Q3770" t="s">
        <v>8317</v>
      </c>
      <c r="R3770" t="s">
        <v>8359</v>
      </c>
      <c r="S3770" s="11">
        <f t="shared" si="236"/>
        <v>41772.727893518517</v>
      </c>
      <c r="T3770" s="11">
        <f t="shared" si="237"/>
        <v>41802.727893518517</v>
      </c>
    </row>
    <row r="3771" spans="1:20" ht="43.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s="5">
        <f t="shared" si="234"/>
        <v>1</v>
      </c>
      <c r="H3771" t="s">
        <v>8224</v>
      </c>
      <c r="I3771" t="s">
        <v>8246</v>
      </c>
      <c r="J3771">
        <v>1460730079</v>
      </c>
      <c r="K3771">
        <v>1458138079</v>
      </c>
      <c r="L3771" t="b">
        <v>0</v>
      </c>
      <c r="M3771">
        <v>15</v>
      </c>
      <c r="N3771" s="6">
        <f t="shared" si="235"/>
        <v>73.333333333333329</v>
      </c>
      <c r="O3771" t="b">
        <v>1</v>
      </c>
      <c r="P3771" t="s">
        <v>8305</v>
      </c>
      <c r="Q3771" t="s">
        <v>8317</v>
      </c>
      <c r="R3771" t="s">
        <v>8359</v>
      </c>
      <c r="S3771" s="11">
        <f t="shared" si="236"/>
        <v>42445.598136574074</v>
      </c>
      <c r="T3771" s="11">
        <f t="shared" si="237"/>
        <v>42475.598136574074</v>
      </c>
    </row>
    <row r="3772" spans="1:20" ht="43.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s="5">
        <f t="shared" si="234"/>
        <v>1</v>
      </c>
      <c r="H3772" t="s">
        <v>8225</v>
      </c>
      <c r="I3772" t="s">
        <v>8247</v>
      </c>
      <c r="J3772">
        <v>1434234010</v>
      </c>
      <c r="K3772">
        <v>1431642010</v>
      </c>
      <c r="L3772" t="b">
        <v>0</v>
      </c>
      <c r="M3772">
        <v>20</v>
      </c>
      <c r="N3772" s="6">
        <f t="shared" si="235"/>
        <v>100</v>
      </c>
      <c r="O3772" t="b">
        <v>1</v>
      </c>
      <c r="P3772" t="s">
        <v>8305</v>
      </c>
      <c r="Q3772" t="s">
        <v>8317</v>
      </c>
      <c r="R3772" t="s">
        <v>8359</v>
      </c>
      <c r="S3772" s="11">
        <f t="shared" si="236"/>
        <v>42138.930671296301</v>
      </c>
      <c r="T3772" s="11">
        <f t="shared" si="237"/>
        <v>42168.930671296301</v>
      </c>
    </row>
    <row r="3773" spans="1:20" ht="29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s="5">
        <f t="shared" si="234"/>
        <v>1.46</v>
      </c>
      <c r="H3773" t="s">
        <v>8224</v>
      </c>
      <c r="I3773" t="s">
        <v>8246</v>
      </c>
      <c r="J3773">
        <v>1463529600</v>
      </c>
      <c r="K3773">
        <v>1462307652</v>
      </c>
      <c r="L3773" t="b">
        <v>0</v>
      </c>
      <c r="M3773">
        <v>38</v>
      </c>
      <c r="N3773" s="6">
        <f t="shared" si="235"/>
        <v>38.421052631578945</v>
      </c>
      <c r="O3773" t="b">
        <v>1</v>
      </c>
      <c r="P3773" t="s">
        <v>8305</v>
      </c>
      <c r="Q3773" t="s">
        <v>8317</v>
      </c>
      <c r="R3773" t="s">
        <v>8359</v>
      </c>
      <c r="S3773" s="11">
        <f t="shared" si="236"/>
        <v>42493.857083333336</v>
      </c>
      <c r="T3773" s="11">
        <f t="shared" si="237"/>
        <v>42508</v>
      </c>
    </row>
    <row r="3774" spans="1:20" ht="43.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s="5">
        <f t="shared" si="234"/>
        <v>1.1020000000000001</v>
      </c>
      <c r="H3774" t="s">
        <v>8224</v>
      </c>
      <c r="I3774" t="s">
        <v>8246</v>
      </c>
      <c r="J3774">
        <v>1480399200</v>
      </c>
      <c r="K3774">
        <v>1478616506</v>
      </c>
      <c r="L3774" t="b">
        <v>0</v>
      </c>
      <c r="M3774">
        <v>33</v>
      </c>
      <c r="N3774" s="6">
        <f t="shared" si="235"/>
        <v>166.96969696969697</v>
      </c>
      <c r="O3774" t="b">
        <v>1</v>
      </c>
      <c r="P3774" t="s">
        <v>8305</v>
      </c>
      <c r="Q3774" t="s">
        <v>8317</v>
      </c>
      <c r="R3774" t="s">
        <v>8359</v>
      </c>
      <c r="S3774" s="11">
        <f t="shared" si="236"/>
        <v>42682.616967592592</v>
      </c>
      <c r="T3774" s="11">
        <f t="shared" si="237"/>
        <v>42703.25</v>
      </c>
    </row>
    <row r="3775" spans="1:20" ht="29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s="5">
        <f t="shared" si="234"/>
        <v>1.0820000000000001</v>
      </c>
      <c r="H3775" t="s">
        <v>8224</v>
      </c>
      <c r="I3775" t="s">
        <v>8246</v>
      </c>
      <c r="J3775">
        <v>1479175680</v>
      </c>
      <c r="K3775">
        <v>1476317247</v>
      </c>
      <c r="L3775" t="b">
        <v>0</v>
      </c>
      <c r="M3775">
        <v>57</v>
      </c>
      <c r="N3775" s="6">
        <f t="shared" si="235"/>
        <v>94.912280701754383</v>
      </c>
      <c r="O3775" t="b">
        <v>1</v>
      </c>
      <c r="P3775" t="s">
        <v>8305</v>
      </c>
      <c r="Q3775" t="s">
        <v>8317</v>
      </c>
      <c r="R3775" t="s">
        <v>8359</v>
      </c>
      <c r="S3775" s="11">
        <f t="shared" si="236"/>
        <v>42656.005173611105</v>
      </c>
      <c r="T3775" s="11">
        <f t="shared" si="237"/>
        <v>42689.088888888888</v>
      </c>
    </row>
    <row r="3776" spans="1:20" ht="43.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s="5">
        <f t="shared" si="234"/>
        <v>1</v>
      </c>
      <c r="H3776" t="s">
        <v>8229</v>
      </c>
      <c r="I3776" t="s">
        <v>8251</v>
      </c>
      <c r="J3776">
        <v>1428606055</v>
      </c>
      <c r="K3776">
        <v>1427223655</v>
      </c>
      <c r="L3776" t="b">
        <v>0</v>
      </c>
      <c r="M3776">
        <v>25</v>
      </c>
      <c r="N3776" s="6">
        <f t="shared" si="235"/>
        <v>100</v>
      </c>
      <c r="O3776" t="b">
        <v>1</v>
      </c>
      <c r="P3776" t="s">
        <v>8305</v>
      </c>
      <c r="Q3776" t="s">
        <v>8317</v>
      </c>
      <c r="R3776" t="s">
        <v>8359</v>
      </c>
      <c r="S3776" s="11">
        <f t="shared" si="236"/>
        <v>42087.792303240742</v>
      </c>
      <c r="T3776" s="11">
        <f t="shared" si="237"/>
        <v>42103.792303240742</v>
      </c>
    </row>
    <row r="3777" spans="1:20" ht="43.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s="5">
        <f t="shared" si="234"/>
        <v>1.0024999999999999</v>
      </c>
      <c r="H3777" t="s">
        <v>8224</v>
      </c>
      <c r="I3777" t="s">
        <v>8246</v>
      </c>
      <c r="J3777">
        <v>1428552000</v>
      </c>
      <c r="K3777">
        <v>1426199843</v>
      </c>
      <c r="L3777" t="b">
        <v>0</v>
      </c>
      <c r="M3777">
        <v>14</v>
      </c>
      <c r="N3777" s="6">
        <f t="shared" si="235"/>
        <v>143.21428571428572</v>
      </c>
      <c r="O3777" t="b">
        <v>1</v>
      </c>
      <c r="P3777" t="s">
        <v>8305</v>
      </c>
      <c r="Q3777" t="s">
        <v>8317</v>
      </c>
      <c r="R3777" t="s">
        <v>8359</v>
      </c>
      <c r="S3777" s="11">
        <f t="shared" si="236"/>
        <v>42075.942627314813</v>
      </c>
      <c r="T3777" s="11">
        <f t="shared" si="237"/>
        <v>42103.166666666672</v>
      </c>
    </row>
    <row r="3778" spans="1:20" ht="58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s="5">
        <f t="shared" ref="G3778:G3841" si="238">E3778/D3778</f>
        <v>1.0671250000000001</v>
      </c>
      <c r="H3778" t="s">
        <v>8224</v>
      </c>
      <c r="I3778" t="s">
        <v>8246</v>
      </c>
      <c r="J3778">
        <v>1406854800</v>
      </c>
      <c r="K3778">
        <v>1403599778</v>
      </c>
      <c r="L3778" t="b">
        <v>0</v>
      </c>
      <c r="M3778">
        <v>94</v>
      </c>
      <c r="N3778" s="6">
        <f t="shared" si="235"/>
        <v>90.819148936170208</v>
      </c>
      <c r="O3778" t="b">
        <v>1</v>
      </c>
      <c r="P3778" t="s">
        <v>8305</v>
      </c>
      <c r="Q3778" t="s">
        <v>8317</v>
      </c>
      <c r="R3778" t="s">
        <v>8359</v>
      </c>
      <c r="S3778" s="11">
        <f t="shared" si="236"/>
        <v>41814.367800925924</v>
      </c>
      <c r="T3778" s="11">
        <f t="shared" si="237"/>
        <v>41852.041666666664</v>
      </c>
    </row>
    <row r="3779" spans="1:20" ht="43.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s="5">
        <f t="shared" si="238"/>
        <v>1.4319999999999999</v>
      </c>
      <c r="H3779" t="s">
        <v>8224</v>
      </c>
      <c r="I3779" t="s">
        <v>8246</v>
      </c>
      <c r="J3779">
        <v>1411790400</v>
      </c>
      <c r="K3779">
        <v>1409884821</v>
      </c>
      <c r="L3779" t="b">
        <v>0</v>
      </c>
      <c r="M3779">
        <v>59</v>
      </c>
      <c r="N3779" s="6">
        <f t="shared" ref="N3779:N3842" si="239">IFERROR(E3779/M3779,0)</f>
        <v>48.542372881355931</v>
      </c>
      <c r="O3779" t="b">
        <v>1</v>
      </c>
      <c r="P3779" t="s">
        <v>8305</v>
      </c>
      <c r="Q3779" t="s">
        <v>8317</v>
      </c>
      <c r="R3779" t="s">
        <v>8359</v>
      </c>
      <c r="S3779" s="11">
        <f t="shared" ref="S3779:S3842" si="240">((($K3779/60)/60)/24)+DATE(1970,1,1)</f>
        <v>41887.111354166671</v>
      </c>
      <c r="T3779" s="11">
        <f t="shared" ref="T3779:T3842" si="241">((($J3779/60)/60)/24)+DATE(1970,1,1)</f>
        <v>41909.166666666664</v>
      </c>
    </row>
    <row r="3780" spans="1:20" ht="29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s="5">
        <f t="shared" si="238"/>
        <v>1.0504166666666668</v>
      </c>
      <c r="H3780" t="s">
        <v>8224</v>
      </c>
      <c r="I3780" t="s">
        <v>8246</v>
      </c>
      <c r="J3780">
        <v>1423942780</v>
      </c>
      <c r="K3780">
        <v>1418758780</v>
      </c>
      <c r="L3780" t="b">
        <v>0</v>
      </c>
      <c r="M3780">
        <v>36</v>
      </c>
      <c r="N3780" s="6">
        <f t="shared" si="239"/>
        <v>70.027777777777771</v>
      </c>
      <c r="O3780" t="b">
        <v>1</v>
      </c>
      <c r="P3780" t="s">
        <v>8305</v>
      </c>
      <c r="Q3780" t="s">
        <v>8317</v>
      </c>
      <c r="R3780" t="s">
        <v>8359</v>
      </c>
      <c r="S3780" s="11">
        <f t="shared" si="240"/>
        <v>41989.819212962961</v>
      </c>
      <c r="T3780" s="11">
        <f t="shared" si="241"/>
        <v>42049.819212962961</v>
      </c>
    </row>
    <row r="3781" spans="1:20" ht="29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s="5">
        <f t="shared" si="238"/>
        <v>1.0398000000000001</v>
      </c>
      <c r="H3781" t="s">
        <v>8224</v>
      </c>
      <c r="I3781" t="s">
        <v>8246</v>
      </c>
      <c r="J3781">
        <v>1459010340</v>
      </c>
      <c r="K3781">
        <v>1456421940</v>
      </c>
      <c r="L3781" t="b">
        <v>0</v>
      </c>
      <c r="M3781">
        <v>115</v>
      </c>
      <c r="N3781" s="6">
        <f t="shared" si="239"/>
        <v>135.62608695652173</v>
      </c>
      <c r="O3781" t="b">
        <v>1</v>
      </c>
      <c r="P3781" t="s">
        <v>8305</v>
      </c>
      <c r="Q3781" t="s">
        <v>8317</v>
      </c>
      <c r="R3781" t="s">
        <v>8359</v>
      </c>
      <c r="S3781" s="11">
        <f t="shared" si="240"/>
        <v>42425.735416666663</v>
      </c>
      <c r="T3781" s="11">
        <f t="shared" si="241"/>
        <v>42455.693750000006</v>
      </c>
    </row>
    <row r="3782" spans="1:20" ht="43.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s="5">
        <f t="shared" si="238"/>
        <v>1.2</v>
      </c>
      <c r="H3782" t="s">
        <v>8224</v>
      </c>
      <c r="I3782" t="s">
        <v>8246</v>
      </c>
      <c r="J3782">
        <v>1436817960</v>
      </c>
      <c r="K3782">
        <v>1433999785</v>
      </c>
      <c r="L3782" t="b">
        <v>0</v>
      </c>
      <c r="M3782">
        <v>30</v>
      </c>
      <c r="N3782" s="6">
        <f t="shared" si="239"/>
        <v>100</v>
      </c>
      <c r="O3782" t="b">
        <v>1</v>
      </c>
      <c r="P3782" t="s">
        <v>8305</v>
      </c>
      <c r="Q3782" t="s">
        <v>8317</v>
      </c>
      <c r="R3782" t="s">
        <v>8359</v>
      </c>
      <c r="S3782" s="11">
        <f t="shared" si="240"/>
        <v>42166.219733796301</v>
      </c>
      <c r="T3782" s="11">
        <f t="shared" si="241"/>
        <v>42198.837499999994</v>
      </c>
    </row>
    <row r="3783" spans="1:20" ht="43.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s="5">
        <f t="shared" si="238"/>
        <v>1.0966666666666667</v>
      </c>
      <c r="H3783" t="s">
        <v>8224</v>
      </c>
      <c r="I3783" t="s">
        <v>8246</v>
      </c>
      <c r="J3783">
        <v>1410210685</v>
      </c>
      <c r="K3783">
        <v>1408050685</v>
      </c>
      <c r="L3783" t="b">
        <v>0</v>
      </c>
      <c r="M3783">
        <v>52</v>
      </c>
      <c r="N3783" s="6">
        <f t="shared" si="239"/>
        <v>94.90384615384616</v>
      </c>
      <c r="O3783" t="b">
        <v>1</v>
      </c>
      <c r="P3783" t="s">
        <v>8305</v>
      </c>
      <c r="Q3783" t="s">
        <v>8317</v>
      </c>
      <c r="R3783" t="s">
        <v>8359</v>
      </c>
      <c r="S3783" s="11">
        <f t="shared" si="240"/>
        <v>41865.882928240739</v>
      </c>
      <c r="T3783" s="11">
        <f t="shared" si="241"/>
        <v>41890.882928240739</v>
      </c>
    </row>
    <row r="3784" spans="1:20" ht="43.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s="5">
        <f t="shared" si="238"/>
        <v>1.0175000000000001</v>
      </c>
      <c r="H3784" t="s">
        <v>8225</v>
      </c>
      <c r="I3784" t="s">
        <v>8247</v>
      </c>
      <c r="J3784">
        <v>1469401200</v>
      </c>
      <c r="K3784">
        <v>1466887297</v>
      </c>
      <c r="L3784" t="b">
        <v>0</v>
      </c>
      <c r="M3784">
        <v>27</v>
      </c>
      <c r="N3784" s="6">
        <f t="shared" si="239"/>
        <v>75.370370370370367</v>
      </c>
      <c r="O3784" t="b">
        <v>1</v>
      </c>
      <c r="P3784" t="s">
        <v>8305</v>
      </c>
      <c r="Q3784" t="s">
        <v>8317</v>
      </c>
      <c r="R3784" t="s">
        <v>8359</v>
      </c>
      <c r="S3784" s="11">
        <f t="shared" si="240"/>
        <v>42546.862233796302</v>
      </c>
      <c r="T3784" s="11">
        <f t="shared" si="241"/>
        <v>42575.958333333328</v>
      </c>
    </row>
    <row r="3785" spans="1:20" ht="43.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s="5">
        <f t="shared" si="238"/>
        <v>1.2891666666666666</v>
      </c>
      <c r="H3785" t="s">
        <v>8224</v>
      </c>
      <c r="I3785" t="s">
        <v>8246</v>
      </c>
      <c r="J3785">
        <v>1458057600</v>
      </c>
      <c r="K3785">
        <v>1455938520</v>
      </c>
      <c r="L3785" t="b">
        <v>0</v>
      </c>
      <c r="M3785">
        <v>24</v>
      </c>
      <c r="N3785" s="6">
        <f t="shared" si="239"/>
        <v>64.458333333333329</v>
      </c>
      <c r="O3785" t="b">
        <v>1</v>
      </c>
      <c r="P3785" t="s">
        <v>8305</v>
      </c>
      <c r="Q3785" t="s">
        <v>8317</v>
      </c>
      <c r="R3785" t="s">
        <v>8359</v>
      </c>
      <c r="S3785" s="11">
        <f t="shared" si="240"/>
        <v>42420.140277777777</v>
      </c>
      <c r="T3785" s="11">
        <f t="shared" si="241"/>
        <v>42444.666666666672</v>
      </c>
    </row>
    <row r="3786" spans="1:20" ht="43.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s="5">
        <f t="shared" si="238"/>
        <v>1.1499999999999999</v>
      </c>
      <c r="H3786" t="s">
        <v>8229</v>
      </c>
      <c r="I3786" t="s">
        <v>8251</v>
      </c>
      <c r="J3786">
        <v>1468193532</v>
      </c>
      <c r="K3786">
        <v>1465601532</v>
      </c>
      <c r="L3786" t="b">
        <v>0</v>
      </c>
      <c r="M3786">
        <v>10</v>
      </c>
      <c r="N3786" s="6">
        <f t="shared" si="239"/>
        <v>115</v>
      </c>
      <c r="O3786" t="b">
        <v>1</v>
      </c>
      <c r="P3786" t="s">
        <v>8305</v>
      </c>
      <c r="Q3786" t="s">
        <v>8317</v>
      </c>
      <c r="R3786" t="s">
        <v>8359</v>
      </c>
      <c r="S3786" s="11">
        <f t="shared" si="240"/>
        <v>42531.980694444443</v>
      </c>
      <c r="T3786" s="11">
        <f t="shared" si="241"/>
        <v>42561.980694444443</v>
      </c>
    </row>
    <row r="3787" spans="1:20" ht="43.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s="5">
        <f t="shared" si="238"/>
        <v>1.5075000000000001</v>
      </c>
      <c r="H3787" t="s">
        <v>8225</v>
      </c>
      <c r="I3787" t="s">
        <v>8247</v>
      </c>
      <c r="J3787">
        <v>1470132180</v>
      </c>
      <c r="K3787">
        <v>1467040769</v>
      </c>
      <c r="L3787" t="b">
        <v>0</v>
      </c>
      <c r="M3787">
        <v>30</v>
      </c>
      <c r="N3787" s="6">
        <f t="shared" si="239"/>
        <v>100.5</v>
      </c>
      <c r="O3787" t="b">
        <v>1</v>
      </c>
      <c r="P3787" t="s">
        <v>8305</v>
      </c>
      <c r="Q3787" t="s">
        <v>8317</v>
      </c>
      <c r="R3787" t="s">
        <v>8359</v>
      </c>
      <c r="S3787" s="11">
        <f t="shared" si="240"/>
        <v>42548.63853009259</v>
      </c>
      <c r="T3787" s="11">
        <f t="shared" si="241"/>
        <v>42584.418749999997</v>
      </c>
    </row>
    <row r="3788" spans="1:20" ht="43.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s="5">
        <f t="shared" si="238"/>
        <v>1.1096666666666666</v>
      </c>
      <c r="H3788" t="s">
        <v>8224</v>
      </c>
      <c r="I3788" t="s">
        <v>8246</v>
      </c>
      <c r="J3788">
        <v>1464310475</v>
      </c>
      <c r="K3788">
        <v>1461718475</v>
      </c>
      <c r="L3788" t="b">
        <v>0</v>
      </c>
      <c r="M3788">
        <v>71</v>
      </c>
      <c r="N3788" s="6">
        <f t="shared" si="239"/>
        <v>93.774647887323937</v>
      </c>
      <c r="O3788" t="b">
        <v>1</v>
      </c>
      <c r="P3788" t="s">
        <v>8305</v>
      </c>
      <c r="Q3788" t="s">
        <v>8317</v>
      </c>
      <c r="R3788" t="s">
        <v>8359</v>
      </c>
      <c r="S3788" s="11">
        <f t="shared" si="240"/>
        <v>42487.037905092591</v>
      </c>
      <c r="T3788" s="11">
        <f t="shared" si="241"/>
        <v>42517.037905092591</v>
      </c>
    </row>
    <row r="3789" spans="1:20" ht="43.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s="5">
        <f t="shared" si="238"/>
        <v>1.0028571428571429</v>
      </c>
      <c r="H3789" t="s">
        <v>8224</v>
      </c>
      <c r="I3789" t="s">
        <v>8246</v>
      </c>
      <c r="J3789">
        <v>1436587140</v>
      </c>
      <c r="K3789">
        <v>1434113406</v>
      </c>
      <c r="L3789" t="b">
        <v>0</v>
      </c>
      <c r="M3789">
        <v>10</v>
      </c>
      <c r="N3789" s="6">
        <f t="shared" si="239"/>
        <v>35.1</v>
      </c>
      <c r="O3789" t="b">
        <v>1</v>
      </c>
      <c r="P3789" t="s">
        <v>8305</v>
      </c>
      <c r="Q3789" t="s">
        <v>8317</v>
      </c>
      <c r="R3789" t="s">
        <v>8359</v>
      </c>
      <c r="S3789" s="11">
        <f t="shared" si="240"/>
        <v>42167.534791666665</v>
      </c>
      <c r="T3789" s="11">
        <f t="shared" si="241"/>
        <v>42196.165972222225</v>
      </c>
    </row>
    <row r="3790" spans="1:20" ht="72.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s="5">
        <f t="shared" si="238"/>
        <v>6.6666666666666671E-3</v>
      </c>
      <c r="H3790" t="s">
        <v>8224</v>
      </c>
      <c r="I3790" t="s">
        <v>8246</v>
      </c>
      <c r="J3790">
        <v>1450887480</v>
      </c>
      <c r="K3790">
        <v>1448469719</v>
      </c>
      <c r="L3790" t="b">
        <v>0</v>
      </c>
      <c r="M3790">
        <v>1</v>
      </c>
      <c r="N3790" s="6">
        <f t="shared" si="239"/>
        <v>500</v>
      </c>
      <c r="O3790" t="b">
        <v>0</v>
      </c>
      <c r="P3790" t="s">
        <v>8305</v>
      </c>
      <c r="Q3790" t="s">
        <v>8317</v>
      </c>
      <c r="R3790" t="s">
        <v>8359</v>
      </c>
      <c r="S3790" s="11">
        <f t="shared" si="240"/>
        <v>42333.695821759262</v>
      </c>
      <c r="T3790" s="11">
        <f t="shared" si="241"/>
        <v>42361.679166666669</v>
      </c>
    </row>
    <row r="3791" spans="1:20" ht="43.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s="5">
        <f t="shared" si="238"/>
        <v>3.267605633802817E-2</v>
      </c>
      <c r="H3791" t="s">
        <v>8225</v>
      </c>
      <c r="I3791" t="s">
        <v>8247</v>
      </c>
      <c r="J3791">
        <v>1434395418</v>
      </c>
      <c r="K3791">
        <v>1431630618</v>
      </c>
      <c r="L3791" t="b">
        <v>0</v>
      </c>
      <c r="M3791">
        <v>4</v>
      </c>
      <c r="N3791" s="6">
        <f t="shared" si="239"/>
        <v>29</v>
      </c>
      <c r="O3791" t="b">
        <v>0</v>
      </c>
      <c r="P3791" t="s">
        <v>8305</v>
      </c>
      <c r="Q3791" t="s">
        <v>8317</v>
      </c>
      <c r="R3791" t="s">
        <v>8359</v>
      </c>
      <c r="S3791" s="11">
        <f t="shared" si="240"/>
        <v>42138.798819444448</v>
      </c>
      <c r="T3791" s="11">
        <f t="shared" si="241"/>
        <v>42170.798819444448</v>
      </c>
    </row>
    <row r="3792" spans="1:20" ht="43.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s="5">
        <f t="shared" si="238"/>
        <v>0</v>
      </c>
      <c r="H3792" t="s">
        <v>8224</v>
      </c>
      <c r="I3792" t="s">
        <v>8246</v>
      </c>
      <c r="J3792">
        <v>1479834023</v>
      </c>
      <c r="K3792">
        <v>1477238423</v>
      </c>
      <c r="L3792" t="b">
        <v>0</v>
      </c>
      <c r="M3792">
        <v>0</v>
      </c>
      <c r="N3792" s="6">
        <f t="shared" si="239"/>
        <v>0</v>
      </c>
      <c r="O3792" t="b">
        <v>0</v>
      </c>
      <c r="P3792" t="s">
        <v>8305</v>
      </c>
      <c r="Q3792" t="s">
        <v>8317</v>
      </c>
      <c r="R3792" t="s">
        <v>8359</v>
      </c>
      <c r="S3792" s="11">
        <f t="shared" si="240"/>
        <v>42666.666932870372</v>
      </c>
      <c r="T3792" s="11">
        <f t="shared" si="241"/>
        <v>42696.708599537036</v>
      </c>
    </row>
    <row r="3793" spans="1:20" ht="29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s="5">
        <f t="shared" si="238"/>
        <v>0</v>
      </c>
      <c r="H3793" t="s">
        <v>8224</v>
      </c>
      <c r="I3793" t="s">
        <v>8246</v>
      </c>
      <c r="J3793">
        <v>1404664592</v>
      </c>
      <c r="K3793">
        <v>1399480592</v>
      </c>
      <c r="L3793" t="b">
        <v>0</v>
      </c>
      <c r="M3793">
        <v>0</v>
      </c>
      <c r="N3793" s="6">
        <f t="shared" si="239"/>
        <v>0</v>
      </c>
      <c r="O3793" t="b">
        <v>0</v>
      </c>
      <c r="P3793" t="s">
        <v>8305</v>
      </c>
      <c r="Q3793" t="s">
        <v>8317</v>
      </c>
      <c r="R3793" t="s">
        <v>8359</v>
      </c>
      <c r="S3793" s="11">
        <f t="shared" si="240"/>
        <v>41766.692037037035</v>
      </c>
      <c r="T3793" s="11">
        <f t="shared" si="241"/>
        <v>41826.692037037035</v>
      </c>
    </row>
    <row r="3794" spans="1:20" ht="29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s="5">
        <f t="shared" si="238"/>
        <v>2.8E-3</v>
      </c>
      <c r="H3794" t="s">
        <v>8224</v>
      </c>
      <c r="I3794" t="s">
        <v>8246</v>
      </c>
      <c r="J3794">
        <v>1436957022</v>
      </c>
      <c r="K3794">
        <v>1434365022</v>
      </c>
      <c r="L3794" t="b">
        <v>0</v>
      </c>
      <c r="M3794">
        <v>2</v>
      </c>
      <c r="N3794" s="6">
        <f t="shared" si="239"/>
        <v>17.5</v>
      </c>
      <c r="O3794" t="b">
        <v>0</v>
      </c>
      <c r="P3794" t="s">
        <v>8305</v>
      </c>
      <c r="Q3794" t="s">
        <v>8317</v>
      </c>
      <c r="R3794" t="s">
        <v>8359</v>
      </c>
      <c r="S3794" s="11">
        <f t="shared" si="240"/>
        <v>42170.447013888886</v>
      </c>
      <c r="T3794" s="11">
        <f t="shared" si="241"/>
        <v>42200.447013888886</v>
      </c>
    </row>
    <row r="3795" spans="1:20" ht="43.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s="5">
        <f t="shared" si="238"/>
        <v>0.59657142857142853</v>
      </c>
      <c r="H3795" t="s">
        <v>8224</v>
      </c>
      <c r="I3795" t="s">
        <v>8246</v>
      </c>
      <c r="J3795">
        <v>1418769129</v>
      </c>
      <c r="K3795">
        <v>1416954729</v>
      </c>
      <c r="L3795" t="b">
        <v>0</v>
      </c>
      <c r="M3795">
        <v>24</v>
      </c>
      <c r="N3795" s="6">
        <f t="shared" si="239"/>
        <v>174</v>
      </c>
      <c r="O3795" t="b">
        <v>0</v>
      </c>
      <c r="P3795" t="s">
        <v>8305</v>
      </c>
      <c r="Q3795" t="s">
        <v>8317</v>
      </c>
      <c r="R3795" t="s">
        <v>8359</v>
      </c>
      <c r="S3795" s="11">
        <f t="shared" si="240"/>
        <v>41968.938993055555</v>
      </c>
      <c r="T3795" s="11">
        <f t="shared" si="241"/>
        <v>41989.938993055555</v>
      </c>
    </row>
    <row r="3796" spans="1:20" ht="43.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s="5">
        <f t="shared" si="238"/>
        <v>0.01</v>
      </c>
      <c r="H3796" t="s">
        <v>8225</v>
      </c>
      <c r="I3796" t="s">
        <v>8247</v>
      </c>
      <c r="J3796">
        <v>1433685354</v>
      </c>
      <c r="K3796">
        <v>1431093354</v>
      </c>
      <c r="L3796" t="b">
        <v>0</v>
      </c>
      <c r="M3796">
        <v>1</v>
      </c>
      <c r="N3796" s="6">
        <f t="shared" si="239"/>
        <v>50</v>
      </c>
      <c r="O3796" t="b">
        <v>0</v>
      </c>
      <c r="P3796" t="s">
        <v>8305</v>
      </c>
      <c r="Q3796" t="s">
        <v>8317</v>
      </c>
      <c r="R3796" t="s">
        <v>8359</v>
      </c>
      <c r="S3796" s="11">
        <f t="shared" si="240"/>
        <v>42132.58048611111</v>
      </c>
      <c r="T3796" s="11">
        <f t="shared" si="241"/>
        <v>42162.58048611111</v>
      </c>
    </row>
    <row r="3797" spans="1:20" ht="43.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s="5">
        <f t="shared" si="238"/>
        <v>1.6666666666666666E-2</v>
      </c>
      <c r="H3797" t="s">
        <v>8225</v>
      </c>
      <c r="I3797" t="s">
        <v>8247</v>
      </c>
      <c r="J3797">
        <v>1440801000</v>
      </c>
      <c r="K3797">
        <v>1437042490</v>
      </c>
      <c r="L3797" t="b">
        <v>0</v>
      </c>
      <c r="M3797">
        <v>2</v>
      </c>
      <c r="N3797" s="6">
        <f t="shared" si="239"/>
        <v>5</v>
      </c>
      <c r="O3797" t="b">
        <v>0</v>
      </c>
      <c r="P3797" t="s">
        <v>8305</v>
      </c>
      <c r="Q3797" t="s">
        <v>8317</v>
      </c>
      <c r="R3797" t="s">
        <v>8359</v>
      </c>
      <c r="S3797" s="11">
        <f t="shared" si="240"/>
        <v>42201.436226851853</v>
      </c>
      <c r="T3797" s="11">
        <f t="shared" si="241"/>
        <v>42244.9375</v>
      </c>
    </row>
    <row r="3798" spans="1:20" ht="43.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s="5">
        <f t="shared" si="238"/>
        <v>4.4444444444444447E-5</v>
      </c>
      <c r="H3798" t="s">
        <v>8224</v>
      </c>
      <c r="I3798" t="s">
        <v>8246</v>
      </c>
      <c r="J3798">
        <v>1484354556</v>
      </c>
      <c r="K3798">
        <v>1479170556</v>
      </c>
      <c r="L3798" t="b">
        <v>0</v>
      </c>
      <c r="M3798">
        <v>1</v>
      </c>
      <c r="N3798" s="6">
        <f t="shared" si="239"/>
        <v>1</v>
      </c>
      <c r="O3798" t="b">
        <v>0</v>
      </c>
      <c r="P3798" t="s">
        <v>8305</v>
      </c>
      <c r="Q3798" t="s">
        <v>8317</v>
      </c>
      <c r="R3798" t="s">
        <v>8359</v>
      </c>
      <c r="S3798" s="11">
        <f t="shared" si="240"/>
        <v>42689.029583333337</v>
      </c>
      <c r="T3798" s="11">
        <f t="shared" si="241"/>
        <v>42749.029583333337</v>
      </c>
    </row>
    <row r="3799" spans="1:20" ht="43.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s="5">
        <f t="shared" si="238"/>
        <v>0.89666666666666661</v>
      </c>
      <c r="H3799" t="s">
        <v>8224</v>
      </c>
      <c r="I3799" t="s">
        <v>8246</v>
      </c>
      <c r="J3799">
        <v>1429564165</v>
      </c>
      <c r="K3799">
        <v>1426972165</v>
      </c>
      <c r="L3799" t="b">
        <v>0</v>
      </c>
      <c r="M3799">
        <v>37</v>
      </c>
      <c r="N3799" s="6">
        <f t="shared" si="239"/>
        <v>145.40540540540542</v>
      </c>
      <c r="O3799" t="b">
        <v>0</v>
      </c>
      <c r="P3799" t="s">
        <v>8305</v>
      </c>
      <c r="Q3799" t="s">
        <v>8317</v>
      </c>
      <c r="R3799" t="s">
        <v>8359</v>
      </c>
      <c r="S3799" s="11">
        <f t="shared" si="240"/>
        <v>42084.881539351853</v>
      </c>
      <c r="T3799" s="11">
        <f t="shared" si="241"/>
        <v>42114.881539351853</v>
      </c>
    </row>
    <row r="3800" spans="1:20" ht="43.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s="5">
        <f t="shared" si="238"/>
        <v>1.4642857142857143E-2</v>
      </c>
      <c r="H3800" t="s">
        <v>8224</v>
      </c>
      <c r="I3800" t="s">
        <v>8246</v>
      </c>
      <c r="J3800">
        <v>1407691248</v>
      </c>
      <c r="K3800">
        <v>1405099248</v>
      </c>
      <c r="L3800" t="b">
        <v>0</v>
      </c>
      <c r="M3800">
        <v>5</v>
      </c>
      <c r="N3800" s="6">
        <f t="shared" si="239"/>
        <v>205</v>
      </c>
      <c r="O3800" t="b">
        <v>0</v>
      </c>
      <c r="P3800" t="s">
        <v>8305</v>
      </c>
      <c r="Q3800" t="s">
        <v>8317</v>
      </c>
      <c r="R3800" t="s">
        <v>8359</v>
      </c>
      <c r="S3800" s="11">
        <f t="shared" si="240"/>
        <v>41831.722777777781</v>
      </c>
      <c r="T3800" s="11">
        <f t="shared" si="241"/>
        <v>41861.722777777781</v>
      </c>
    </row>
    <row r="3801" spans="1:20" ht="29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s="5">
        <f t="shared" si="238"/>
        <v>4.02E-2</v>
      </c>
      <c r="H3801" t="s">
        <v>8224</v>
      </c>
      <c r="I3801" t="s">
        <v>8246</v>
      </c>
      <c r="J3801">
        <v>1457734843</v>
      </c>
      <c r="K3801">
        <v>1455142843</v>
      </c>
      <c r="L3801" t="b">
        <v>0</v>
      </c>
      <c r="M3801">
        <v>4</v>
      </c>
      <c r="N3801" s="6">
        <f t="shared" si="239"/>
        <v>100.5</v>
      </c>
      <c r="O3801" t="b">
        <v>0</v>
      </c>
      <c r="P3801" t="s">
        <v>8305</v>
      </c>
      <c r="Q3801" t="s">
        <v>8317</v>
      </c>
      <c r="R3801" t="s">
        <v>8359</v>
      </c>
      <c r="S3801" s="11">
        <f t="shared" si="240"/>
        <v>42410.93105324074</v>
      </c>
      <c r="T3801" s="11">
        <f t="shared" si="241"/>
        <v>42440.93105324074</v>
      </c>
    </row>
    <row r="3802" spans="1:20" ht="43.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s="5">
        <f t="shared" si="238"/>
        <v>4.0045454545454544E-2</v>
      </c>
      <c r="H3802" t="s">
        <v>8224</v>
      </c>
      <c r="I3802" t="s">
        <v>8246</v>
      </c>
      <c r="J3802">
        <v>1420952340</v>
      </c>
      <c r="K3802">
        <v>1418146883</v>
      </c>
      <c r="L3802" t="b">
        <v>0</v>
      </c>
      <c r="M3802">
        <v>16</v>
      </c>
      <c r="N3802" s="6">
        <f t="shared" si="239"/>
        <v>55.0625</v>
      </c>
      <c r="O3802" t="b">
        <v>0</v>
      </c>
      <c r="P3802" t="s">
        <v>8305</v>
      </c>
      <c r="Q3802" t="s">
        <v>8317</v>
      </c>
      <c r="R3802" t="s">
        <v>8359</v>
      </c>
      <c r="S3802" s="11">
        <f t="shared" si="240"/>
        <v>41982.737071759257</v>
      </c>
      <c r="T3802" s="11">
        <f t="shared" si="241"/>
        <v>42015.207638888889</v>
      </c>
    </row>
    <row r="3803" spans="1:20" ht="43.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s="5">
        <f t="shared" si="238"/>
        <v>8.5199999999999998E-2</v>
      </c>
      <c r="H3803" t="s">
        <v>8224</v>
      </c>
      <c r="I3803" t="s">
        <v>8246</v>
      </c>
      <c r="J3803">
        <v>1420215216</v>
      </c>
      <c r="K3803">
        <v>1417536816</v>
      </c>
      <c r="L3803" t="b">
        <v>0</v>
      </c>
      <c r="M3803">
        <v>9</v>
      </c>
      <c r="N3803" s="6">
        <f t="shared" si="239"/>
        <v>47.333333333333336</v>
      </c>
      <c r="O3803" t="b">
        <v>0</v>
      </c>
      <c r="P3803" t="s">
        <v>8305</v>
      </c>
      <c r="Q3803" t="s">
        <v>8317</v>
      </c>
      <c r="R3803" t="s">
        <v>8359</v>
      </c>
      <c r="S3803" s="11">
        <f t="shared" si="240"/>
        <v>41975.676111111112</v>
      </c>
      <c r="T3803" s="11">
        <f t="shared" si="241"/>
        <v>42006.676111111112</v>
      </c>
    </row>
    <row r="3804" spans="1:20" ht="43.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s="5">
        <f t="shared" si="238"/>
        <v>0</v>
      </c>
      <c r="H3804" t="s">
        <v>8224</v>
      </c>
      <c r="I3804" t="s">
        <v>8246</v>
      </c>
      <c r="J3804">
        <v>1445482906</v>
      </c>
      <c r="K3804">
        <v>1442890906</v>
      </c>
      <c r="L3804" t="b">
        <v>0</v>
      </c>
      <c r="M3804">
        <v>0</v>
      </c>
      <c r="N3804" s="6">
        <f t="shared" si="239"/>
        <v>0</v>
      </c>
      <c r="O3804" t="b">
        <v>0</v>
      </c>
      <c r="P3804" t="s">
        <v>8305</v>
      </c>
      <c r="Q3804" t="s">
        <v>8317</v>
      </c>
      <c r="R3804" t="s">
        <v>8359</v>
      </c>
      <c r="S3804" s="11">
        <f t="shared" si="240"/>
        <v>42269.126226851848</v>
      </c>
      <c r="T3804" s="11">
        <f t="shared" si="241"/>
        <v>42299.126226851848</v>
      </c>
    </row>
    <row r="3805" spans="1:20" ht="29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s="5">
        <f t="shared" si="238"/>
        <v>0.19650000000000001</v>
      </c>
      <c r="H3805" t="s">
        <v>8224</v>
      </c>
      <c r="I3805" t="s">
        <v>8246</v>
      </c>
      <c r="J3805">
        <v>1457133568</v>
      </c>
      <c r="K3805">
        <v>1454541568</v>
      </c>
      <c r="L3805" t="b">
        <v>0</v>
      </c>
      <c r="M3805">
        <v>40</v>
      </c>
      <c r="N3805" s="6">
        <f t="shared" si="239"/>
        <v>58.95</v>
      </c>
      <c r="O3805" t="b">
        <v>0</v>
      </c>
      <c r="P3805" t="s">
        <v>8305</v>
      </c>
      <c r="Q3805" t="s">
        <v>8317</v>
      </c>
      <c r="R3805" t="s">
        <v>8359</v>
      </c>
      <c r="S3805" s="11">
        <f t="shared" si="240"/>
        <v>42403.971851851849</v>
      </c>
      <c r="T3805" s="11">
        <f t="shared" si="241"/>
        <v>42433.971851851849</v>
      </c>
    </row>
    <row r="3806" spans="1:20" ht="43.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s="5">
        <f t="shared" si="238"/>
        <v>0</v>
      </c>
      <c r="H3806" t="s">
        <v>8224</v>
      </c>
      <c r="I3806" t="s">
        <v>8246</v>
      </c>
      <c r="J3806">
        <v>1469948400</v>
      </c>
      <c r="K3806">
        <v>1465172024</v>
      </c>
      <c r="L3806" t="b">
        <v>0</v>
      </c>
      <c r="M3806">
        <v>0</v>
      </c>
      <c r="N3806" s="6">
        <f t="shared" si="239"/>
        <v>0</v>
      </c>
      <c r="O3806" t="b">
        <v>0</v>
      </c>
      <c r="P3806" t="s">
        <v>8305</v>
      </c>
      <c r="Q3806" t="s">
        <v>8317</v>
      </c>
      <c r="R3806" t="s">
        <v>8359</v>
      </c>
      <c r="S3806" s="11">
        <f t="shared" si="240"/>
        <v>42527.00953703704</v>
      </c>
      <c r="T3806" s="11">
        <f t="shared" si="241"/>
        <v>42582.291666666672</v>
      </c>
    </row>
    <row r="3807" spans="1:20" ht="43.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s="5">
        <f t="shared" si="238"/>
        <v>2.0000000000000002E-5</v>
      </c>
      <c r="H3807" t="s">
        <v>8224</v>
      </c>
      <c r="I3807" t="s">
        <v>8246</v>
      </c>
      <c r="J3807">
        <v>1411852640</v>
      </c>
      <c r="K3807">
        <v>1406668640</v>
      </c>
      <c r="L3807" t="b">
        <v>0</v>
      </c>
      <c r="M3807">
        <v>2</v>
      </c>
      <c r="N3807" s="6">
        <f t="shared" si="239"/>
        <v>1.5</v>
      </c>
      <c r="O3807" t="b">
        <v>0</v>
      </c>
      <c r="P3807" t="s">
        <v>8305</v>
      </c>
      <c r="Q3807" t="s">
        <v>8317</v>
      </c>
      <c r="R3807" t="s">
        <v>8359</v>
      </c>
      <c r="S3807" s="11">
        <f t="shared" si="240"/>
        <v>41849.887037037035</v>
      </c>
      <c r="T3807" s="11">
        <f t="shared" si="241"/>
        <v>41909.887037037035</v>
      </c>
    </row>
    <row r="3808" spans="1:20" ht="43.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s="5">
        <f t="shared" si="238"/>
        <v>6.6666666666666664E-4</v>
      </c>
      <c r="H3808" t="s">
        <v>8226</v>
      </c>
      <c r="I3808" t="s">
        <v>8248</v>
      </c>
      <c r="J3808">
        <v>1404022381</v>
      </c>
      <c r="K3808">
        <v>1402294381</v>
      </c>
      <c r="L3808" t="b">
        <v>0</v>
      </c>
      <c r="M3808">
        <v>1</v>
      </c>
      <c r="N3808" s="6">
        <f t="shared" si="239"/>
        <v>5</v>
      </c>
      <c r="O3808" t="b">
        <v>0</v>
      </c>
      <c r="P3808" t="s">
        <v>8305</v>
      </c>
      <c r="Q3808" t="s">
        <v>8317</v>
      </c>
      <c r="R3808" t="s">
        <v>8359</v>
      </c>
      <c r="S3808" s="11">
        <f t="shared" si="240"/>
        <v>41799.259039351848</v>
      </c>
      <c r="T3808" s="11">
        <f t="shared" si="241"/>
        <v>41819.259039351848</v>
      </c>
    </row>
    <row r="3809" spans="1:20" ht="43.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s="5">
        <f t="shared" si="238"/>
        <v>0.30333333333333334</v>
      </c>
      <c r="H3809" t="s">
        <v>8224</v>
      </c>
      <c r="I3809" t="s">
        <v>8246</v>
      </c>
      <c r="J3809">
        <v>1428097739</v>
      </c>
      <c r="K3809">
        <v>1427492939</v>
      </c>
      <c r="L3809" t="b">
        <v>0</v>
      </c>
      <c r="M3809">
        <v>9</v>
      </c>
      <c r="N3809" s="6">
        <f t="shared" si="239"/>
        <v>50.555555555555557</v>
      </c>
      <c r="O3809" t="b">
        <v>0</v>
      </c>
      <c r="P3809" t="s">
        <v>8305</v>
      </c>
      <c r="Q3809" t="s">
        <v>8317</v>
      </c>
      <c r="R3809" t="s">
        <v>8359</v>
      </c>
      <c r="S3809" s="11">
        <f t="shared" si="240"/>
        <v>42090.909016203703</v>
      </c>
      <c r="T3809" s="11">
        <f t="shared" si="241"/>
        <v>42097.909016203703</v>
      </c>
    </row>
    <row r="3810" spans="1:20" ht="43.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s="5">
        <f t="shared" si="238"/>
        <v>1</v>
      </c>
      <c r="H3810" t="s">
        <v>8225</v>
      </c>
      <c r="I3810" t="s">
        <v>8247</v>
      </c>
      <c r="J3810">
        <v>1429955619</v>
      </c>
      <c r="K3810">
        <v>1424775219</v>
      </c>
      <c r="L3810" t="b">
        <v>0</v>
      </c>
      <c r="M3810">
        <v>24</v>
      </c>
      <c r="N3810" s="6">
        <f t="shared" si="239"/>
        <v>41.666666666666664</v>
      </c>
      <c r="O3810" t="b">
        <v>1</v>
      </c>
      <c r="P3810" t="s">
        <v>8271</v>
      </c>
      <c r="Q3810" t="s">
        <v>8317</v>
      </c>
      <c r="R3810" t="s">
        <v>8318</v>
      </c>
      <c r="S3810" s="11">
        <f t="shared" si="240"/>
        <v>42059.453923611116</v>
      </c>
      <c r="T3810" s="11">
        <f t="shared" si="241"/>
        <v>42119.412256944444</v>
      </c>
    </row>
    <row r="3811" spans="1:20" ht="43.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s="5">
        <f t="shared" si="238"/>
        <v>1.0125</v>
      </c>
      <c r="H3811" t="s">
        <v>8225</v>
      </c>
      <c r="I3811" t="s">
        <v>8247</v>
      </c>
      <c r="J3811">
        <v>1406761200</v>
      </c>
      <c r="K3811">
        <v>1402403907</v>
      </c>
      <c r="L3811" t="b">
        <v>0</v>
      </c>
      <c r="M3811">
        <v>38</v>
      </c>
      <c r="N3811" s="6">
        <f t="shared" si="239"/>
        <v>53.289473684210527</v>
      </c>
      <c r="O3811" t="b">
        <v>1</v>
      </c>
      <c r="P3811" t="s">
        <v>8271</v>
      </c>
      <c r="Q3811" t="s">
        <v>8317</v>
      </c>
      <c r="R3811" t="s">
        <v>8318</v>
      </c>
      <c r="S3811" s="11">
        <f t="shared" si="240"/>
        <v>41800.526701388888</v>
      </c>
      <c r="T3811" s="11">
        <f t="shared" si="241"/>
        <v>41850.958333333336</v>
      </c>
    </row>
    <row r="3812" spans="1:20" ht="43.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s="5">
        <f t="shared" si="238"/>
        <v>1.2173333333333334</v>
      </c>
      <c r="H3812" t="s">
        <v>8224</v>
      </c>
      <c r="I3812" t="s">
        <v>8246</v>
      </c>
      <c r="J3812">
        <v>1426965758</v>
      </c>
      <c r="K3812">
        <v>1424377358</v>
      </c>
      <c r="L3812" t="b">
        <v>0</v>
      </c>
      <c r="M3812">
        <v>26</v>
      </c>
      <c r="N3812" s="6">
        <f t="shared" si="239"/>
        <v>70.230769230769226</v>
      </c>
      <c r="O3812" t="b">
        <v>1</v>
      </c>
      <c r="P3812" t="s">
        <v>8271</v>
      </c>
      <c r="Q3812" t="s">
        <v>8317</v>
      </c>
      <c r="R3812" t="s">
        <v>8318</v>
      </c>
      <c r="S3812" s="11">
        <f t="shared" si="240"/>
        <v>42054.849050925928</v>
      </c>
      <c r="T3812" s="11">
        <f t="shared" si="241"/>
        <v>42084.807384259257</v>
      </c>
    </row>
    <row r="3813" spans="1:20" ht="43.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s="5">
        <f t="shared" si="238"/>
        <v>3.3</v>
      </c>
      <c r="H3813" t="s">
        <v>8225</v>
      </c>
      <c r="I3813" t="s">
        <v>8247</v>
      </c>
      <c r="J3813">
        <v>1464692400</v>
      </c>
      <c r="K3813">
        <v>1461769373</v>
      </c>
      <c r="L3813" t="b">
        <v>0</v>
      </c>
      <c r="M3813">
        <v>19</v>
      </c>
      <c r="N3813" s="6">
        <f t="shared" si="239"/>
        <v>43.421052631578945</v>
      </c>
      <c r="O3813" t="b">
        <v>1</v>
      </c>
      <c r="P3813" t="s">
        <v>8271</v>
      </c>
      <c r="Q3813" t="s">
        <v>8317</v>
      </c>
      <c r="R3813" t="s">
        <v>8318</v>
      </c>
      <c r="S3813" s="11">
        <f t="shared" si="240"/>
        <v>42487.62700231481</v>
      </c>
      <c r="T3813" s="11">
        <f t="shared" si="241"/>
        <v>42521.458333333328</v>
      </c>
    </row>
    <row r="3814" spans="1:20" ht="43.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s="5">
        <f t="shared" si="238"/>
        <v>1.0954999999999999</v>
      </c>
      <c r="H3814" t="s">
        <v>8229</v>
      </c>
      <c r="I3814" t="s">
        <v>8251</v>
      </c>
      <c r="J3814">
        <v>1433131140</v>
      </c>
      <c r="K3814">
        <v>1429120908</v>
      </c>
      <c r="L3814" t="b">
        <v>0</v>
      </c>
      <c r="M3814">
        <v>11</v>
      </c>
      <c r="N3814" s="6">
        <f t="shared" si="239"/>
        <v>199.18181818181819</v>
      </c>
      <c r="O3814" t="b">
        <v>1</v>
      </c>
      <c r="P3814" t="s">
        <v>8271</v>
      </c>
      <c r="Q3814" t="s">
        <v>8317</v>
      </c>
      <c r="R3814" t="s">
        <v>8318</v>
      </c>
      <c r="S3814" s="11">
        <f t="shared" si="240"/>
        <v>42109.751250000001</v>
      </c>
      <c r="T3814" s="11">
        <f t="shared" si="241"/>
        <v>42156.165972222225</v>
      </c>
    </row>
    <row r="3815" spans="1:20" ht="43.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s="5">
        <f t="shared" si="238"/>
        <v>1.0095190476190474</v>
      </c>
      <c r="H3815" t="s">
        <v>8224</v>
      </c>
      <c r="I3815" t="s">
        <v>8246</v>
      </c>
      <c r="J3815">
        <v>1465940580</v>
      </c>
      <c r="K3815">
        <v>1462603021</v>
      </c>
      <c r="L3815" t="b">
        <v>0</v>
      </c>
      <c r="M3815">
        <v>27</v>
      </c>
      <c r="N3815" s="6">
        <f t="shared" si="239"/>
        <v>78.518148148148143</v>
      </c>
      <c r="O3815" t="b">
        <v>1</v>
      </c>
      <c r="P3815" t="s">
        <v>8271</v>
      </c>
      <c r="Q3815" t="s">
        <v>8317</v>
      </c>
      <c r="R3815" t="s">
        <v>8318</v>
      </c>
      <c r="S3815" s="11">
        <f t="shared" si="240"/>
        <v>42497.275706018518</v>
      </c>
      <c r="T3815" s="11">
        <f t="shared" si="241"/>
        <v>42535.904861111107</v>
      </c>
    </row>
    <row r="3816" spans="1:20" ht="43.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s="5">
        <f t="shared" si="238"/>
        <v>1.4013333333333333</v>
      </c>
      <c r="H3816" t="s">
        <v>8224</v>
      </c>
      <c r="I3816" t="s">
        <v>8246</v>
      </c>
      <c r="J3816">
        <v>1427860740</v>
      </c>
      <c r="K3816">
        <v>1424727712</v>
      </c>
      <c r="L3816" t="b">
        <v>0</v>
      </c>
      <c r="M3816">
        <v>34</v>
      </c>
      <c r="N3816" s="6">
        <f t="shared" si="239"/>
        <v>61.823529411764703</v>
      </c>
      <c r="O3816" t="b">
        <v>1</v>
      </c>
      <c r="P3816" t="s">
        <v>8271</v>
      </c>
      <c r="Q3816" t="s">
        <v>8317</v>
      </c>
      <c r="R3816" t="s">
        <v>8318</v>
      </c>
      <c r="S3816" s="11">
        <f t="shared" si="240"/>
        <v>42058.904074074075</v>
      </c>
      <c r="T3816" s="11">
        <f t="shared" si="241"/>
        <v>42095.165972222225</v>
      </c>
    </row>
    <row r="3817" spans="1:20" ht="29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s="5">
        <f t="shared" si="238"/>
        <v>1.0000100000000001</v>
      </c>
      <c r="H3817" t="s">
        <v>8225</v>
      </c>
      <c r="I3817" t="s">
        <v>8247</v>
      </c>
      <c r="J3817">
        <v>1440111600</v>
      </c>
      <c r="K3817">
        <v>1437545657</v>
      </c>
      <c r="L3817" t="b">
        <v>0</v>
      </c>
      <c r="M3817">
        <v>20</v>
      </c>
      <c r="N3817" s="6">
        <f t="shared" si="239"/>
        <v>50.000500000000002</v>
      </c>
      <c r="O3817" t="b">
        <v>1</v>
      </c>
      <c r="P3817" t="s">
        <v>8271</v>
      </c>
      <c r="Q3817" t="s">
        <v>8317</v>
      </c>
      <c r="R3817" t="s">
        <v>8318</v>
      </c>
      <c r="S3817" s="11">
        <f t="shared" si="240"/>
        <v>42207.259918981479</v>
      </c>
      <c r="T3817" s="11">
        <f t="shared" si="241"/>
        <v>42236.958333333328</v>
      </c>
    </row>
    <row r="3818" spans="1:20" ht="58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s="5">
        <f t="shared" si="238"/>
        <v>1.19238</v>
      </c>
      <c r="H3818" t="s">
        <v>8224</v>
      </c>
      <c r="I3818" t="s">
        <v>8246</v>
      </c>
      <c r="J3818">
        <v>1405614823</v>
      </c>
      <c r="K3818">
        <v>1403022823</v>
      </c>
      <c r="L3818" t="b">
        <v>0</v>
      </c>
      <c r="M3818">
        <v>37</v>
      </c>
      <c r="N3818" s="6">
        <f t="shared" si="239"/>
        <v>48.339729729729726</v>
      </c>
      <c r="O3818" t="b">
        <v>1</v>
      </c>
      <c r="P3818" t="s">
        <v>8271</v>
      </c>
      <c r="Q3818" t="s">
        <v>8317</v>
      </c>
      <c r="R3818" t="s">
        <v>8318</v>
      </c>
      <c r="S3818" s="11">
        <f t="shared" si="240"/>
        <v>41807.690081018518</v>
      </c>
      <c r="T3818" s="11">
        <f t="shared" si="241"/>
        <v>41837.690081018518</v>
      </c>
    </row>
    <row r="3819" spans="1:20" ht="43.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s="5">
        <f t="shared" si="238"/>
        <v>1.0725</v>
      </c>
      <c r="H3819" t="s">
        <v>8224</v>
      </c>
      <c r="I3819" t="s">
        <v>8246</v>
      </c>
      <c r="J3819">
        <v>1445659140</v>
      </c>
      <c r="K3819">
        <v>1444236216</v>
      </c>
      <c r="L3819" t="b">
        <v>0</v>
      </c>
      <c r="M3819">
        <v>20</v>
      </c>
      <c r="N3819" s="6">
        <f t="shared" si="239"/>
        <v>107.25</v>
      </c>
      <c r="O3819" t="b">
        <v>1</v>
      </c>
      <c r="P3819" t="s">
        <v>8271</v>
      </c>
      <c r="Q3819" t="s">
        <v>8317</v>
      </c>
      <c r="R3819" t="s">
        <v>8318</v>
      </c>
      <c r="S3819" s="11">
        <f t="shared" si="240"/>
        <v>42284.69694444444</v>
      </c>
      <c r="T3819" s="11">
        <f t="shared" si="241"/>
        <v>42301.165972222225</v>
      </c>
    </row>
    <row r="3820" spans="1:20" ht="43.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s="5">
        <f t="shared" si="238"/>
        <v>2.2799999999999998</v>
      </c>
      <c r="H3820" t="s">
        <v>8224</v>
      </c>
      <c r="I3820" t="s">
        <v>8246</v>
      </c>
      <c r="J3820">
        <v>1426187582</v>
      </c>
      <c r="K3820">
        <v>1423599182</v>
      </c>
      <c r="L3820" t="b">
        <v>0</v>
      </c>
      <c r="M3820">
        <v>10</v>
      </c>
      <c r="N3820" s="6">
        <f t="shared" si="239"/>
        <v>57</v>
      </c>
      <c r="O3820" t="b">
        <v>1</v>
      </c>
      <c r="P3820" t="s">
        <v>8271</v>
      </c>
      <c r="Q3820" t="s">
        <v>8317</v>
      </c>
      <c r="R3820" t="s">
        <v>8318</v>
      </c>
      <c r="S3820" s="11">
        <f t="shared" si="240"/>
        <v>42045.84238425926</v>
      </c>
      <c r="T3820" s="11">
        <f t="shared" si="241"/>
        <v>42075.800717592589</v>
      </c>
    </row>
    <row r="3821" spans="1:20" ht="29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s="5">
        <f t="shared" si="238"/>
        <v>1.0640000000000001</v>
      </c>
      <c r="H3821" t="s">
        <v>8224</v>
      </c>
      <c r="I3821" t="s">
        <v>8246</v>
      </c>
      <c r="J3821">
        <v>1437166920</v>
      </c>
      <c r="K3821">
        <v>1435554104</v>
      </c>
      <c r="L3821" t="b">
        <v>0</v>
      </c>
      <c r="M3821">
        <v>26</v>
      </c>
      <c r="N3821" s="6">
        <f t="shared" si="239"/>
        <v>40.92307692307692</v>
      </c>
      <c r="O3821" t="b">
        <v>1</v>
      </c>
      <c r="P3821" t="s">
        <v>8271</v>
      </c>
      <c r="Q3821" t="s">
        <v>8317</v>
      </c>
      <c r="R3821" t="s">
        <v>8318</v>
      </c>
      <c r="S3821" s="11">
        <f t="shared" si="240"/>
        <v>42184.209537037037</v>
      </c>
      <c r="T3821" s="11">
        <f t="shared" si="241"/>
        <v>42202.876388888893</v>
      </c>
    </row>
    <row r="3822" spans="1:20" ht="43.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s="5">
        <f t="shared" si="238"/>
        <v>1.4333333333333333</v>
      </c>
      <c r="H3822" t="s">
        <v>8225</v>
      </c>
      <c r="I3822" t="s">
        <v>8247</v>
      </c>
      <c r="J3822">
        <v>1436110717</v>
      </c>
      <c r="K3822">
        <v>1433518717</v>
      </c>
      <c r="L3822" t="b">
        <v>0</v>
      </c>
      <c r="M3822">
        <v>20</v>
      </c>
      <c r="N3822" s="6">
        <f t="shared" si="239"/>
        <v>21.5</v>
      </c>
      <c r="O3822" t="b">
        <v>1</v>
      </c>
      <c r="P3822" t="s">
        <v>8271</v>
      </c>
      <c r="Q3822" t="s">
        <v>8317</v>
      </c>
      <c r="R3822" t="s">
        <v>8318</v>
      </c>
      <c r="S3822" s="11">
        <f t="shared" si="240"/>
        <v>42160.651817129634</v>
      </c>
      <c r="T3822" s="11">
        <f t="shared" si="241"/>
        <v>42190.651817129634</v>
      </c>
    </row>
    <row r="3823" spans="1:20" ht="43.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s="5">
        <f t="shared" si="238"/>
        <v>1.0454285714285714</v>
      </c>
      <c r="H3823" t="s">
        <v>8224</v>
      </c>
      <c r="I3823" t="s">
        <v>8246</v>
      </c>
      <c r="J3823">
        <v>1451881207</v>
      </c>
      <c r="K3823">
        <v>1449116407</v>
      </c>
      <c r="L3823" t="b">
        <v>0</v>
      </c>
      <c r="M3823">
        <v>46</v>
      </c>
      <c r="N3823" s="6">
        <f t="shared" si="239"/>
        <v>79.543478260869563</v>
      </c>
      <c r="O3823" t="b">
        <v>1</v>
      </c>
      <c r="P3823" t="s">
        <v>8271</v>
      </c>
      <c r="Q3823" t="s">
        <v>8317</v>
      </c>
      <c r="R3823" t="s">
        <v>8318</v>
      </c>
      <c r="S3823" s="11">
        <f t="shared" si="240"/>
        <v>42341.180636574078</v>
      </c>
      <c r="T3823" s="11">
        <f t="shared" si="241"/>
        <v>42373.180636574078</v>
      </c>
    </row>
    <row r="3824" spans="1:20" ht="58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s="5">
        <f t="shared" si="238"/>
        <v>1.1002000000000001</v>
      </c>
      <c r="H3824" t="s">
        <v>8236</v>
      </c>
      <c r="I3824" t="s">
        <v>8249</v>
      </c>
      <c r="J3824">
        <v>1453244340</v>
      </c>
      <c r="K3824">
        <v>1448136417</v>
      </c>
      <c r="L3824" t="b">
        <v>0</v>
      </c>
      <c r="M3824">
        <v>76</v>
      </c>
      <c r="N3824" s="6">
        <f t="shared" si="239"/>
        <v>72.381578947368425</v>
      </c>
      <c r="O3824" t="b">
        <v>1</v>
      </c>
      <c r="P3824" t="s">
        <v>8271</v>
      </c>
      <c r="Q3824" t="s">
        <v>8317</v>
      </c>
      <c r="R3824" t="s">
        <v>8318</v>
      </c>
      <c r="S3824" s="11">
        <f t="shared" si="240"/>
        <v>42329.838159722218</v>
      </c>
      <c r="T3824" s="11">
        <f t="shared" si="241"/>
        <v>42388.957638888889</v>
      </c>
    </row>
    <row r="3825" spans="1:20" ht="43.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s="5">
        <f t="shared" si="238"/>
        <v>1.06</v>
      </c>
      <c r="H3825" t="s">
        <v>8224</v>
      </c>
      <c r="I3825" t="s">
        <v>8246</v>
      </c>
      <c r="J3825">
        <v>1437364740</v>
      </c>
      <c r="K3825">
        <v>1434405044</v>
      </c>
      <c r="L3825" t="b">
        <v>0</v>
      </c>
      <c r="M3825">
        <v>41</v>
      </c>
      <c r="N3825" s="6">
        <f t="shared" si="239"/>
        <v>64.634146341463421</v>
      </c>
      <c r="O3825" t="b">
        <v>1</v>
      </c>
      <c r="P3825" t="s">
        <v>8271</v>
      </c>
      <c r="Q3825" t="s">
        <v>8317</v>
      </c>
      <c r="R3825" t="s">
        <v>8318</v>
      </c>
      <c r="S3825" s="11">
        <f t="shared" si="240"/>
        <v>42170.910231481481</v>
      </c>
      <c r="T3825" s="11">
        <f t="shared" si="241"/>
        <v>42205.165972222225</v>
      </c>
    </row>
    <row r="3826" spans="1:20" ht="43.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s="5">
        <f t="shared" si="238"/>
        <v>1.08</v>
      </c>
      <c r="H3826" t="s">
        <v>8225</v>
      </c>
      <c r="I3826" t="s">
        <v>8247</v>
      </c>
      <c r="J3826">
        <v>1470058860</v>
      </c>
      <c r="K3826">
        <v>1469026903</v>
      </c>
      <c r="L3826" t="b">
        <v>0</v>
      </c>
      <c r="M3826">
        <v>7</v>
      </c>
      <c r="N3826" s="6">
        <f t="shared" si="239"/>
        <v>38.571428571428569</v>
      </c>
      <c r="O3826" t="b">
        <v>1</v>
      </c>
      <c r="P3826" t="s">
        <v>8271</v>
      </c>
      <c r="Q3826" t="s">
        <v>8317</v>
      </c>
      <c r="R3826" t="s">
        <v>8318</v>
      </c>
      <c r="S3826" s="11">
        <f t="shared" si="240"/>
        <v>42571.626192129625</v>
      </c>
      <c r="T3826" s="11">
        <f t="shared" si="241"/>
        <v>42583.570138888885</v>
      </c>
    </row>
    <row r="3827" spans="1:20" ht="43.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s="5">
        <f t="shared" si="238"/>
        <v>1.0542</v>
      </c>
      <c r="H3827" t="s">
        <v>8224</v>
      </c>
      <c r="I3827" t="s">
        <v>8246</v>
      </c>
      <c r="J3827">
        <v>1434505214</v>
      </c>
      <c r="K3827">
        <v>1432690814</v>
      </c>
      <c r="L3827" t="b">
        <v>0</v>
      </c>
      <c r="M3827">
        <v>49</v>
      </c>
      <c r="N3827" s="6">
        <f t="shared" si="239"/>
        <v>107.57142857142857</v>
      </c>
      <c r="O3827" t="b">
        <v>1</v>
      </c>
      <c r="P3827" t="s">
        <v>8271</v>
      </c>
      <c r="Q3827" t="s">
        <v>8317</v>
      </c>
      <c r="R3827" t="s">
        <v>8318</v>
      </c>
      <c r="S3827" s="11">
        <f t="shared" si="240"/>
        <v>42151.069606481484</v>
      </c>
      <c r="T3827" s="11">
        <f t="shared" si="241"/>
        <v>42172.069606481484</v>
      </c>
    </row>
    <row r="3828" spans="1:20" ht="29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s="5">
        <f t="shared" si="238"/>
        <v>1.1916666666666667</v>
      </c>
      <c r="H3828" t="s">
        <v>8225</v>
      </c>
      <c r="I3828" t="s">
        <v>8247</v>
      </c>
      <c r="J3828">
        <v>1430993394</v>
      </c>
      <c r="K3828">
        <v>1428401394</v>
      </c>
      <c r="L3828" t="b">
        <v>0</v>
      </c>
      <c r="M3828">
        <v>26</v>
      </c>
      <c r="N3828" s="6">
        <f t="shared" si="239"/>
        <v>27.5</v>
      </c>
      <c r="O3828" t="b">
        <v>1</v>
      </c>
      <c r="P3828" t="s">
        <v>8271</v>
      </c>
      <c r="Q3828" t="s">
        <v>8317</v>
      </c>
      <c r="R3828" t="s">
        <v>8318</v>
      </c>
      <c r="S3828" s="11">
        <f t="shared" si="240"/>
        <v>42101.423541666663</v>
      </c>
      <c r="T3828" s="11">
        <f t="shared" si="241"/>
        <v>42131.423541666663</v>
      </c>
    </row>
    <row r="3829" spans="1:20" ht="58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s="5">
        <f t="shared" si="238"/>
        <v>1.5266666666666666</v>
      </c>
      <c r="H3829" t="s">
        <v>8225</v>
      </c>
      <c r="I3829" t="s">
        <v>8247</v>
      </c>
      <c r="J3829">
        <v>1427414400</v>
      </c>
      <c r="K3829">
        <v>1422656201</v>
      </c>
      <c r="L3829" t="b">
        <v>0</v>
      </c>
      <c r="M3829">
        <v>65</v>
      </c>
      <c r="N3829" s="6">
        <f t="shared" si="239"/>
        <v>70.461538461538467</v>
      </c>
      <c r="O3829" t="b">
        <v>1</v>
      </c>
      <c r="P3829" t="s">
        <v>8271</v>
      </c>
      <c r="Q3829" t="s">
        <v>8317</v>
      </c>
      <c r="R3829" t="s">
        <v>8318</v>
      </c>
      <c r="S3829" s="11">
        <f t="shared" si="240"/>
        <v>42034.928252314814</v>
      </c>
      <c r="T3829" s="11">
        <f t="shared" si="241"/>
        <v>42090</v>
      </c>
    </row>
    <row r="3830" spans="1:20" ht="43.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s="5">
        <f t="shared" si="238"/>
        <v>1</v>
      </c>
      <c r="H3830" t="s">
        <v>8224</v>
      </c>
      <c r="I3830" t="s">
        <v>8246</v>
      </c>
      <c r="J3830">
        <v>1420033187</v>
      </c>
      <c r="K3830">
        <v>1414845587</v>
      </c>
      <c r="L3830" t="b">
        <v>0</v>
      </c>
      <c r="M3830">
        <v>28</v>
      </c>
      <c r="N3830" s="6">
        <f t="shared" si="239"/>
        <v>178.57142857142858</v>
      </c>
      <c r="O3830" t="b">
        <v>1</v>
      </c>
      <c r="P3830" t="s">
        <v>8271</v>
      </c>
      <c r="Q3830" t="s">
        <v>8317</v>
      </c>
      <c r="R3830" t="s">
        <v>8318</v>
      </c>
      <c r="S3830" s="11">
        <f t="shared" si="240"/>
        <v>41944.527627314819</v>
      </c>
      <c r="T3830" s="11">
        <f t="shared" si="241"/>
        <v>42004.569293981483</v>
      </c>
    </row>
    <row r="3831" spans="1:20" ht="43.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s="5">
        <f t="shared" si="238"/>
        <v>1.002</v>
      </c>
      <c r="H3831" t="s">
        <v>8224</v>
      </c>
      <c r="I3831" t="s">
        <v>8246</v>
      </c>
      <c r="J3831">
        <v>1472676371</v>
      </c>
      <c r="K3831">
        <v>1470948371</v>
      </c>
      <c r="L3831" t="b">
        <v>0</v>
      </c>
      <c r="M3831">
        <v>8</v>
      </c>
      <c r="N3831" s="6">
        <f t="shared" si="239"/>
        <v>62.625</v>
      </c>
      <c r="O3831" t="b">
        <v>1</v>
      </c>
      <c r="P3831" t="s">
        <v>8271</v>
      </c>
      <c r="Q3831" t="s">
        <v>8317</v>
      </c>
      <c r="R3831" t="s">
        <v>8318</v>
      </c>
      <c r="S3831" s="11">
        <f t="shared" si="240"/>
        <v>42593.865405092598</v>
      </c>
      <c r="T3831" s="11">
        <f t="shared" si="241"/>
        <v>42613.865405092598</v>
      </c>
    </row>
    <row r="3832" spans="1:20" ht="43.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s="5">
        <f t="shared" si="238"/>
        <v>2.25</v>
      </c>
      <c r="H3832" t="s">
        <v>8224</v>
      </c>
      <c r="I3832" t="s">
        <v>8246</v>
      </c>
      <c r="J3832">
        <v>1464371211</v>
      </c>
      <c r="K3832">
        <v>1463161611</v>
      </c>
      <c r="L3832" t="b">
        <v>0</v>
      </c>
      <c r="M3832">
        <v>3</v>
      </c>
      <c r="N3832" s="6">
        <f t="shared" si="239"/>
        <v>75</v>
      </c>
      <c r="O3832" t="b">
        <v>1</v>
      </c>
      <c r="P3832" t="s">
        <v>8271</v>
      </c>
      <c r="Q3832" t="s">
        <v>8317</v>
      </c>
      <c r="R3832" t="s">
        <v>8318</v>
      </c>
      <c r="S3832" s="11">
        <f t="shared" si="240"/>
        <v>42503.740868055553</v>
      </c>
      <c r="T3832" s="11">
        <f t="shared" si="241"/>
        <v>42517.740868055553</v>
      </c>
    </row>
    <row r="3833" spans="1:20" ht="43.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s="5">
        <f t="shared" si="238"/>
        <v>1.0602199999999999</v>
      </c>
      <c r="H3833" t="s">
        <v>8224</v>
      </c>
      <c r="I3833" t="s">
        <v>8246</v>
      </c>
      <c r="J3833">
        <v>1415222545</v>
      </c>
      <c r="K3833">
        <v>1413404545</v>
      </c>
      <c r="L3833" t="b">
        <v>0</v>
      </c>
      <c r="M3833">
        <v>9</v>
      </c>
      <c r="N3833" s="6">
        <f t="shared" si="239"/>
        <v>58.901111111111113</v>
      </c>
      <c r="O3833" t="b">
        <v>1</v>
      </c>
      <c r="P3833" t="s">
        <v>8271</v>
      </c>
      <c r="Q3833" t="s">
        <v>8317</v>
      </c>
      <c r="R3833" t="s">
        <v>8318</v>
      </c>
      <c r="S3833" s="11">
        <f t="shared" si="240"/>
        <v>41927.848900462966</v>
      </c>
      <c r="T3833" s="11">
        <f t="shared" si="241"/>
        <v>41948.890567129631</v>
      </c>
    </row>
    <row r="3834" spans="1:20" ht="43.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s="5">
        <f t="shared" si="238"/>
        <v>1.0466666666666666</v>
      </c>
      <c r="H3834" t="s">
        <v>8224</v>
      </c>
      <c r="I3834" t="s">
        <v>8246</v>
      </c>
      <c r="J3834">
        <v>1455936335</v>
      </c>
      <c r="K3834">
        <v>1452048335</v>
      </c>
      <c r="L3834" t="b">
        <v>0</v>
      </c>
      <c r="M3834">
        <v>9</v>
      </c>
      <c r="N3834" s="6">
        <f t="shared" si="239"/>
        <v>139.55555555555554</v>
      </c>
      <c r="O3834" t="b">
        <v>1</v>
      </c>
      <c r="P3834" t="s">
        <v>8271</v>
      </c>
      <c r="Q3834" t="s">
        <v>8317</v>
      </c>
      <c r="R3834" t="s">
        <v>8318</v>
      </c>
      <c r="S3834" s="11">
        <f t="shared" si="240"/>
        <v>42375.114988425921</v>
      </c>
      <c r="T3834" s="11">
        <f t="shared" si="241"/>
        <v>42420.114988425921</v>
      </c>
    </row>
    <row r="3835" spans="1:20" ht="43.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s="5">
        <f t="shared" si="238"/>
        <v>1.1666666666666667</v>
      </c>
      <c r="H3835" t="s">
        <v>8229</v>
      </c>
      <c r="I3835" t="s">
        <v>8251</v>
      </c>
      <c r="J3835">
        <v>1417460940</v>
      </c>
      <c r="K3835">
        <v>1416516972</v>
      </c>
      <c r="L3835" t="b">
        <v>0</v>
      </c>
      <c r="M3835">
        <v>20</v>
      </c>
      <c r="N3835" s="6">
        <f t="shared" si="239"/>
        <v>70</v>
      </c>
      <c r="O3835" t="b">
        <v>1</v>
      </c>
      <c r="P3835" t="s">
        <v>8271</v>
      </c>
      <c r="Q3835" t="s">
        <v>8317</v>
      </c>
      <c r="R3835" t="s">
        <v>8318</v>
      </c>
      <c r="S3835" s="11">
        <f t="shared" si="240"/>
        <v>41963.872361111105</v>
      </c>
      <c r="T3835" s="11">
        <f t="shared" si="241"/>
        <v>41974.797916666663</v>
      </c>
    </row>
    <row r="3836" spans="1:20" ht="43.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s="5">
        <f t="shared" si="238"/>
        <v>1.0903333333333334</v>
      </c>
      <c r="H3836" t="s">
        <v>8225</v>
      </c>
      <c r="I3836" t="s">
        <v>8247</v>
      </c>
      <c r="J3836">
        <v>1434624067</v>
      </c>
      <c r="K3836">
        <v>1432032067</v>
      </c>
      <c r="L3836" t="b">
        <v>0</v>
      </c>
      <c r="M3836">
        <v>57</v>
      </c>
      <c r="N3836" s="6">
        <f t="shared" si="239"/>
        <v>57.385964912280699</v>
      </c>
      <c r="O3836" t="b">
        <v>1</v>
      </c>
      <c r="P3836" t="s">
        <v>8271</v>
      </c>
      <c r="Q3836" t="s">
        <v>8317</v>
      </c>
      <c r="R3836" t="s">
        <v>8318</v>
      </c>
      <c r="S3836" s="11">
        <f t="shared" si="240"/>
        <v>42143.445219907408</v>
      </c>
      <c r="T3836" s="11">
        <f t="shared" si="241"/>
        <v>42173.445219907408</v>
      </c>
    </row>
    <row r="3837" spans="1:20" ht="43.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s="5">
        <f t="shared" si="238"/>
        <v>1.6</v>
      </c>
      <c r="H3837" t="s">
        <v>8225</v>
      </c>
      <c r="I3837" t="s">
        <v>8247</v>
      </c>
      <c r="J3837">
        <v>1461278208</v>
      </c>
      <c r="K3837">
        <v>1459463808</v>
      </c>
      <c r="L3837" t="b">
        <v>0</v>
      </c>
      <c r="M3837">
        <v>8</v>
      </c>
      <c r="N3837" s="6">
        <f t="shared" si="239"/>
        <v>40</v>
      </c>
      <c r="O3837" t="b">
        <v>1</v>
      </c>
      <c r="P3837" t="s">
        <v>8271</v>
      </c>
      <c r="Q3837" t="s">
        <v>8317</v>
      </c>
      <c r="R3837" t="s">
        <v>8318</v>
      </c>
      <c r="S3837" s="11">
        <f t="shared" si="240"/>
        <v>42460.94222222222</v>
      </c>
      <c r="T3837" s="11">
        <f t="shared" si="241"/>
        <v>42481.94222222222</v>
      </c>
    </row>
    <row r="3838" spans="1:20" ht="43.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s="5">
        <f t="shared" si="238"/>
        <v>1.125</v>
      </c>
      <c r="H3838" t="s">
        <v>8224</v>
      </c>
      <c r="I3838" t="s">
        <v>8246</v>
      </c>
      <c r="J3838">
        <v>1470197340</v>
      </c>
      <c r="K3838">
        <v>1467497652</v>
      </c>
      <c r="L3838" t="b">
        <v>0</v>
      </c>
      <c r="M3838">
        <v>14</v>
      </c>
      <c r="N3838" s="6">
        <f t="shared" si="239"/>
        <v>64.285714285714292</v>
      </c>
      <c r="O3838" t="b">
        <v>1</v>
      </c>
      <c r="P3838" t="s">
        <v>8271</v>
      </c>
      <c r="Q3838" t="s">
        <v>8317</v>
      </c>
      <c r="R3838" t="s">
        <v>8318</v>
      </c>
      <c r="S3838" s="11">
        <f t="shared" si="240"/>
        <v>42553.926527777774</v>
      </c>
      <c r="T3838" s="11">
        <f t="shared" si="241"/>
        <v>42585.172916666663</v>
      </c>
    </row>
    <row r="3839" spans="1:20" ht="29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s="5">
        <f t="shared" si="238"/>
        <v>1.0209999999999999</v>
      </c>
      <c r="H3839" t="s">
        <v>8225</v>
      </c>
      <c r="I3839" t="s">
        <v>8247</v>
      </c>
      <c r="J3839">
        <v>1435947758</v>
      </c>
      <c r="K3839">
        <v>1432837358</v>
      </c>
      <c r="L3839" t="b">
        <v>0</v>
      </c>
      <c r="M3839">
        <v>17</v>
      </c>
      <c r="N3839" s="6">
        <f t="shared" si="239"/>
        <v>120.11764705882354</v>
      </c>
      <c r="O3839" t="b">
        <v>1</v>
      </c>
      <c r="P3839" t="s">
        <v>8271</v>
      </c>
      <c r="Q3839" t="s">
        <v>8317</v>
      </c>
      <c r="R3839" t="s">
        <v>8318</v>
      </c>
      <c r="S3839" s="11">
        <f t="shared" si="240"/>
        <v>42152.765717592592</v>
      </c>
      <c r="T3839" s="11">
        <f t="shared" si="241"/>
        <v>42188.765717592592</v>
      </c>
    </row>
    <row r="3840" spans="1:20" ht="58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s="5">
        <f t="shared" si="238"/>
        <v>1.00824</v>
      </c>
      <c r="H3840" t="s">
        <v>8235</v>
      </c>
      <c r="I3840" t="s">
        <v>8255</v>
      </c>
      <c r="J3840">
        <v>1432314209</v>
      </c>
      <c r="K3840">
        <v>1429722209</v>
      </c>
      <c r="L3840" t="b">
        <v>0</v>
      </c>
      <c r="M3840">
        <v>100</v>
      </c>
      <c r="N3840" s="6">
        <f t="shared" si="239"/>
        <v>1008.24</v>
      </c>
      <c r="O3840" t="b">
        <v>1</v>
      </c>
      <c r="P3840" t="s">
        <v>8271</v>
      </c>
      <c r="Q3840" t="s">
        <v>8317</v>
      </c>
      <c r="R3840" t="s">
        <v>8318</v>
      </c>
      <c r="S3840" s="11">
        <f t="shared" si="240"/>
        <v>42116.710752314815</v>
      </c>
      <c r="T3840" s="11">
        <f t="shared" si="241"/>
        <v>42146.710752314815</v>
      </c>
    </row>
    <row r="3841" spans="1:20" ht="43.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s="5">
        <f t="shared" si="238"/>
        <v>1.0125</v>
      </c>
      <c r="H3841" t="s">
        <v>8224</v>
      </c>
      <c r="I3841" t="s">
        <v>8246</v>
      </c>
      <c r="J3841">
        <v>1438226724</v>
      </c>
      <c r="K3841">
        <v>1433042724</v>
      </c>
      <c r="L3841" t="b">
        <v>0</v>
      </c>
      <c r="M3841">
        <v>32</v>
      </c>
      <c r="N3841" s="6">
        <f t="shared" si="239"/>
        <v>63.28125</v>
      </c>
      <c r="O3841" t="b">
        <v>1</v>
      </c>
      <c r="P3841" t="s">
        <v>8271</v>
      </c>
      <c r="Q3841" t="s">
        <v>8317</v>
      </c>
      <c r="R3841" t="s">
        <v>8318</v>
      </c>
      <c r="S3841" s="11">
        <f t="shared" si="240"/>
        <v>42155.142638888887</v>
      </c>
      <c r="T3841" s="11">
        <f t="shared" si="241"/>
        <v>42215.142638888887</v>
      </c>
    </row>
    <row r="3842" spans="1:20" ht="43.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s="5">
        <f t="shared" ref="G3842:G3905" si="242">E3842/D3842</f>
        <v>65</v>
      </c>
      <c r="H3842" t="s">
        <v>8225</v>
      </c>
      <c r="I3842" t="s">
        <v>8247</v>
      </c>
      <c r="J3842">
        <v>1459180229</v>
      </c>
      <c r="K3842">
        <v>1457023829</v>
      </c>
      <c r="L3842" t="b">
        <v>0</v>
      </c>
      <c r="M3842">
        <v>3</v>
      </c>
      <c r="N3842" s="6">
        <f t="shared" si="239"/>
        <v>21.666666666666668</v>
      </c>
      <c r="O3842" t="b">
        <v>1</v>
      </c>
      <c r="P3842" t="s">
        <v>8271</v>
      </c>
      <c r="Q3842" t="s">
        <v>8317</v>
      </c>
      <c r="R3842" t="s">
        <v>8318</v>
      </c>
      <c r="S3842" s="11">
        <f t="shared" si="240"/>
        <v>42432.701724537037</v>
      </c>
      <c r="T3842" s="11">
        <f t="shared" si="241"/>
        <v>42457.660057870366</v>
      </c>
    </row>
    <row r="3843" spans="1:20" ht="43.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s="5">
        <f t="shared" si="242"/>
        <v>8.72E-2</v>
      </c>
      <c r="H3843" t="s">
        <v>8224</v>
      </c>
      <c r="I3843" t="s">
        <v>8246</v>
      </c>
      <c r="J3843">
        <v>1405882287</v>
      </c>
      <c r="K3843">
        <v>1400698287</v>
      </c>
      <c r="L3843" t="b">
        <v>1</v>
      </c>
      <c r="M3843">
        <v>34</v>
      </c>
      <c r="N3843" s="6">
        <f t="shared" ref="N3843:N3906" si="243">IFERROR(E3843/M3843,0)</f>
        <v>25.647058823529413</v>
      </c>
      <c r="O3843" t="b">
        <v>0</v>
      </c>
      <c r="P3843" t="s">
        <v>8271</v>
      </c>
      <c r="Q3843" t="s">
        <v>8317</v>
      </c>
      <c r="R3843" t="s">
        <v>8318</v>
      </c>
      <c r="S3843" s="11">
        <f t="shared" ref="S3843:S3906" si="244">((($K3843/60)/60)/24)+DATE(1970,1,1)</f>
        <v>41780.785729166666</v>
      </c>
      <c r="T3843" s="11">
        <f t="shared" ref="T3843:T3906" si="245">((($J3843/60)/60)/24)+DATE(1970,1,1)</f>
        <v>41840.785729166666</v>
      </c>
    </row>
    <row r="3844" spans="1:20" ht="43.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s="5">
        <f t="shared" si="242"/>
        <v>0.21940000000000001</v>
      </c>
      <c r="H3844" t="s">
        <v>8225</v>
      </c>
      <c r="I3844" t="s">
        <v>8247</v>
      </c>
      <c r="J3844">
        <v>1399809052</v>
      </c>
      <c r="K3844">
        <v>1397217052</v>
      </c>
      <c r="L3844" t="b">
        <v>1</v>
      </c>
      <c r="M3844">
        <v>23</v>
      </c>
      <c r="N3844" s="6">
        <f t="shared" si="243"/>
        <v>47.695652173913047</v>
      </c>
      <c r="O3844" t="b">
        <v>0</v>
      </c>
      <c r="P3844" t="s">
        <v>8271</v>
      </c>
      <c r="Q3844" t="s">
        <v>8317</v>
      </c>
      <c r="R3844" t="s">
        <v>8318</v>
      </c>
      <c r="S3844" s="11">
        <f t="shared" si="244"/>
        <v>41740.493657407409</v>
      </c>
      <c r="T3844" s="11">
        <f t="shared" si="245"/>
        <v>41770.493657407409</v>
      </c>
    </row>
    <row r="3845" spans="1:20" ht="43.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s="5">
        <f t="shared" si="242"/>
        <v>0.21299999999999999</v>
      </c>
      <c r="H3845" t="s">
        <v>8224</v>
      </c>
      <c r="I3845" t="s">
        <v>8246</v>
      </c>
      <c r="J3845">
        <v>1401587064</v>
      </c>
      <c r="K3845">
        <v>1399427064</v>
      </c>
      <c r="L3845" t="b">
        <v>1</v>
      </c>
      <c r="M3845">
        <v>19</v>
      </c>
      <c r="N3845" s="6">
        <f t="shared" si="243"/>
        <v>56.05263157894737</v>
      </c>
      <c r="O3845" t="b">
        <v>0</v>
      </c>
      <c r="P3845" t="s">
        <v>8271</v>
      </c>
      <c r="Q3845" t="s">
        <v>8317</v>
      </c>
      <c r="R3845" t="s">
        <v>8318</v>
      </c>
      <c r="S3845" s="11">
        <f t="shared" si="244"/>
        <v>41766.072500000002</v>
      </c>
      <c r="T3845" s="11">
        <f t="shared" si="245"/>
        <v>41791.072500000002</v>
      </c>
    </row>
    <row r="3846" spans="1:20" ht="43.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s="5">
        <f t="shared" si="242"/>
        <v>0.41489795918367345</v>
      </c>
      <c r="H3846" t="s">
        <v>8224</v>
      </c>
      <c r="I3846" t="s">
        <v>8246</v>
      </c>
      <c r="J3846">
        <v>1401778740</v>
      </c>
      <c r="K3846">
        <v>1399474134</v>
      </c>
      <c r="L3846" t="b">
        <v>1</v>
      </c>
      <c r="M3846">
        <v>50</v>
      </c>
      <c r="N3846" s="6">
        <f t="shared" si="243"/>
        <v>81.319999999999993</v>
      </c>
      <c r="O3846" t="b">
        <v>0</v>
      </c>
      <c r="P3846" t="s">
        <v>8271</v>
      </c>
      <c r="Q3846" t="s">
        <v>8317</v>
      </c>
      <c r="R3846" t="s">
        <v>8318</v>
      </c>
      <c r="S3846" s="11">
        <f t="shared" si="244"/>
        <v>41766.617291666669</v>
      </c>
      <c r="T3846" s="11">
        <f t="shared" si="245"/>
        <v>41793.290972222225</v>
      </c>
    </row>
    <row r="3847" spans="1:20" ht="58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s="5">
        <f t="shared" si="242"/>
        <v>2.1049999999999999E-2</v>
      </c>
      <c r="H3847" t="s">
        <v>8224</v>
      </c>
      <c r="I3847" t="s">
        <v>8246</v>
      </c>
      <c r="J3847">
        <v>1443711774</v>
      </c>
      <c r="K3847">
        <v>1441119774</v>
      </c>
      <c r="L3847" t="b">
        <v>1</v>
      </c>
      <c r="M3847">
        <v>12</v>
      </c>
      <c r="N3847" s="6">
        <f t="shared" si="243"/>
        <v>70.166666666666671</v>
      </c>
      <c r="O3847" t="b">
        <v>0</v>
      </c>
      <c r="P3847" t="s">
        <v>8271</v>
      </c>
      <c r="Q3847" t="s">
        <v>8317</v>
      </c>
      <c r="R3847" t="s">
        <v>8318</v>
      </c>
      <c r="S3847" s="11">
        <f t="shared" si="244"/>
        <v>42248.627013888887</v>
      </c>
      <c r="T3847" s="11">
        <f t="shared" si="245"/>
        <v>42278.627013888887</v>
      </c>
    </row>
    <row r="3848" spans="1:20" ht="43.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s="5">
        <f t="shared" si="242"/>
        <v>2.7E-2</v>
      </c>
      <c r="H3848" t="s">
        <v>8224</v>
      </c>
      <c r="I3848" t="s">
        <v>8246</v>
      </c>
      <c r="J3848">
        <v>1412405940</v>
      </c>
      <c r="K3848">
        <v>1409721542</v>
      </c>
      <c r="L3848" t="b">
        <v>1</v>
      </c>
      <c r="M3848">
        <v>8</v>
      </c>
      <c r="N3848" s="6">
        <f t="shared" si="243"/>
        <v>23.625</v>
      </c>
      <c r="O3848" t="b">
        <v>0</v>
      </c>
      <c r="P3848" t="s">
        <v>8271</v>
      </c>
      <c r="Q3848" t="s">
        <v>8317</v>
      </c>
      <c r="R3848" t="s">
        <v>8318</v>
      </c>
      <c r="S3848" s="11">
        <f t="shared" si="244"/>
        <v>41885.221550925926</v>
      </c>
      <c r="T3848" s="11">
        <f t="shared" si="245"/>
        <v>41916.290972222225</v>
      </c>
    </row>
    <row r="3849" spans="1:20" ht="43.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s="5">
        <f t="shared" si="242"/>
        <v>0.16161904761904761</v>
      </c>
      <c r="H3849" t="s">
        <v>8224</v>
      </c>
      <c r="I3849" t="s">
        <v>8246</v>
      </c>
      <c r="J3849">
        <v>1437283391</v>
      </c>
      <c r="K3849">
        <v>1433395391</v>
      </c>
      <c r="L3849" t="b">
        <v>1</v>
      </c>
      <c r="M3849">
        <v>9</v>
      </c>
      <c r="N3849" s="6">
        <f t="shared" si="243"/>
        <v>188.55555555555554</v>
      </c>
      <c r="O3849" t="b">
        <v>0</v>
      </c>
      <c r="P3849" t="s">
        <v>8271</v>
      </c>
      <c r="Q3849" t="s">
        <v>8317</v>
      </c>
      <c r="R3849" t="s">
        <v>8318</v>
      </c>
      <c r="S3849" s="11">
        <f t="shared" si="244"/>
        <v>42159.224432870367</v>
      </c>
      <c r="T3849" s="11">
        <f t="shared" si="245"/>
        <v>42204.224432870367</v>
      </c>
    </row>
    <row r="3850" spans="1:20" ht="43.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s="5">
        <f t="shared" si="242"/>
        <v>0.16376923076923078</v>
      </c>
      <c r="H3850" t="s">
        <v>8224</v>
      </c>
      <c r="I3850" t="s">
        <v>8246</v>
      </c>
      <c r="J3850">
        <v>1445196989</v>
      </c>
      <c r="K3850">
        <v>1442604989</v>
      </c>
      <c r="L3850" t="b">
        <v>1</v>
      </c>
      <c r="M3850">
        <v>43</v>
      </c>
      <c r="N3850" s="6">
        <f t="shared" si="243"/>
        <v>49.511627906976742</v>
      </c>
      <c r="O3850" t="b">
        <v>0</v>
      </c>
      <c r="P3850" t="s">
        <v>8271</v>
      </c>
      <c r="Q3850" t="s">
        <v>8317</v>
      </c>
      <c r="R3850" t="s">
        <v>8318</v>
      </c>
      <c r="S3850" s="11">
        <f t="shared" si="244"/>
        <v>42265.817002314812</v>
      </c>
      <c r="T3850" s="11">
        <f t="shared" si="245"/>
        <v>42295.817002314812</v>
      </c>
    </row>
    <row r="3851" spans="1:20" ht="43.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s="5">
        <f t="shared" si="242"/>
        <v>7.0433333333333334E-2</v>
      </c>
      <c r="H3851" t="s">
        <v>8236</v>
      </c>
      <c r="I3851" t="s">
        <v>8249</v>
      </c>
      <c r="J3851">
        <v>1434047084</v>
      </c>
      <c r="K3851">
        <v>1431455084</v>
      </c>
      <c r="L3851" t="b">
        <v>1</v>
      </c>
      <c r="M3851">
        <v>28</v>
      </c>
      <c r="N3851" s="6">
        <f t="shared" si="243"/>
        <v>75.464285714285708</v>
      </c>
      <c r="O3851" t="b">
        <v>0</v>
      </c>
      <c r="P3851" t="s">
        <v>8271</v>
      </c>
      <c r="Q3851" t="s">
        <v>8317</v>
      </c>
      <c r="R3851" t="s">
        <v>8318</v>
      </c>
      <c r="S3851" s="11">
        <f t="shared" si="244"/>
        <v>42136.767175925925</v>
      </c>
      <c r="T3851" s="11">
        <f t="shared" si="245"/>
        <v>42166.767175925925</v>
      </c>
    </row>
    <row r="3852" spans="1:20" ht="29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s="5">
        <f t="shared" si="242"/>
        <v>3.7999999999999999E-2</v>
      </c>
      <c r="H3852" t="s">
        <v>8224</v>
      </c>
      <c r="I3852" t="s">
        <v>8246</v>
      </c>
      <c r="J3852">
        <v>1420081143</v>
      </c>
      <c r="K3852">
        <v>1417489143</v>
      </c>
      <c r="L3852" t="b">
        <v>1</v>
      </c>
      <c r="M3852">
        <v>4</v>
      </c>
      <c r="N3852" s="6">
        <f t="shared" si="243"/>
        <v>9.5</v>
      </c>
      <c r="O3852" t="b">
        <v>0</v>
      </c>
      <c r="P3852" t="s">
        <v>8271</v>
      </c>
      <c r="Q3852" t="s">
        <v>8317</v>
      </c>
      <c r="R3852" t="s">
        <v>8318</v>
      </c>
      <c r="S3852" s="11">
        <f t="shared" si="244"/>
        <v>41975.124340277776</v>
      </c>
      <c r="T3852" s="11">
        <f t="shared" si="245"/>
        <v>42005.124340277776</v>
      </c>
    </row>
    <row r="3853" spans="1:20" ht="43.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s="5">
        <f t="shared" si="242"/>
        <v>0.34079999999999999</v>
      </c>
      <c r="H3853" t="s">
        <v>8225</v>
      </c>
      <c r="I3853" t="s">
        <v>8247</v>
      </c>
      <c r="J3853">
        <v>1437129179</v>
      </c>
      <c r="K3853">
        <v>1434537179</v>
      </c>
      <c r="L3853" t="b">
        <v>1</v>
      </c>
      <c r="M3853">
        <v>24</v>
      </c>
      <c r="N3853" s="6">
        <f t="shared" si="243"/>
        <v>35.5</v>
      </c>
      <c r="O3853" t="b">
        <v>0</v>
      </c>
      <c r="P3853" t="s">
        <v>8271</v>
      </c>
      <c r="Q3853" t="s">
        <v>8317</v>
      </c>
      <c r="R3853" t="s">
        <v>8318</v>
      </c>
      <c r="S3853" s="11">
        <f t="shared" si="244"/>
        <v>42172.439571759256</v>
      </c>
      <c r="T3853" s="11">
        <f t="shared" si="245"/>
        <v>42202.439571759256</v>
      </c>
    </row>
    <row r="3854" spans="1:20" ht="43.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s="5">
        <f t="shared" si="242"/>
        <v>2E-3</v>
      </c>
      <c r="H3854" t="s">
        <v>8224</v>
      </c>
      <c r="I3854" t="s">
        <v>8246</v>
      </c>
      <c r="J3854">
        <v>1427427276</v>
      </c>
      <c r="K3854">
        <v>1425270876</v>
      </c>
      <c r="L3854" t="b">
        <v>0</v>
      </c>
      <c r="M3854">
        <v>2</v>
      </c>
      <c r="N3854" s="6">
        <f t="shared" si="243"/>
        <v>10</v>
      </c>
      <c r="O3854" t="b">
        <v>0</v>
      </c>
      <c r="P3854" t="s">
        <v>8271</v>
      </c>
      <c r="Q3854" t="s">
        <v>8317</v>
      </c>
      <c r="R3854" t="s">
        <v>8318</v>
      </c>
      <c r="S3854" s="11">
        <f t="shared" si="244"/>
        <v>42065.190694444449</v>
      </c>
      <c r="T3854" s="11">
        <f t="shared" si="245"/>
        <v>42090.149027777778</v>
      </c>
    </row>
    <row r="3855" spans="1:20" ht="29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s="5">
        <f t="shared" si="242"/>
        <v>2.5999999999999998E-4</v>
      </c>
      <c r="H3855" t="s">
        <v>8224</v>
      </c>
      <c r="I3855" t="s">
        <v>8246</v>
      </c>
      <c r="J3855">
        <v>1409602178</v>
      </c>
      <c r="K3855">
        <v>1406578178</v>
      </c>
      <c r="L3855" t="b">
        <v>0</v>
      </c>
      <c r="M3855">
        <v>2</v>
      </c>
      <c r="N3855" s="6">
        <f t="shared" si="243"/>
        <v>13</v>
      </c>
      <c r="O3855" t="b">
        <v>0</v>
      </c>
      <c r="P3855" t="s">
        <v>8271</v>
      </c>
      <c r="Q3855" t="s">
        <v>8317</v>
      </c>
      <c r="R3855" t="s">
        <v>8318</v>
      </c>
      <c r="S3855" s="11">
        <f t="shared" si="244"/>
        <v>41848.84002314815</v>
      </c>
      <c r="T3855" s="11">
        <f t="shared" si="245"/>
        <v>41883.84002314815</v>
      </c>
    </row>
    <row r="3856" spans="1:20" ht="29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s="5">
        <f t="shared" si="242"/>
        <v>0.16254545454545455</v>
      </c>
      <c r="H3856" t="s">
        <v>8224</v>
      </c>
      <c r="I3856" t="s">
        <v>8246</v>
      </c>
      <c r="J3856">
        <v>1431206058</v>
      </c>
      <c r="K3856">
        <v>1428614058</v>
      </c>
      <c r="L3856" t="b">
        <v>0</v>
      </c>
      <c r="M3856">
        <v>20</v>
      </c>
      <c r="N3856" s="6">
        <f t="shared" si="243"/>
        <v>89.4</v>
      </c>
      <c r="O3856" t="b">
        <v>0</v>
      </c>
      <c r="P3856" t="s">
        <v>8271</v>
      </c>
      <c r="Q3856" t="s">
        <v>8317</v>
      </c>
      <c r="R3856" t="s">
        <v>8318</v>
      </c>
      <c r="S3856" s="11">
        <f t="shared" si="244"/>
        <v>42103.884930555556</v>
      </c>
      <c r="T3856" s="11">
        <f t="shared" si="245"/>
        <v>42133.884930555556</v>
      </c>
    </row>
    <row r="3857" spans="1:20" ht="43.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s="5">
        <f t="shared" si="242"/>
        <v>2.5000000000000001E-2</v>
      </c>
      <c r="H3857" t="s">
        <v>8224</v>
      </c>
      <c r="I3857" t="s">
        <v>8246</v>
      </c>
      <c r="J3857">
        <v>1427408271</v>
      </c>
      <c r="K3857">
        <v>1424819871</v>
      </c>
      <c r="L3857" t="b">
        <v>0</v>
      </c>
      <c r="M3857">
        <v>1</v>
      </c>
      <c r="N3857" s="6">
        <f t="shared" si="243"/>
        <v>25</v>
      </c>
      <c r="O3857" t="b">
        <v>0</v>
      </c>
      <c r="P3857" t="s">
        <v>8271</v>
      </c>
      <c r="Q3857" t="s">
        <v>8317</v>
      </c>
      <c r="R3857" t="s">
        <v>8318</v>
      </c>
      <c r="S3857" s="11">
        <f t="shared" si="244"/>
        <v>42059.970729166671</v>
      </c>
      <c r="T3857" s="11">
        <f t="shared" si="245"/>
        <v>42089.929062499999</v>
      </c>
    </row>
    <row r="3858" spans="1:20" ht="43.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s="5">
        <f t="shared" si="242"/>
        <v>2.0000000000000001E-4</v>
      </c>
      <c r="H3858" t="s">
        <v>8224</v>
      </c>
      <c r="I3858" t="s">
        <v>8246</v>
      </c>
      <c r="J3858">
        <v>1425833403</v>
      </c>
      <c r="K3858">
        <v>1423245003</v>
      </c>
      <c r="L3858" t="b">
        <v>0</v>
      </c>
      <c r="M3858">
        <v>1</v>
      </c>
      <c r="N3858" s="6">
        <f t="shared" si="243"/>
        <v>1</v>
      </c>
      <c r="O3858" t="b">
        <v>0</v>
      </c>
      <c r="P3858" t="s">
        <v>8271</v>
      </c>
      <c r="Q3858" t="s">
        <v>8317</v>
      </c>
      <c r="R3858" t="s">
        <v>8318</v>
      </c>
      <c r="S3858" s="11">
        <f t="shared" si="244"/>
        <v>42041.743090277778</v>
      </c>
      <c r="T3858" s="11">
        <f t="shared" si="245"/>
        <v>42071.701423611114</v>
      </c>
    </row>
    <row r="3859" spans="1:20" ht="43.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s="5">
        <f t="shared" si="242"/>
        <v>5.1999999999999998E-2</v>
      </c>
      <c r="H3859" t="s">
        <v>8224</v>
      </c>
      <c r="I3859" t="s">
        <v>8246</v>
      </c>
      <c r="J3859">
        <v>1406913120</v>
      </c>
      <c r="K3859">
        <v>1404927690</v>
      </c>
      <c r="L3859" t="b">
        <v>0</v>
      </c>
      <c r="M3859">
        <v>4</v>
      </c>
      <c r="N3859" s="6">
        <f t="shared" si="243"/>
        <v>65</v>
      </c>
      <c r="O3859" t="b">
        <v>0</v>
      </c>
      <c r="P3859" t="s">
        <v>8271</v>
      </c>
      <c r="Q3859" t="s">
        <v>8317</v>
      </c>
      <c r="R3859" t="s">
        <v>8318</v>
      </c>
      <c r="S3859" s="11">
        <f t="shared" si="244"/>
        <v>41829.73715277778</v>
      </c>
      <c r="T3859" s="11">
        <f t="shared" si="245"/>
        <v>41852.716666666667</v>
      </c>
    </row>
    <row r="3860" spans="1:20" ht="43.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s="5">
        <f t="shared" si="242"/>
        <v>0.02</v>
      </c>
      <c r="H3860" t="s">
        <v>8225</v>
      </c>
      <c r="I3860" t="s">
        <v>8247</v>
      </c>
      <c r="J3860">
        <v>1432328400</v>
      </c>
      <c r="K3860">
        <v>1430734844</v>
      </c>
      <c r="L3860" t="b">
        <v>0</v>
      </c>
      <c r="M3860">
        <v>1</v>
      </c>
      <c r="N3860" s="6">
        <f t="shared" si="243"/>
        <v>10</v>
      </c>
      <c r="O3860" t="b">
        <v>0</v>
      </c>
      <c r="P3860" t="s">
        <v>8271</v>
      </c>
      <c r="Q3860" t="s">
        <v>8317</v>
      </c>
      <c r="R3860" t="s">
        <v>8318</v>
      </c>
      <c r="S3860" s="11">
        <f t="shared" si="244"/>
        <v>42128.431064814817</v>
      </c>
      <c r="T3860" s="11">
        <f t="shared" si="245"/>
        <v>42146.875</v>
      </c>
    </row>
    <row r="3861" spans="1:20" ht="43.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s="5">
        <f t="shared" si="242"/>
        <v>4.0000000000000002E-4</v>
      </c>
      <c r="H3861" t="s">
        <v>8224</v>
      </c>
      <c r="I3861" t="s">
        <v>8246</v>
      </c>
      <c r="J3861">
        <v>1403730000</v>
      </c>
      <c r="K3861">
        <v>1401485207</v>
      </c>
      <c r="L3861" t="b">
        <v>0</v>
      </c>
      <c r="M3861">
        <v>1</v>
      </c>
      <c r="N3861" s="6">
        <f t="shared" si="243"/>
        <v>1</v>
      </c>
      <c r="O3861" t="b">
        <v>0</v>
      </c>
      <c r="P3861" t="s">
        <v>8271</v>
      </c>
      <c r="Q3861" t="s">
        <v>8317</v>
      </c>
      <c r="R3861" t="s">
        <v>8318</v>
      </c>
      <c r="S3861" s="11">
        <f t="shared" si="244"/>
        <v>41789.893599537041</v>
      </c>
      <c r="T3861" s="11">
        <f t="shared" si="245"/>
        <v>41815.875</v>
      </c>
    </row>
    <row r="3862" spans="1:20" ht="43.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s="5">
        <f t="shared" si="242"/>
        <v>0.17666666666666667</v>
      </c>
      <c r="H3862" t="s">
        <v>8224</v>
      </c>
      <c r="I3862" t="s">
        <v>8246</v>
      </c>
      <c r="J3862">
        <v>1407858710</v>
      </c>
      <c r="K3862">
        <v>1405266710</v>
      </c>
      <c r="L3862" t="b">
        <v>0</v>
      </c>
      <c r="M3862">
        <v>13</v>
      </c>
      <c r="N3862" s="6">
        <f t="shared" si="243"/>
        <v>81.538461538461533</v>
      </c>
      <c r="O3862" t="b">
        <v>0</v>
      </c>
      <c r="P3862" t="s">
        <v>8271</v>
      </c>
      <c r="Q3862" t="s">
        <v>8317</v>
      </c>
      <c r="R3862" t="s">
        <v>8318</v>
      </c>
      <c r="S3862" s="11">
        <f t="shared" si="244"/>
        <v>41833.660995370366</v>
      </c>
      <c r="T3862" s="11">
        <f t="shared" si="245"/>
        <v>41863.660995370366</v>
      </c>
    </row>
    <row r="3863" spans="1: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s="5">
        <f t="shared" si="242"/>
        <v>0.05</v>
      </c>
      <c r="H3863" t="s">
        <v>8224</v>
      </c>
      <c r="I3863" t="s">
        <v>8246</v>
      </c>
      <c r="J3863">
        <v>1415828820</v>
      </c>
      <c r="K3863">
        <v>1412258977</v>
      </c>
      <c r="L3863" t="b">
        <v>0</v>
      </c>
      <c r="M3863">
        <v>1</v>
      </c>
      <c r="N3863" s="6">
        <f t="shared" si="243"/>
        <v>100</v>
      </c>
      <c r="O3863" t="b">
        <v>0</v>
      </c>
      <c r="P3863" t="s">
        <v>8271</v>
      </c>
      <c r="Q3863" t="s">
        <v>8317</v>
      </c>
      <c r="R3863" t="s">
        <v>8318</v>
      </c>
      <c r="S3863" s="11">
        <f t="shared" si="244"/>
        <v>41914.590011574073</v>
      </c>
      <c r="T3863" s="11">
        <f t="shared" si="245"/>
        <v>41955.907638888893</v>
      </c>
    </row>
    <row r="3864" spans="1:20" ht="29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s="5">
        <f t="shared" si="242"/>
        <v>1.3333333333333334E-4</v>
      </c>
      <c r="H3864" t="s">
        <v>8224</v>
      </c>
      <c r="I3864" t="s">
        <v>8246</v>
      </c>
      <c r="J3864">
        <v>1473699540</v>
      </c>
      <c r="K3864">
        <v>1472451356</v>
      </c>
      <c r="L3864" t="b">
        <v>0</v>
      </c>
      <c r="M3864">
        <v>1</v>
      </c>
      <c r="N3864" s="6">
        <f t="shared" si="243"/>
        <v>1</v>
      </c>
      <c r="O3864" t="b">
        <v>0</v>
      </c>
      <c r="P3864" t="s">
        <v>8271</v>
      </c>
      <c r="Q3864" t="s">
        <v>8317</v>
      </c>
      <c r="R3864" t="s">
        <v>8318</v>
      </c>
      <c r="S3864" s="11">
        <f t="shared" si="244"/>
        <v>42611.261064814811</v>
      </c>
      <c r="T3864" s="11">
        <f t="shared" si="245"/>
        <v>42625.707638888889</v>
      </c>
    </row>
    <row r="3865" spans="1:20" ht="43.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s="5">
        <f t="shared" si="242"/>
        <v>0</v>
      </c>
      <c r="H3865" t="s">
        <v>8224</v>
      </c>
      <c r="I3865" t="s">
        <v>8246</v>
      </c>
      <c r="J3865">
        <v>1446739905</v>
      </c>
      <c r="K3865">
        <v>1441552305</v>
      </c>
      <c r="L3865" t="b">
        <v>0</v>
      </c>
      <c r="M3865">
        <v>0</v>
      </c>
      <c r="N3865" s="6">
        <f t="shared" si="243"/>
        <v>0</v>
      </c>
      <c r="O3865" t="b">
        <v>0</v>
      </c>
      <c r="P3865" t="s">
        <v>8271</v>
      </c>
      <c r="Q3865" t="s">
        <v>8317</v>
      </c>
      <c r="R3865" t="s">
        <v>8318</v>
      </c>
      <c r="S3865" s="11">
        <f t="shared" si="244"/>
        <v>42253.633159722223</v>
      </c>
      <c r="T3865" s="11">
        <f t="shared" si="245"/>
        <v>42313.674826388888</v>
      </c>
    </row>
    <row r="3866" spans="1:20" ht="43.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s="5">
        <f t="shared" si="242"/>
        <v>1.2E-2</v>
      </c>
      <c r="H3866" t="s">
        <v>8224</v>
      </c>
      <c r="I3866" t="s">
        <v>8246</v>
      </c>
      <c r="J3866">
        <v>1447799054</v>
      </c>
      <c r="K3866">
        <v>1445203454</v>
      </c>
      <c r="L3866" t="b">
        <v>0</v>
      </c>
      <c r="M3866">
        <v>3</v>
      </c>
      <c r="N3866" s="6">
        <f t="shared" si="243"/>
        <v>20</v>
      </c>
      <c r="O3866" t="b">
        <v>0</v>
      </c>
      <c r="P3866" t="s">
        <v>8271</v>
      </c>
      <c r="Q3866" t="s">
        <v>8317</v>
      </c>
      <c r="R3866" t="s">
        <v>8318</v>
      </c>
      <c r="S3866" s="11">
        <f t="shared" si="244"/>
        <v>42295.891828703709</v>
      </c>
      <c r="T3866" s="11">
        <f t="shared" si="245"/>
        <v>42325.933495370366</v>
      </c>
    </row>
    <row r="3867" spans="1:20" ht="43.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s="5">
        <f t="shared" si="242"/>
        <v>0.26937422295897223</v>
      </c>
      <c r="H3867" t="s">
        <v>8229</v>
      </c>
      <c r="I3867" t="s">
        <v>8251</v>
      </c>
      <c r="J3867">
        <v>1409376600</v>
      </c>
      <c r="K3867">
        <v>1405957098</v>
      </c>
      <c r="L3867" t="b">
        <v>0</v>
      </c>
      <c r="M3867">
        <v>14</v>
      </c>
      <c r="N3867" s="6">
        <f t="shared" si="243"/>
        <v>46.428571428571431</v>
      </c>
      <c r="O3867" t="b">
        <v>0</v>
      </c>
      <c r="P3867" t="s">
        <v>8271</v>
      </c>
      <c r="Q3867" t="s">
        <v>8317</v>
      </c>
      <c r="R3867" t="s">
        <v>8318</v>
      </c>
      <c r="S3867" s="11">
        <f t="shared" si="244"/>
        <v>41841.651597222226</v>
      </c>
      <c r="T3867" s="11">
        <f t="shared" si="245"/>
        <v>41881.229166666664</v>
      </c>
    </row>
    <row r="3868" spans="1:20" ht="29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s="5">
        <f t="shared" si="242"/>
        <v>5.4999999999999997E-3</v>
      </c>
      <c r="H3868" t="s">
        <v>8224</v>
      </c>
      <c r="I3868" t="s">
        <v>8246</v>
      </c>
      <c r="J3868">
        <v>1458703740</v>
      </c>
      <c r="K3868">
        <v>1454453021</v>
      </c>
      <c r="L3868" t="b">
        <v>0</v>
      </c>
      <c r="M3868">
        <v>2</v>
      </c>
      <c r="N3868" s="6">
        <f t="shared" si="243"/>
        <v>5.5</v>
      </c>
      <c r="O3868" t="b">
        <v>0</v>
      </c>
      <c r="P3868" t="s">
        <v>8271</v>
      </c>
      <c r="Q3868" t="s">
        <v>8317</v>
      </c>
      <c r="R3868" t="s">
        <v>8318</v>
      </c>
      <c r="S3868" s="11">
        <f t="shared" si="244"/>
        <v>42402.947002314817</v>
      </c>
      <c r="T3868" s="11">
        <f t="shared" si="245"/>
        <v>42452.145138888889</v>
      </c>
    </row>
    <row r="3869" spans="1:20" ht="43.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s="5">
        <f t="shared" si="242"/>
        <v>0.1255</v>
      </c>
      <c r="H3869" t="s">
        <v>8224</v>
      </c>
      <c r="I3869" t="s">
        <v>8246</v>
      </c>
      <c r="J3869">
        <v>1466278339</v>
      </c>
      <c r="K3869">
        <v>1463686339</v>
      </c>
      <c r="L3869" t="b">
        <v>0</v>
      </c>
      <c r="M3869">
        <v>5</v>
      </c>
      <c r="N3869" s="6">
        <f t="shared" si="243"/>
        <v>50.2</v>
      </c>
      <c r="O3869" t="b">
        <v>0</v>
      </c>
      <c r="P3869" t="s">
        <v>8271</v>
      </c>
      <c r="Q3869" t="s">
        <v>8317</v>
      </c>
      <c r="R3869" t="s">
        <v>8318</v>
      </c>
      <c r="S3869" s="11">
        <f t="shared" si="244"/>
        <v>42509.814108796301</v>
      </c>
      <c r="T3869" s="11">
        <f t="shared" si="245"/>
        <v>42539.814108796301</v>
      </c>
    </row>
    <row r="3870" spans="1:2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s="5">
        <f t="shared" si="242"/>
        <v>2E-3</v>
      </c>
      <c r="H3870" t="s">
        <v>8225</v>
      </c>
      <c r="I3870" t="s">
        <v>8247</v>
      </c>
      <c r="J3870">
        <v>1410191405</v>
      </c>
      <c r="K3870">
        <v>1408031405</v>
      </c>
      <c r="L3870" t="b">
        <v>0</v>
      </c>
      <c r="M3870">
        <v>1</v>
      </c>
      <c r="N3870" s="6">
        <f t="shared" si="243"/>
        <v>10</v>
      </c>
      <c r="O3870" t="b">
        <v>0</v>
      </c>
      <c r="P3870" t="s">
        <v>8305</v>
      </c>
      <c r="Q3870" t="s">
        <v>8317</v>
      </c>
      <c r="R3870" t="s">
        <v>8359</v>
      </c>
      <c r="S3870" s="11">
        <f t="shared" si="244"/>
        <v>41865.659780092588</v>
      </c>
      <c r="T3870" s="11">
        <f t="shared" si="245"/>
        <v>41890.659780092588</v>
      </c>
    </row>
    <row r="3871" spans="1:20" ht="29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s="5">
        <f t="shared" si="242"/>
        <v>3.44748684310884E-2</v>
      </c>
      <c r="H3871" t="s">
        <v>8224</v>
      </c>
      <c r="I3871" t="s">
        <v>8246</v>
      </c>
      <c r="J3871">
        <v>1426302660</v>
      </c>
      <c r="K3871">
        <v>1423761792</v>
      </c>
      <c r="L3871" t="b">
        <v>0</v>
      </c>
      <c r="M3871">
        <v>15</v>
      </c>
      <c r="N3871" s="6">
        <f t="shared" si="243"/>
        <v>30.133333333333333</v>
      </c>
      <c r="O3871" t="b">
        <v>0</v>
      </c>
      <c r="P3871" t="s">
        <v>8305</v>
      </c>
      <c r="Q3871" t="s">
        <v>8317</v>
      </c>
      <c r="R3871" t="s">
        <v>8359</v>
      </c>
      <c r="S3871" s="11">
        <f t="shared" si="244"/>
        <v>42047.724444444444</v>
      </c>
      <c r="T3871" s="11">
        <f t="shared" si="245"/>
        <v>42077.132638888885</v>
      </c>
    </row>
    <row r="3872" spans="1:20" ht="43.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s="5">
        <f t="shared" si="242"/>
        <v>0.15</v>
      </c>
      <c r="H3872" t="s">
        <v>8224</v>
      </c>
      <c r="I3872" t="s">
        <v>8246</v>
      </c>
      <c r="J3872">
        <v>1404360478</v>
      </c>
      <c r="K3872">
        <v>1401768478</v>
      </c>
      <c r="L3872" t="b">
        <v>0</v>
      </c>
      <c r="M3872">
        <v>10</v>
      </c>
      <c r="N3872" s="6">
        <f t="shared" si="243"/>
        <v>150</v>
      </c>
      <c r="O3872" t="b">
        <v>0</v>
      </c>
      <c r="P3872" t="s">
        <v>8305</v>
      </c>
      <c r="Q3872" t="s">
        <v>8317</v>
      </c>
      <c r="R3872" t="s">
        <v>8359</v>
      </c>
      <c r="S3872" s="11">
        <f t="shared" si="244"/>
        <v>41793.17219907407</v>
      </c>
      <c r="T3872" s="11">
        <f t="shared" si="245"/>
        <v>41823.17219907407</v>
      </c>
    </row>
    <row r="3873" spans="1:20" ht="29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s="5">
        <f t="shared" si="242"/>
        <v>2.6666666666666668E-2</v>
      </c>
      <c r="H3873" t="s">
        <v>8224</v>
      </c>
      <c r="I3873" t="s">
        <v>8246</v>
      </c>
      <c r="J3873">
        <v>1490809450</v>
      </c>
      <c r="K3873">
        <v>1485629050</v>
      </c>
      <c r="L3873" t="b">
        <v>0</v>
      </c>
      <c r="M3873">
        <v>3</v>
      </c>
      <c r="N3873" s="6">
        <f t="shared" si="243"/>
        <v>13.333333333333334</v>
      </c>
      <c r="O3873" t="b">
        <v>0</v>
      </c>
      <c r="P3873" t="s">
        <v>8305</v>
      </c>
      <c r="Q3873" t="s">
        <v>8317</v>
      </c>
      <c r="R3873" t="s">
        <v>8359</v>
      </c>
      <c r="S3873" s="11">
        <f t="shared" si="244"/>
        <v>42763.780671296292</v>
      </c>
      <c r="T3873" s="11">
        <f t="shared" si="245"/>
        <v>42823.739004629635</v>
      </c>
    </row>
    <row r="3874" spans="1:20" ht="43.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s="5">
        <f t="shared" si="242"/>
        <v>0</v>
      </c>
      <c r="H3874" t="s">
        <v>8224</v>
      </c>
      <c r="I3874" t="s">
        <v>8246</v>
      </c>
      <c r="J3874">
        <v>1439522996</v>
      </c>
      <c r="K3874">
        <v>1435202996</v>
      </c>
      <c r="L3874" t="b">
        <v>0</v>
      </c>
      <c r="M3874">
        <v>0</v>
      </c>
      <c r="N3874" s="6">
        <f t="shared" si="243"/>
        <v>0</v>
      </c>
      <c r="O3874" t="b">
        <v>0</v>
      </c>
      <c r="P3874" t="s">
        <v>8305</v>
      </c>
      <c r="Q3874" t="s">
        <v>8317</v>
      </c>
      <c r="R3874" t="s">
        <v>8359</v>
      </c>
      <c r="S3874" s="11">
        <f t="shared" si="244"/>
        <v>42180.145787037036</v>
      </c>
      <c r="T3874" s="11">
        <f t="shared" si="245"/>
        <v>42230.145787037036</v>
      </c>
    </row>
    <row r="3875" spans="1:20" ht="43.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s="5">
        <f t="shared" si="242"/>
        <v>0</v>
      </c>
      <c r="H3875" t="s">
        <v>8224</v>
      </c>
      <c r="I3875" t="s">
        <v>8246</v>
      </c>
      <c r="J3875">
        <v>1444322535</v>
      </c>
      <c r="K3875">
        <v>1441730535</v>
      </c>
      <c r="L3875" t="b">
        <v>0</v>
      </c>
      <c r="M3875">
        <v>0</v>
      </c>
      <c r="N3875" s="6">
        <f t="shared" si="243"/>
        <v>0</v>
      </c>
      <c r="O3875" t="b">
        <v>0</v>
      </c>
      <c r="P3875" t="s">
        <v>8305</v>
      </c>
      <c r="Q3875" t="s">
        <v>8317</v>
      </c>
      <c r="R3875" t="s">
        <v>8359</v>
      </c>
      <c r="S3875" s="11">
        <f t="shared" si="244"/>
        <v>42255.696006944447</v>
      </c>
      <c r="T3875" s="11">
        <f t="shared" si="245"/>
        <v>42285.696006944447</v>
      </c>
    </row>
    <row r="3876" spans="1:20" ht="43.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s="5">
        <f t="shared" si="242"/>
        <v>0</v>
      </c>
      <c r="H3876" t="s">
        <v>8228</v>
      </c>
      <c r="I3876" t="s">
        <v>8250</v>
      </c>
      <c r="J3876">
        <v>1422061200</v>
      </c>
      <c r="K3876">
        <v>1420244622</v>
      </c>
      <c r="L3876" t="b">
        <v>0</v>
      </c>
      <c r="M3876">
        <v>0</v>
      </c>
      <c r="N3876" s="6">
        <f t="shared" si="243"/>
        <v>0</v>
      </c>
      <c r="O3876" t="b">
        <v>0</v>
      </c>
      <c r="P3876" t="s">
        <v>8305</v>
      </c>
      <c r="Q3876" t="s">
        <v>8317</v>
      </c>
      <c r="R3876" t="s">
        <v>8359</v>
      </c>
      <c r="S3876" s="11">
        <f t="shared" si="244"/>
        <v>42007.016458333332</v>
      </c>
      <c r="T3876" s="11">
        <f t="shared" si="245"/>
        <v>42028.041666666672</v>
      </c>
    </row>
    <row r="3877" spans="1:20" ht="43.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s="5">
        <f t="shared" si="242"/>
        <v>0</v>
      </c>
      <c r="H3877" t="s">
        <v>8232</v>
      </c>
      <c r="I3877" t="s">
        <v>8253</v>
      </c>
      <c r="J3877">
        <v>1472896800</v>
      </c>
      <c r="K3877">
        <v>1472804365</v>
      </c>
      <c r="L3877" t="b">
        <v>0</v>
      </c>
      <c r="M3877">
        <v>0</v>
      </c>
      <c r="N3877" s="6">
        <f t="shared" si="243"/>
        <v>0</v>
      </c>
      <c r="O3877" t="b">
        <v>0</v>
      </c>
      <c r="P3877" t="s">
        <v>8305</v>
      </c>
      <c r="Q3877" t="s">
        <v>8317</v>
      </c>
      <c r="R3877" t="s">
        <v>8359</v>
      </c>
      <c r="S3877" s="11">
        <f t="shared" si="244"/>
        <v>42615.346817129626</v>
      </c>
      <c r="T3877" s="11">
        <f t="shared" si="245"/>
        <v>42616.416666666672</v>
      </c>
    </row>
    <row r="3878" spans="1:20" ht="43.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s="5">
        <f t="shared" si="242"/>
        <v>0.52794871794871789</v>
      </c>
      <c r="H3878" t="s">
        <v>8225</v>
      </c>
      <c r="I3878" t="s">
        <v>8247</v>
      </c>
      <c r="J3878">
        <v>1454425128</v>
      </c>
      <c r="K3878">
        <v>1451833128</v>
      </c>
      <c r="L3878" t="b">
        <v>0</v>
      </c>
      <c r="M3878">
        <v>46</v>
      </c>
      <c r="N3878" s="6">
        <f t="shared" si="243"/>
        <v>44.760869565217391</v>
      </c>
      <c r="O3878" t="b">
        <v>0</v>
      </c>
      <c r="P3878" t="s">
        <v>8305</v>
      </c>
      <c r="Q3878" t="s">
        <v>8317</v>
      </c>
      <c r="R3878" t="s">
        <v>8359</v>
      </c>
      <c r="S3878" s="11">
        <f t="shared" si="244"/>
        <v>42372.624166666668</v>
      </c>
      <c r="T3878" s="11">
        <f t="shared" si="245"/>
        <v>42402.624166666668</v>
      </c>
    </row>
    <row r="3879" spans="1:20" ht="43.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s="5">
        <f t="shared" si="242"/>
        <v>4.9639999999999997E-2</v>
      </c>
      <c r="H3879" t="s">
        <v>8224</v>
      </c>
      <c r="I3879" t="s">
        <v>8246</v>
      </c>
      <c r="J3879">
        <v>1481213752</v>
      </c>
      <c r="K3879">
        <v>1478621752</v>
      </c>
      <c r="L3879" t="b">
        <v>0</v>
      </c>
      <c r="M3879">
        <v>14</v>
      </c>
      <c r="N3879" s="6">
        <f t="shared" si="243"/>
        <v>88.642857142857139</v>
      </c>
      <c r="O3879" t="b">
        <v>0</v>
      </c>
      <c r="P3879" t="s">
        <v>8305</v>
      </c>
      <c r="Q3879" t="s">
        <v>8317</v>
      </c>
      <c r="R3879" t="s">
        <v>8359</v>
      </c>
      <c r="S3879" s="11">
        <f t="shared" si="244"/>
        <v>42682.67768518519</v>
      </c>
      <c r="T3879" s="11">
        <f t="shared" si="245"/>
        <v>42712.67768518519</v>
      </c>
    </row>
    <row r="3880" spans="1:20" ht="43.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s="5">
        <f t="shared" si="242"/>
        <v>5.5555555555555556E-4</v>
      </c>
      <c r="H3880" t="s">
        <v>8224</v>
      </c>
      <c r="I3880" t="s">
        <v>8246</v>
      </c>
      <c r="J3880">
        <v>1435636740</v>
      </c>
      <c r="K3880">
        <v>1433014746</v>
      </c>
      <c r="L3880" t="b">
        <v>0</v>
      </c>
      <c r="M3880">
        <v>1</v>
      </c>
      <c r="N3880" s="6">
        <f t="shared" si="243"/>
        <v>10</v>
      </c>
      <c r="O3880" t="b">
        <v>0</v>
      </c>
      <c r="P3880" t="s">
        <v>8305</v>
      </c>
      <c r="Q3880" t="s">
        <v>8317</v>
      </c>
      <c r="R3880" t="s">
        <v>8359</v>
      </c>
      <c r="S3880" s="11">
        <f t="shared" si="244"/>
        <v>42154.818819444445</v>
      </c>
      <c r="T3880" s="11">
        <f t="shared" si="245"/>
        <v>42185.165972222225</v>
      </c>
    </row>
    <row r="3881" spans="1:20" ht="43.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s="5">
        <f t="shared" si="242"/>
        <v>0</v>
      </c>
      <c r="H3881" t="s">
        <v>8225</v>
      </c>
      <c r="I3881" t="s">
        <v>8247</v>
      </c>
      <c r="J3881">
        <v>1422218396</v>
      </c>
      <c r="K3881">
        <v>1419626396</v>
      </c>
      <c r="L3881" t="b">
        <v>0</v>
      </c>
      <c r="M3881">
        <v>0</v>
      </c>
      <c r="N3881" s="6">
        <f t="shared" si="243"/>
        <v>0</v>
      </c>
      <c r="O3881" t="b">
        <v>0</v>
      </c>
      <c r="P3881" t="s">
        <v>8305</v>
      </c>
      <c r="Q3881" t="s">
        <v>8317</v>
      </c>
      <c r="R3881" t="s">
        <v>8359</v>
      </c>
      <c r="S3881" s="11">
        <f t="shared" si="244"/>
        <v>41999.861064814817</v>
      </c>
      <c r="T3881" s="11">
        <f t="shared" si="245"/>
        <v>42029.861064814817</v>
      </c>
    </row>
    <row r="3882" spans="1:20" ht="43.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s="5">
        <f t="shared" si="242"/>
        <v>0.13066666666666665</v>
      </c>
      <c r="H3882" t="s">
        <v>8225</v>
      </c>
      <c r="I3882" t="s">
        <v>8247</v>
      </c>
      <c r="J3882">
        <v>1406761200</v>
      </c>
      <c r="K3882">
        <v>1403724820</v>
      </c>
      <c r="L3882" t="b">
        <v>0</v>
      </c>
      <c r="M3882">
        <v>17</v>
      </c>
      <c r="N3882" s="6">
        <f t="shared" si="243"/>
        <v>57.647058823529413</v>
      </c>
      <c r="O3882" t="b">
        <v>0</v>
      </c>
      <c r="P3882" t="s">
        <v>8305</v>
      </c>
      <c r="Q3882" t="s">
        <v>8317</v>
      </c>
      <c r="R3882" t="s">
        <v>8359</v>
      </c>
      <c r="S3882" s="11">
        <f t="shared" si="244"/>
        <v>41815.815046296295</v>
      </c>
      <c r="T3882" s="11">
        <f t="shared" si="245"/>
        <v>41850.958333333336</v>
      </c>
    </row>
    <row r="3883" spans="1:20" ht="29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s="5">
        <f t="shared" si="242"/>
        <v>0.05</v>
      </c>
      <c r="H3883" t="s">
        <v>8224</v>
      </c>
      <c r="I3883" t="s">
        <v>8246</v>
      </c>
      <c r="J3883">
        <v>1487550399</v>
      </c>
      <c r="K3883">
        <v>1484958399</v>
      </c>
      <c r="L3883" t="b">
        <v>0</v>
      </c>
      <c r="M3883">
        <v>1</v>
      </c>
      <c r="N3883" s="6">
        <f t="shared" si="243"/>
        <v>25</v>
      </c>
      <c r="O3883" t="b">
        <v>0</v>
      </c>
      <c r="P3883" t="s">
        <v>8305</v>
      </c>
      <c r="Q3883" t="s">
        <v>8317</v>
      </c>
      <c r="R3883" t="s">
        <v>8359</v>
      </c>
      <c r="S3883" s="11">
        <f t="shared" si="244"/>
        <v>42756.018506944441</v>
      </c>
      <c r="T3883" s="11">
        <f t="shared" si="245"/>
        <v>42786.018506944441</v>
      </c>
    </row>
    <row r="3884" spans="1:20" ht="43.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s="5">
        <f t="shared" si="242"/>
        <v>0</v>
      </c>
      <c r="H3884" t="s">
        <v>8226</v>
      </c>
      <c r="I3884" t="s">
        <v>8248</v>
      </c>
      <c r="J3884">
        <v>1454281380</v>
      </c>
      <c r="K3884">
        <v>1451950570</v>
      </c>
      <c r="L3884" t="b">
        <v>0</v>
      </c>
      <c r="M3884">
        <v>0</v>
      </c>
      <c r="N3884" s="6">
        <f t="shared" si="243"/>
        <v>0</v>
      </c>
      <c r="O3884" t="b">
        <v>0</v>
      </c>
      <c r="P3884" t="s">
        <v>8305</v>
      </c>
      <c r="Q3884" t="s">
        <v>8317</v>
      </c>
      <c r="R3884" t="s">
        <v>8359</v>
      </c>
      <c r="S3884" s="11">
        <f t="shared" si="244"/>
        <v>42373.983449074076</v>
      </c>
      <c r="T3884" s="11">
        <f t="shared" si="245"/>
        <v>42400.960416666669</v>
      </c>
    </row>
    <row r="3885" spans="1:20" ht="43.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s="5">
        <f t="shared" si="242"/>
        <v>0</v>
      </c>
      <c r="H3885" t="s">
        <v>8225</v>
      </c>
      <c r="I3885" t="s">
        <v>8247</v>
      </c>
      <c r="J3885">
        <v>1409668069</v>
      </c>
      <c r="K3885">
        <v>1407076069</v>
      </c>
      <c r="L3885" t="b">
        <v>0</v>
      </c>
      <c r="M3885">
        <v>0</v>
      </c>
      <c r="N3885" s="6">
        <f t="shared" si="243"/>
        <v>0</v>
      </c>
      <c r="O3885" t="b">
        <v>0</v>
      </c>
      <c r="P3885" t="s">
        <v>8305</v>
      </c>
      <c r="Q3885" t="s">
        <v>8317</v>
      </c>
      <c r="R3885" t="s">
        <v>8359</v>
      </c>
      <c r="S3885" s="11">
        <f t="shared" si="244"/>
        <v>41854.602650462963</v>
      </c>
      <c r="T3885" s="11">
        <f t="shared" si="245"/>
        <v>41884.602650462963</v>
      </c>
    </row>
    <row r="3886" spans="1:20" ht="43.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s="5">
        <f t="shared" si="242"/>
        <v>0</v>
      </c>
      <c r="H3886" t="s">
        <v>8224</v>
      </c>
      <c r="I3886" t="s">
        <v>8246</v>
      </c>
      <c r="J3886">
        <v>1427479192</v>
      </c>
      <c r="K3886">
        <v>1425322792</v>
      </c>
      <c r="L3886" t="b">
        <v>0</v>
      </c>
      <c r="M3886">
        <v>0</v>
      </c>
      <c r="N3886" s="6">
        <f t="shared" si="243"/>
        <v>0</v>
      </c>
      <c r="O3886" t="b">
        <v>0</v>
      </c>
      <c r="P3886" t="s">
        <v>8305</v>
      </c>
      <c r="Q3886" t="s">
        <v>8317</v>
      </c>
      <c r="R3886" t="s">
        <v>8359</v>
      </c>
      <c r="S3886" s="11">
        <f t="shared" si="244"/>
        <v>42065.791574074072</v>
      </c>
      <c r="T3886" s="11">
        <f t="shared" si="245"/>
        <v>42090.749907407408</v>
      </c>
    </row>
    <row r="3887" spans="1:20" ht="43.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s="5">
        <f t="shared" si="242"/>
        <v>0</v>
      </c>
      <c r="H3887" t="s">
        <v>8224</v>
      </c>
      <c r="I3887" t="s">
        <v>8246</v>
      </c>
      <c r="J3887">
        <v>1462834191</v>
      </c>
      <c r="K3887">
        <v>1460242191</v>
      </c>
      <c r="L3887" t="b">
        <v>0</v>
      </c>
      <c r="M3887">
        <v>0</v>
      </c>
      <c r="N3887" s="6">
        <f t="shared" si="243"/>
        <v>0</v>
      </c>
      <c r="O3887" t="b">
        <v>0</v>
      </c>
      <c r="P3887" t="s">
        <v>8305</v>
      </c>
      <c r="Q3887" t="s">
        <v>8317</v>
      </c>
      <c r="R3887" t="s">
        <v>8359</v>
      </c>
      <c r="S3887" s="11">
        <f t="shared" si="244"/>
        <v>42469.951284722221</v>
      </c>
      <c r="T3887" s="11">
        <f t="shared" si="245"/>
        <v>42499.951284722221</v>
      </c>
    </row>
    <row r="3888" spans="1:20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s="5">
        <f t="shared" si="242"/>
        <v>0</v>
      </c>
      <c r="H3888" t="s">
        <v>8226</v>
      </c>
      <c r="I3888" t="s">
        <v>8248</v>
      </c>
      <c r="J3888">
        <v>1418275702</v>
      </c>
      <c r="K3888">
        <v>1415683702</v>
      </c>
      <c r="L3888" t="b">
        <v>0</v>
      </c>
      <c r="M3888">
        <v>0</v>
      </c>
      <c r="N3888" s="6">
        <f t="shared" si="243"/>
        <v>0</v>
      </c>
      <c r="O3888" t="b">
        <v>0</v>
      </c>
      <c r="P3888" t="s">
        <v>8305</v>
      </c>
      <c r="Q3888" t="s">
        <v>8317</v>
      </c>
      <c r="R3888" t="s">
        <v>8359</v>
      </c>
      <c r="S3888" s="11">
        <f t="shared" si="244"/>
        <v>41954.228032407409</v>
      </c>
      <c r="T3888" s="11">
        <f t="shared" si="245"/>
        <v>41984.228032407409</v>
      </c>
    </row>
    <row r="3889" spans="1:20" ht="43.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s="5">
        <f t="shared" si="242"/>
        <v>1.7500000000000002E-2</v>
      </c>
      <c r="H3889" t="s">
        <v>8224</v>
      </c>
      <c r="I3889" t="s">
        <v>8246</v>
      </c>
      <c r="J3889">
        <v>1430517600</v>
      </c>
      <c r="K3889">
        <v>1426538129</v>
      </c>
      <c r="L3889" t="b">
        <v>0</v>
      </c>
      <c r="M3889">
        <v>2</v>
      </c>
      <c r="N3889" s="6">
        <f t="shared" si="243"/>
        <v>17.5</v>
      </c>
      <c r="O3889" t="b">
        <v>0</v>
      </c>
      <c r="P3889" t="s">
        <v>8305</v>
      </c>
      <c r="Q3889" t="s">
        <v>8317</v>
      </c>
      <c r="R3889" t="s">
        <v>8359</v>
      </c>
      <c r="S3889" s="11">
        <f t="shared" si="244"/>
        <v>42079.857974537037</v>
      </c>
      <c r="T3889" s="11">
        <f t="shared" si="245"/>
        <v>42125.916666666672</v>
      </c>
    </row>
    <row r="3890" spans="1:20" ht="43.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s="5">
        <f t="shared" si="242"/>
        <v>0.27100000000000002</v>
      </c>
      <c r="H3890" t="s">
        <v>8225</v>
      </c>
      <c r="I3890" t="s">
        <v>8247</v>
      </c>
      <c r="J3890">
        <v>1488114358</v>
      </c>
      <c r="K3890">
        <v>1485522358</v>
      </c>
      <c r="L3890" t="b">
        <v>0</v>
      </c>
      <c r="M3890">
        <v>14</v>
      </c>
      <c r="N3890" s="6">
        <f t="shared" si="243"/>
        <v>38.714285714285715</v>
      </c>
      <c r="O3890" t="b">
        <v>0</v>
      </c>
      <c r="P3890" t="s">
        <v>8271</v>
      </c>
      <c r="Q3890" t="s">
        <v>8317</v>
      </c>
      <c r="R3890" t="s">
        <v>8318</v>
      </c>
      <c r="S3890" s="11">
        <f t="shared" si="244"/>
        <v>42762.545810185184</v>
      </c>
      <c r="T3890" s="11">
        <f t="shared" si="245"/>
        <v>42792.545810185184</v>
      </c>
    </row>
    <row r="3891" spans="1:20" ht="43.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s="5">
        <f t="shared" si="242"/>
        <v>1.4749999999999999E-2</v>
      </c>
      <c r="H3891" t="s">
        <v>8224</v>
      </c>
      <c r="I3891" t="s">
        <v>8246</v>
      </c>
      <c r="J3891">
        <v>1420413960</v>
      </c>
      <c r="K3891">
        <v>1417651630</v>
      </c>
      <c r="L3891" t="b">
        <v>0</v>
      </c>
      <c r="M3891">
        <v>9</v>
      </c>
      <c r="N3891" s="6">
        <f t="shared" si="243"/>
        <v>13.111111111111111</v>
      </c>
      <c r="O3891" t="b">
        <v>0</v>
      </c>
      <c r="P3891" t="s">
        <v>8271</v>
      </c>
      <c r="Q3891" t="s">
        <v>8317</v>
      </c>
      <c r="R3891" t="s">
        <v>8318</v>
      </c>
      <c r="S3891" s="11">
        <f t="shared" si="244"/>
        <v>41977.004976851851</v>
      </c>
      <c r="T3891" s="11">
        <f t="shared" si="245"/>
        <v>42008.976388888885</v>
      </c>
    </row>
    <row r="3892" spans="1:20" ht="43.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s="5">
        <f t="shared" si="242"/>
        <v>0.16826666666666668</v>
      </c>
      <c r="H3892" t="s">
        <v>8224</v>
      </c>
      <c r="I3892" t="s">
        <v>8246</v>
      </c>
      <c r="J3892">
        <v>1439662344</v>
      </c>
      <c r="K3892">
        <v>1434478344</v>
      </c>
      <c r="L3892" t="b">
        <v>0</v>
      </c>
      <c r="M3892">
        <v>8</v>
      </c>
      <c r="N3892" s="6">
        <f t="shared" si="243"/>
        <v>315.5</v>
      </c>
      <c r="O3892" t="b">
        <v>0</v>
      </c>
      <c r="P3892" t="s">
        <v>8271</v>
      </c>
      <c r="Q3892" t="s">
        <v>8317</v>
      </c>
      <c r="R3892" t="s">
        <v>8318</v>
      </c>
      <c r="S3892" s="11">
        <f t="shared" si="244"/>
        <v>42171.758611111116</v>
      </c>
      <c r="T3892" s="11">
        <f t="shared" si="245"/>
        <v>42231.758611111116</v>
      </c>
    </row>
    <row r="3893" spans="1:20" ht="29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s="5">
        <f t="shared" si="242"/>
        <v>0.32500000000000001</v>
      </c>
      <c r="H3893" t="s">
        <v>8224</v>
      </c>
      <c r="I3893" t="s">
        <v>8246</v>
      </c>
      <c r="J3893">
        <v>1427086740</v>
      </c>
      <c r="K3893">
        <v>1424488244</v>
      </c>
      <c r="L3893" t="b">
        <v>0</v>
      </c>
      <c r="M3893">
        <v>7</v>
      </c>
      <c r="N3893" s="6">
        <f t="shared" si="243"/>
        <v>37.142857142857146</v>
      </c>
      <c r="O3893" t="b">
        <v>0</v>
      </c>
      <c r="P3893" t="s">
        <v>8271</v>
      </c>
      <c r="Q3893" t="s">
        <v>8317</v>
      </c>
      <c r="R3893" t="s">
        <v>8318</v>
      </c>
      <c r="S3893" s="11">
        <f t="shared" si="244"/>
        <v>42056.1324537037</v>
      </c>
      <c r="T3893" s="11">
        <f t="shared" si="245"/>
        <v>42086.207638888889</v>
      </c>
    </row>
    <row r="3894" spans="1:20" ht="43.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s="5">
        <f t="shared" si="242"/>
        <v>0</v>
      </c>
      <c r="H3894" t="s">
        <v>8224</v>
      </c>
      <c r="I3894" t="s">
        <v>8246</v>
      </c>
      <c r="J3894">
        <v>1408863600</v>
      </c>
      <c r="K3894">
        <v>1408203557</v>
      </c>
      <c r="L3894" t="b">
        <v>0</v>
      </c>
      <c r="M3894">
        <v>0</v>
      </c>
      <c r="N3894" s="6">
        <f t="shared" si="243"/>
        <v>0</v>
      </c>
      <c r="O3894" t="b">
        <v>0</v>
      </c>
      <c r="P3894" t="s">
        <v>8271</v>
      </c>
      <c r="Q3894" t="s">
        <v>8317</v>
      </c>
      <c r="R3894" t="s">
        <v>8318</v>
      </c>
      <c r="S3894" s="11">
        <f t="shared" si="244"/>
        <v>41867.652280092596</v>
      </c>
      <c r="T3894" s="11">
        <f t="shared" si="245"/>
        <v>41875.291666666664</v>
      </c>
    </row>
    <row r="3895" spans="1:20" ht="43.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s="5">
        <f t="shared" si="242"/>
        <v>0.2155</v>
      </c>
      <c r="H3895" t="s">
        <v>8224</v>
      </c>
      <c r="I3895" t="s">
        <v>8246</v>
      </c>
      <c r="J3895">
        <v>1404194400</v>
      </c>
      <c r="K3895">
        <v>1400600840</v>
      </c>
      <c r="L3895" t="b">
        <v>0</v>
      </c>
      <c r="M3895">
        <v>84</v>
      </c>
      <c r="N3895" s="6">
        <f t="shared" si="243"/>
        <v>128.27380952380952</v>
      </c>
      <c r="O3895" t="b">
        <v>0</v>
      </c>
      <c r="P3895" t="s">
        <v>8271</v>
      </c>
      <c r="Q3895" t="s">
        <v>8317</v>
      </c>
      <c r="R3895" t="s">
        <v>8318</v>
      </c>
      <c r="S3895" s="11">
        <f t="shared" si="244"/>
        <v>41779.657870370371</v>
      </c>
      <c r="T3895" s="11">
        <f t="shared" si="245"/>
        <v>41821.25</v>
      </c>
    </row>
    <row r="3896" spans="1:20" ht="43.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s="5">
        <f t="shared" si="242"/>
        <v>3.4666666666666665E-2</v>
      </c>
      <c r="H3896" t="s">
        <v>8224</v>
      </c>
      <c r="I3896" t="s">
        <v>8246</v>
      </c>
      <c r="J3896">
        <v>1481000340</v>
      </c>
      <c r="K3896">
        <v>1478386812</v>
      </c>
      <c r="L3896" t="b">
        <v>0</v>
      </c>
      <c r="M3896">
        <v>11</v>
      </c>
      <c r="N3896" s="6">
        <f t="shared" si="243"/>
        <v>47.272727272727273</v>
      </c>
      <c r="O3896" t="b">
        <v>0</v>
      </c>
      <c r="P3896" t="s">
        <v>8271</v>
      </c>
      <c r="Q3896" t="s">
        <v>8317</v>
      </c>
      <c r="R3896" t="s">
        <v>8318</v>
      </c>
      <c r="S3896" s="11">
        <f t="shared" si="244"/>
        <v>42679.958472222221</v>
      </c>
      <c r="T3896" s="11">
        <f t="shared" si="245"/>
        <v>42710.207638888889</v>
      </c>
    </row>
    <row r="3897" spans="1:20" ht="43.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s="5">
        <f t="shared" si="242"/>
        <v>0.05</v>
      </c>
      <c r="H3897" t="s">
        <v>8224</v>
      </c>
      <c r="I3897" t="s">
        <v>8246</v>
      </c>
      <c r="J3897">
        <v>1425103218</v>
      </c>
      <c r="K3897">
        <v>1422424818</v>
      </c>
      <c r="L3897" t="b">
        <v>0</v>
      </c>
      <c r="M3897">
        <v>1</v>
      </c>
      <c r="N3897" s="6">
        <f t="shared" si="243"/>
        <v>50</v>
      </c>
      <c r="O3897" t="b">
        <v>0</v>
      </c>
      <c r="P3897" t="s">
        <v>8271</v>
      </c>
      <c r="Q3897" t="s">
        <v>8317</v>
      </c>
      <c r="R3897" t="s">
        <v>8318</v>
      </c>
      <c r="S3897" s="11">
        <f t="shared" si="244"/>
        <v>42032.250208333338</v>
      </c>
      <c r="T3897" s="11">
        <f t="shared" si="245"/>
        <v>42063.250208333338</v>
      </c>
    </row>
    <row r="3898" spans="1:20" ht="43.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s="5">
        <f t="shared" si="242"/>
        <v>0.10625</v>
      </c>
      <c r="H3898" t="s">
        <v>8224</v>
      </c>
      <c r="I3898" t="s">
        <v>8246</v>
      </c>
      <c r="J3898">
        <v>1402979778</v>
      </c>
      <c r="K3898">
        <v>1401770178</v>
      </c>
      <c r="L3898" t="b">
        <v>0</v>
      </c>
      <c r="M3898">
        <v>4</v>
      </c>
      <c r="N3898" s="6">
        <f t="shared" si="243"/>
        <v>42.5</v>
      </c>
      <c r="O3898" t="b">
        <v>0</v>
      </c>
      <c r="P3898" t="s">
        <v>8271</v>
      </c>
      <c r="Q3898" t="s">
        <v>8317</v>
      </c>
      <c r="R3898" t="s">
        <v>8318</v>
      </c>
      <c r="S3898" s="11">
        <f t="shared" si="244"/>
        <v>41793.191875000004</v>
      </c>
      <c r="T3898" s="11">
        <f t="shared" si="245"/>
        <v>41807.191875000004</v>
      </c>
    </row>
    <row r="3899" spans="1:20" ht="43.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s="5">
        <f t="shared" si="242"/>
        <v>0.17599999999999999</v>
      </c>
      <c r="H3899" t="s">
        <v>8228</v>
      </c>
      <c r="I3899" t="s">
        <v>8250</v>
      </c>
      <c r="J3899">
        <v>1420750683</v>
      </c>
      <c r="K3899">
        <v>1418158683</v>
      </c>
      <c r="L3899" t="b">
        <v>0</v>
      </c>
      <c r="M3899">
        <v>10</v>
      </c>
      <c r="N3899" s="6">
        <f t="shared" si="243"/>
        <v>44</v>
      </c>
      <c r="O3899" t="b">
        <v>0</v>
      </c>
      <c r="P3899" t="s">
        <v>8271</v>
      </c>
      <c r="Q3899" t="s">
        <v>8317</v>
      </c>
      <c r="R3899" t="s">
        <v>8318</v>
      </c>
      <c r="S3899" s="11">
        <f t="shared" si="244"/>
        <v>41982.87364583333</v>
      </c>
      <c r="T3899" s="11">
        <f t="shared" si="245"/>
        <v>42012.87364583333</v>
      </c>
    </row>
    <row r="3900" spans="1:20" ht="58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s="5">
        <f t="shared" si="242"/>
        <v>0.3256</v>
      </c>
      <c r="H3900" t="s">
        <v>8225</v>
      </c>
      <c r="I3900" t="s">
        <v>8247</v>
      </c>
      <c r="J3900">
        <v>1439827200</v>
      </c>
      <c r="K3900">
        <v>1436355270</v>
      </c>
      <c r="L3900" t="b">
        <v>0</v>
      </c>
      <c r="M3900">
        <v>16</v>
      </c>
      <c r="N3900" s="6">
        <f t="shared" si="243"/>
        <v>50.875</v>
      </c>
      <c r="O3900" t="b">
        <v>0</v>
      </c>
      <c r="P3900" t="s">
        <v>8271</v>
      </c>
      <c r="Q3900" t="s">
        <v>8317</v>
      </c>
      <c r="R3900" t="s">
        <v>8318</v>
      </c>
      <c r="S3900" s="11">
        <f t="shared" si="244"/>
        <v>42193.482291666667</v>
      </c>
      <c r="T3900" s="11">
        <f t="shared" si="245"/>
        <v>42233.666666666672</v>
      </c>
    </row>
    <row r="3901" spans="1:20" ht="43.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s="5">
        <f t="shared" si="242"/>
        <v>1.2500000000000001E-2</v>
      </c>
      <c r="H3901" t="s">
        <v>8224</v>
      </c>
      <c r="I3901" t="s">
        <v>8246</v>
      </c>
      <c r="J3901">
        <v>1407868561</v>
      </c>
      <c r="K3901">
        <v>1406140561</v>
      </c>
      <c r="L3901" t="b">
        <v>0</v>
      </c>
      <c r="M3901">
        <v>2</v>
      </c>
      <c r="N3901" s="6">
        <f t="shared" si="243"/>
        <v>62.5</v>
      </c>
      <c r="O3901" t="b">
        <v>0</v>
      </c>
      <c r="P3901" t="s">
        <v>8271</v>
      </c>
      <c r="Q3901" t="s">
        <v>8317</v>
      </c>
      <c r="R3901" t="s">
        <v>8318</v>
      </c>
      <c r="S3901" s="11">
        <f t="shared" si="244"/>
        <v>41843.775011574071</v>
      </c>
      <c r="T3901" s="11">
        <f t="shared" si="245"/>
        <v>41863.775011574071</v>
      </c>
    </row>
    <row r="3902" spans="1:20" ht="29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s="5">
        <f t="shared" si="242"/>
        <v>5.3999999999999999E-2</v>
      </c>
      <c r="H3902" t="s">
        <v>8224</v>
      </c>
      <c r="I3902" t="s">
        <v>8246</v>
      </c>
      <c r="J3902">
        <v>1433988791</v>
      </c>
      <c r="K3902">
        <v>1431396791</v>
      </c>
      <c r="L3902" t="b">
        <v>0</v>
      </c>
      <c r="M3902">
        <v>5</v>
      </c>
      <c r="N3902" s="6">
        <f t="shared" si="243"/>
        <v>27</v>
      </c>
      <c r="O3902" t="b">
        <v>0</v>
      </c>
      <c r="P3902" t="s">
        <v>8271</v>
      </c>
      <c r="Q3902" t="s">
        <v>8317</v>
      </c>
      <c r="R3902" t="s">
        <v>8318</v>
      </c>
      <c r="S3902" s="11">
        <f t="shared" si="244"/>
        <v>42136.092488425929</v>
      </c>
      <c r="T3902" s="11">
        <f t="shared" si="245"/>
        <v>42166.092488425929</v>
      </c>
    </row>
    <row r="3903" spans="1:20" ht="43.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s="5">
        <f t="shared" si="242"/>
        <v>8.3333333333333332E-3</v>
      </c>
      <c r="H3903" t="s">
        <v>8224</v>
      </c>
      <c r="I3903" t="s">
        <v>8246</v>
      </c>
      <c r="J3903">
        <v>1450554599</v>
      </c>
      <c r="K3903">
        <v>1447098599</v>
      </c>
      <c r="L3903" t="b">
        <v>0</v>
      </c>
      <c r="M3903">
        <v>1</v>
      </c>
      <c r="N3903" s="6">
        <f t="shared" si="243"/>
        <v>25</v>
      </c>
      <c r="O3903" t="b">
        <v>0</v>
      </c>
      <c r="P3903" t="s">
        <v>8271</v>
      </c>
      <c r="Q3903" t="s">
        <v>8317</v>
      </c>
      <c r="R3903" t="s">
        <v>8318</v>
      </c>
      <c r="S3903" s="11">
        <f t="shared" si="244"/>
        <v>42317.826377314821</v>
      </c>
      <c r="T3903" s="11">
        <f t="shared" si="245"/>
        <v>42357.826377314821</v>
      </c>
    </row>
    <row r="3904" spans="1:20" ht="43.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s="5">
        <f t="shared" si="242"/>
        <v>0.48833333333333334</v>
      </c>
      <c r="H3904" t="s">
        <v>8225</v>
      </c>
      <c r="I3904" t="s">
        <v>8247</v>
      </c>
      <c r="J3904">
        <v>1479125642</v>
      </c>
      <c r="K3904">
        <v>1476962042</v>
      </c>
      <c r="L3904" t="b">
        <v>0</v>
      </c>
      <c r="M3904">
        <v>31</v>
      </c>
      <c r="N3904" s="6">
        <f t="shared" si="243"/>
        <v>47.258064516129032</v>
      </c>
      <c r="O3904" t="b">
        <v>0</v>
      </c>
      <c r="P3904" t="s">
        <v>8271</v>
      </c>
      <c r="Q3904" t="s">
        <v>8317</v>
      </c>
      <c r="R3904" t="s">
        <v>8318</v>
      </c>
      <c r="S3904" s="11">
        <f t="shared" si="244"/>
        <v>42663.468078703707</v>
      </c>
      <c r="T3904" s="11">
        <f t="shared" si="245"/>
        <v>42688.509745370371</v>
      </c>
    </row>
    <row r="3905" spans="1:20" ht="43.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s="5">
        <f t="shared" si="242"/>
        <v>0</v>
      </c>
      <c r="H3905" t="s">
        <v>8224</v>
      </c>
      <c r="I3905" t="s">
        <v>8246</v>
      </c>
      <c r="J3905">
        <v>1439581080</v>
      </c>
      <c r="K3905">
        <v>1435709765</v>
      </c>
      <c r="L3905" t="b">
        <v>0</v>
      </c>
      <c r="M3905">
        <v>0</v>
      </c>
      <c r="N3905" s="6">
        <f t="shared" si="243"/>
        <v>0</v>
      </c>
      <c r="O3905" t="b">
        <v>0</v>
      </c>
      <c r="P3905" t="s">
        <v>8271</v>
      </c>
      <c r="Q3905" t="s">
        <v>8317</v>
      </c>
      <c r="R3905" t="s">
        <v>8318</v>
      </c>
      <c r="S3905" s="11">
        <f t="shared" si="244"/>
        <v>42186.01116898148</v>
      </c>
      <c r="T3905" s="11">
        <f t="shared" si="245"/>
        <v>42230.818055555559</v>
      </c>
    </row>
    <row r="3906" spans="1:20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s="5">
        <f t="shared" ref="G3906:G3969" si="246">E3906/D3906</f>
        <v>2.9999999999999997E-4</v>
      </c>
      <c r="H3906" t="s">
        <v>8224</v>
      </c>
      <c r="I3906" t="s">
        <v>8246</v>
      </c>
      <c r="J3906">
        <v>1429074240</v>
      </c>
      <c r="K3906">
        <v>1427866200</v>
      </c>
      <c r="L3906" t="b">
        <v>0</v>
      </c>
      <c r="M3906">
        <v>2</v>
      </c>
      <c r="N3906" s="6">
        <f t="shared" si="243"/>
        <v>1.5</v>
      </c>
      <c r="O3906" t="b">
        <v>0</v>
      </c>
      <c r="P3906" t="s">
        <v>8271</v>
      </c>
      <c r="Q3906" t="s">
        <v>8317</v>
      </c>
      <c r="R3906" t="s">
        <v>8318</v>
      </c>
      <c r="S3906" s="11">
        <f t="shared" si="244"/>
        <v>42095.229166666672</v>
      </c>
      <c r="T3906" s="11">
        <f t="shared" si="245"/>
        <v>42109.211111111115</v>
      </c>
    </row>
    <row r="3907" spans="1:20" ht="43.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s="5">
        <f t="shared" si="246"/>
        <v>0.11533333333333333</v>
      </c>
      <c r="H3907" t="s">
        <v>8225</v>
      </c>
      <c r="I3907" t="s">
        <v>8247</v>
      </c>
      <c r="J3907">
        <v>1434063600</v>
      </c>
      <c r="K3907">
        <v>1430405903</v>
      </c>
      <c r="L3907" t="b">
        <v>0</v>
      </c>
      <c r="M3907">
        <v>7</v>
      </c>
      <c r="N3907" s="6">
        <f t="shared" ref="N3907:N3970" si="247">IFERROR(E3907/M3907,0)</f>
        <v>24.714285714285715</v>
      </c>
      <c r="O3907" t="b">
        <v>0</v>
      </c>
      <c r="P3907" t="s">
        <v>8271</v>
      </c>
      <c r="Q3907" t="s">
        <v>8317</v>
      </c>
      <c r="R3907" t="s">
        <v>8318</v>
      </c>
      <c r="S3907" s="11">
        <f t="shared" ref="S3907:S3970" si="248">((($K3907/60)/60)/24)+DATE(1970,1,1)</f>
        <v>42124.623877314814</v>
      </c>
      <c r="T3907" s="11">
        <f t="shared" ref="T3907:T3970" si="249">((($J3907/60)/60)/24)+DATE(1970,1,1)</f>
        <v>42166.958333333328</v>
      </c>
    </row>
    <row r="3908" spans="1:20" ht="43.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s="5">
        <f t="shared" si="246"/>
        <v>0.67333333333333334</v>
      </c>
      <c r="H3908" t="s">
        <v>8225</v>
      </c>
      <c r="I3908" t="s">
        <v>8247</v>
      </c>
      <c r="J3908">
        <v>1435325100</v>
      </c>
      <c r="K3908">
        <v>1432072893</v>
      </c>
      <c r="L3908" t="b">
        <v>0</v>
      </c>
      <c r="M3908">
        <v>16</v>
      </c>
      <c r="N3908" s="6">
        <f t="shared" si="247"/>
        <v>63.125</v>
      </c>
      <c r="O3908" t="b">
        <v>0</v>
      </c>
      <c r="P3908" t="s">
        <v>8271</v>
      </c>
      <c r="Q3908" t="s">
        <v>8317</v>
      </c>
      <c r="R3908" t="s">
        <v>8318</v>
      </c>
      <c r="S3908" s="11">
        <f t="shared" si="248"/>
        <v>42143.917743055557</v>
      </c>
      <c r="T3908" s="11">
        <f t="shared" si="249"/>
        <v>42181.559027777781</v>
      </c>
    </row>
    <row r="3909" spans="1:20" ht="29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s="5">
        <f t="shared" si="246"/>
        <v>0.153</v>
      </c>
      <c r="H3909" t="s">
        <v>8224</v>
      </c>
      <c r="I3909" t="s">
        <v>8246</v>
      </c>
      <c r="J3909">
        <v>1414354080</v>
      </c>
      <c r="K3909">
        <v>1411587606</v>
      </c>
      <c r="L3909" t="b">
        <v>0</v>
      </c>
      <c r="M3909">
        <v>4</v>
      </c>
      <c r="N3909" s="6">
        <f t="shared" si="247"/>
        <v>38.25</v>
      </c>
      <c r="O3909" t="b">
        <v>0</v>
      </c>
      <c r="P3909" t="s">
        <v>8271</v>
      </c>
      <c r="Q3909" t="s">
        <v>8317</v>
      </c>
      <c r="R3909" t="s">
        <v>8318</v>
      </c>
      <c r="S3909" s="11">
        <f t="shared" si="248"/>
        <v>41906.819513888891</v>
      </c>
      <c r="T3909" s="11">
        <f t="shared" si="249"/>
        <v>41938.838888888888</v>
      </c>
    </row>
    <row r="3910" spans="1:20" ht="43.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s="5">
        <f t="shared" si="246"/>
        <v>8.666666666666667E-2</v>
      </c>
      <c r="H3910" t="s">
        <v>8224</v>
      </c>
      <c r="I3910" t="s">
        <v>8246</v>
      </c>
      <c r="J3910">
        <v>1406603696</v>
      </c>
      <c r="K3910">
        <v>1405307696</v>
      </c>
      <c r="L3910" t="b">
        <v>0</v>
      </c>
      <c r="M3910">
        <v>4</v>
      </c>
      <c r="N3910" s="6">
        <f t="shared" si="247"/>
        <v>16.25</v>
      </c>
      <c r="O3910" t="b">
        <v>0</v>
      </c>
      <c r="P3910" t="s">
        <v>8271</v>
      </c>
      <c r="Q3910" t="s">
        <v>8317</v>
      </c>
      <c r="R3910" t="s">
        <v>8318</v>
      </c>
      <c r="S3910" s="11">
        <f t="shared" si="248"/>
        <v>41834.135370370372</v>
      </c>
      <c r="T3910" s="11">
        <f t="shared" si="249"/>
        <v>41849.135370370372</v>
      </c>
    </row>
    <row r="3911" spans="1:20" ht="43.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s="5">
        <f t="shared" si="246"/>
        <v>2.2499999999999998E-3</v>
      </c>
      <c r="H3911" t="s">
        <v>8224</v>
      </c>
      <c r="I3911" t="s">
        <v>8246</v>
      </c>
      <c r="J3911">
        <v>1410424642</v>
      </c>
      <c r="K3911">
        <v>1407832642</v>
      </c>
      <c r="L3911" t="b">
        <v>0</v>
      </c>
      <c r="M3911">
        <v>4</v>
      </c>
      <c r="N3911" s="6">
        <f t="shared" si="247"/>
        <v>33.75</v>
      </c>
      <c r="O3911" t="b">
        <v>0</v>
      </c>
      <c r="P3911" t="s">
        <v>8271</v>
      </c>
      <c r="Q3911" t="s">
        <v>8317</v>
      </c>
      <c r="R3911" t="s">
        <v>8318</v>
      </c>
      <c r="S3911" s="11">
        <f t="shared" si="248"/>
        <v>41863.359282407408</v>
      </c>
      <c r="T3911" s="11">
        <f t="shared" si="249"/>
        <v>41893.359282407408</v>
      </c>
    </row>
    <row r="3912" spans="1:20" ht="43.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s="5">
        <f t="shared" si="246"/>
        <v>3.0833333333333334E-2</v>
      </c>
      <c r="H3912" t="s">
        <v>8224</v>
      </c>
      <c r="I3912" t="s">
        <v>8246</v>
      </c>
      <c r="J3912">
        <v>1441649397</v>
      </c>
      <c r="K3912">
        <v>1439057397</v>
      </c>
      <c r="L3912" t="b">
        <v>0</v>
      </c>
      <c r="M3912">
        <v>3</v>
      </c>
      <c r="N3912" s="6">
        <f t="shared" si="247"/>
        <v>61.666666666666664</v>
      </c>
      <c r="O3912" t="b">
        <v>0</v>
      </c>
      <c r="P3912" t="s">
        <v>8271</v>
      </c>
      <c r="Q3912" t="s">
        <v>8317</v>
      </c>
      <c r="R3912" t="s">
        <v>8318</v>
      </c>
      <c r="S3912" s="11">
        <f t="shared" si="248"/>
        <v>42224.756909722222</v>
      </c>
      <c r="T3912" s="11">
        <f t="shared" si="249"/>
        <v>42254.756909722222</v>
      </c>
    </row>
    <row r="3913" spans="1:20" ht="43.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s="5">
        <f t="shared" si="246"/>
        <v>0.37412499999999999</v>
      </c>
      <c r="H3913" t="s">
        <v>8224</v>
      </c>
      <c r="I3913" t="s">
        <v>8246</v>
      </c>
      <c r="J3913">
        <v>1417033777</v>
      </c>
      <c r="K3913">
        <v>1414438177</v>
      </c>
      <c r="L3913" t="b">
        <v>0</v>
      </c>
      <c r="M3913">
        <v>36</v>
      </c>
      <c r="N3913" s="6">
        <f t="shared" si="247"/>
        <v>83.138888888888886</v>
      </c>
      <c r="O3913" t="b">
        <v>0</v>
      </c>
      <c r="P3913" t="s">
        <v>8271</v>
      </c>
      <c r="Q3913" t="s">
        <v>8317</v>
      </c>
      <c r="R3913" t="s">
        <v>8318</v>
      </c>
      <c r="S3913" s="11">
        <f t="shared" si="248"/>
        <v>41939.8122337963</v>
      </c>
      <c r="T3913" s="11">
        <f t="shared" si="249"/>
        <v>41969.853900462964</v>
      </c>
    </row>
    <row r="3914" spans="1:20" ht="43.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s="5">
        <f t="shared" si="246"/>
        <v>6.666666666666667E-5</v>
      </c>
      <c r="H3914" t="s">
        <v>8224</v>
      </c>
      <c r="I3914" t="s">
        <v>8246</v>
      </c>
      <c r="J3914">
        <v>1429936500</v>
      </c>
      <c r="K3914">
        <v>1424759330</v>
      </c>
      <c r="L3914" t="b">
        <v>0</v>
      </c>
      <c r="M3914">
        <v>1</v>
      </c>
      <c r="N3914" s="6">
        <f t="shared" si="247"/>
        <v>1</v>
      </c>
      <c r="O3914" t="b">
        <v>0</v>
      </c>
      <c r="P3914" t="s">
        <v>8271</v>
      </c>
      <c r="Q3914" t="s">
        <v>8317</v>
      </c>
      <c r="R3914" t="s">
        <v>8318</v>
      </c>
      <c r="S3914" s="11">
        <f t="shared" si="248"/>
        <v>42059.270023148143</v>
      </c>
      <c r="T3914" s="11">
        <f t="shared" si="249"/>
        <v>42119.190972222219</v>
      </c>
    </row>
    <row r="3915" spans="1:20" ht="43.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s="5">
        <f t="shared" si="246"/>
        <v>0.1</v>
      </c>
      <c r="H3915" t="s">
        <v>8224</v>
      </c>
      <c r="I3915" t="s">
        <v>8246</v>
      </c>
      <c r="J3915">
        <v>1448863449</v>
      </c>
      <c r="K3915">
        <v>1446267849</v>
      </c>
      <c r="L3915" t="b">
        <v>0</v>
      </c>
      <c r="M3915">
        <v>7</v>
      </c>
      <c r="N3915" s="6">
        <f t="shared" si="247"/>
        <v>142.85714285714286</v>
      </c>
      <c r="O3915" t="b">
        <v>0</v>
      </c>
      <c r="P3915" t="s">
        <v>8271</v>
      </c>
      <c r="Q3915" t="s">
        <v>8317</v>
      </c>
      <c r="R3915" t="s">
        <v>8318</v>
      </c>
      <c r="S3915" s="11">
        <f t="shared" si="248"/>
        <v>42308.211215277777</v>
      </c>
      <c r="T3915" s="11">
        <f t="shared" si="249"/>
        <v>42338.252881944441</v>
      </c>
    </row>
    <row r="3916" spans="1:20" ht="43.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s="5">
        <f t="shared" si="246"/>
        <v>0.36359999999999998</v>
      </c>
      <c r="H3916" t="s">
        <v>8225</v>
      </c>
      <c r="I3916" t="s">
        <v>8247</v>
      </c>
      <c r="J3916">
        <v>1431298740</v>
      </c>
      <c r="K3916">
        <v>1429558756</v>
      </c>
      <c r="L3916" t="b">
        <v>0</v>
      </c>
      <c r="M3916">
        <v>27</v>
      </c>
      <c r="N3916" s="6">
        <f t="shared" si="247"/>
        <v>33.666666666666664</v>
      </c>
      <c r="O3916" t="b">
        <v>0</v>
      </c>
      <c r="P3916" t="s">
        <v>8271</v>
      </c>
      <c r="Q3916" t="s">
        <v>8317</v>
      </c>
      <c r="R3916" t="s">
        <v>8318</v>
      </c>
      <c r="S3916" s="11">
        <f t="shared" si="248"/>
        <v>42114.818935185183</v>
      </c>
      <c r="T3916" s="11">
        <f t="shared" si="249"/>
        <v>42134.957638888889</v>
      </c>
    </row>
    <row r="3917" spans="1:20" ht="43.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s="5">
        <f t="shared" si="246"/>
        <v>3.3333333333333335E-3</v>
      </c>
      <c r="H3917" t="s">
        <v>8225</v>
      </c>
      <c r="I3917" t="s">
        <v>8247</v>
      </c>
      <c r="J3917">
        <v>1464824309</v>
      </c>
      <c r="K3917">
        <v>1462232309</v>
      </c>
      <c r="L3917" t="b">
        <v>0</v>
      </c>
      <c r="M3917">
        <v>1</v>
      </c>
      <c r="N3917" s="6">
        <f t="shared" si="247"/>
        <v>5</v>
      </c>
      <c r="O3917" t="b">
        <v>0</v>
      </c>
      <c r="P3917" t="s">
        <v>8271</v>
      </c>
      <c r="Q3917" t="s">
        <v>8317</v>
      </c>
      <c r="R3917" t="s">
        <v>8318</v>
      </c>
      <c r="S3917" s="11">
        <f t="shared" si="248"/>
        <v>42492.98505787037</v>
      </c>
      <c r="T3917" s="11">
        <f t="shared" si="249"/>
        <v>42522.98505787037</v>
      </c>
    </row>
    <row r="3918" spans="1:20" ht="43.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s="5">
        <f t="shared" si="246"/>
        <v>0</v>
      </c>
      <c r="H3918" t="s">
        <v>8232</v>
      </c>
      <c r="I3918" t="s">
        <v>8253</v>
      </c>
      <c r="J3918">
        <v>1464952752</v>
      </c>
      <c r="K3918">
        <v>1462360752</v>
      </c>
      <c r="L3918" t="b">
        <v>0</v>
      </c>
      <c r="M3918">
        <v>0</v>
      </c>
      <c r="N3918" s="6">
        <f t="shared" si="247"/>
        <v>0</v>
      </c>
      <c r="O3918" t="b">
        <v>0</v>
      </c>
      <c r="P3918" t="s">
        <v>8271</v>
      </c>
      <c r="Q3918" t="s">
        <v>8317</v>
      </c>
      <c r="R3918" t="s">
        <v>8318</v>
      </c>
      <c r="S3918" s="11">
        <f t="shared" si="248"/>
        <v>42494.471666666665</v>
      </c>
      <c r="T3918" s="11">
        <f t="shared" si="249"/>
        <v>42524.471666666665</v>
      </c>
    </row>
    <row r="3919" spans="1:20" ht="43.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s="5">
        <f t="shared" si="246"/>
        <v>2.8571428571428571E-3</v>
      </c>
      <c r="H3919" t="s">
        <v>8225</v>
      </c>
      <c r="I3919" t="s">
        <v>8247</v>
      </c>
      <c r="J3919">
        <v>1410439161</v>
      </c>
      <c r="K3919">
        <v>1407847161</v>
      </c>
      <c r="L3919" t="b">
        <v>0</v>
      </c>
      <c r="M3919">
        <v>1</v>
      </c>
      <c r="N3919" s="6">
        <f t="shared" si="247"/>
        <v>10</v>
      </c>
      <c r="O3919" t="b">
        <v>0</v>
      </c>
      <c r="P3919" t="s">
        <v>8271</v>
      </c>
      <c r="Q3919" t="s">
        <v>8317</v>
      </c>
      <c r="R3919" t="s">
        <v>8318</v>
      </c>
      <c r="S3919" s="11">
        <f t="shared" si="248"/>
        <v>41863.527326388888</v>
      </c>
      <c r="T3919" s="11">
        <f t="shared" si="249"/>
        <v>41893.527326388888</v>
      </c>
    </row>
    <row r="3920" spans="1:20" ht="43.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s="5">
        <f t="shared" si="246"/>
        <v>2E-3</v>
      </c>
      <c r="H3920" t="s">
        <v>8225</v>
      </c>
      <c r="I3920" t="s">
        <v>8247</v>
      </c>
      <c r="J3920">
        <v>1407168000</v>
      </c>
      <c r="K3920">
        <v>1406131023</v>
      </c>
      <c r="L3920" t="b">
        <v>0</v>
      </c>
      <c r="M3920">
        <v>3</v>
      </c>
      <c r="N3920" s="6">
        <f t="shared" si="247"/>
        <v>40</v>
      </c>
      <c r="O3920" t="b">
        <v>0</v>
      </c>
      <c r="P3920" t="s">
        <v>8271</v>
      </c>
      <c r="Q3920" t="s">
        <v>8317</v>
      </c>
      <c r="R3920" t="s">
        <v>8318</v>
      </c>
      <c r="S3920" s="11">
        <f t="shared" si="248"/>
        <v>41843.664618055554</v>
      </c>
      <c r="T3920" s="11">
        <f t="shared" si="249"/>
        <v>41855.666666666664</v>
      </c>
    </row>
    <row r="3921" spans="1:20" ht="43.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s="5">
        <f t="shared" si="246"/>
        <v>1.7999999999999999E-2</v>
      </c>
      <c r="H3921" t="s">
        <v>8225</v>
      </c>
      <c r="I3921" t="s">
        <v>8247</v>
      </c>
      <c r="J3921">
        <v>1453075200</v>
      </c>
      <c r="K3921">
        <v>1450628773</v>
      </c>
      <c r="L3921" t="b">
        <v>0</v>
      </c>
      <c r="M3921">
        <v>3</v>
      </c>
      <c r="N3921" s="6">
        <f t="shared" si="247"/>
        <v>30</v>
      </c>
      <c r="O3921" t="b">
        <v>0</v>
      </c>
      <c r="P3921" t="s">
        <v>8271</v>
      </c>
      <c r="Q3921" t="s">
        <v>8317</v>
      </c>
      <c r="R3921" t="s">
        <v>8318</v>
      </c>
      <c r="S3921" s="11">
        <f t="shared" si="248"/>
        <v>42358.684872685189</v>
      </c>
      <c r="T3921" s="11">
        <f t="shared" si="249"/>
        <v>42387</v>
      </c>
    </row>
    <row r="3922" spans="1:20" ht="43.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s="5">
        <f t="shared" si="246"/>
        <v>5.3999999999999999E-2</v>
      </c>
      <c r="H3922" t="s">
        <v>8225</v>
      </c>
      <c r="I3922" t="s">
        <v>8247</v>
      </c>
      <c r="J3922">
        <v>1479032260</v>
      </c>
      <c r="K3922">
        <v>1476436660</v>
      </c>
      <c r="L3922" t="b">
        <v>0</v>
      </c>
      <c r="M3922">
        <v>3</v>
      </c>
      <c r="N3922" s="6">
        <f t="shared" si="247"/>
        <v>45</v>
      </c>
      <c r="O3922" t="b">
        <v>0</v>
      </c>
      <c r="P3922" t="s">
        <v>8271</v>
      </c>
      <c r="Q3922" t="s">
        <v>8317</v>
      </c>
      <c r="R3922" t="s">
        <v>8318</v>
      </c>
      <c r="S3922" s="11">
        <f t="shared" si="248"/>
        <v>42657.38726851852</v>
      </c>
      <c r="T3922" s="11">
        <f t="shared" si="249"/>
        <v>42687.428935185191</v>
      </c>
    </row>
    <row r="3923" spans="1:20" ht="43.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s="5">
        <f t="shared" si="246"/>
        <v>0</v>
      </c>
      <c r="H3923" t="s">
        <v>8225</v>
      </c>
      <c r="I3923" t="s">
        <v>8247</v>
      </c>
      <c r="J3923">
        <v>1414346400</v>
      </c>
      <c r="K3923">
        <v>1413291655</v>
      </c>
      <c r="L3923" t="b">
        <v>0</v>
      </c>
      <c r="M3923">
        <v>0</v>
      </c>
      <c r="N3923" s="6">
        <f t="shared" si="247"/>
        <v>0</v>
      </c>
      <c r="O3923" t="b">
        <v>0</v>
      </c>
      <c r="P3923" t="s">
        <v>8271</v>
      </c>
      <c r="Q3923" t="s">
        <v>8317</v>
      </c>
      <c r="R3923" t="s">
        <v>8318</v>
      </c>
      <c r="S3923" s="11">
        <f t="shared" si="248"/>
        <v>41926.542303240742</v>
      </c>
      <c r="T3923" s="11">
        <f t="shared" si="249"/>
        <v>41938.75</v>
      </c>
    </row>
    <row r="3924" spans="1:20" ht="43.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s="5">
        <f t="shared" si="246"/>
        <v>8.1333333333333327E-2</v>
      </c>
      <c r="H3924" t="s">
        <v>8224</v>
      </c>
      <c r="I3924" t="s">
        <v>8246</v>
      </c>
      <c r="J3924">
        <v>1425337200</v>
      </c>
      <c r="K3924">
        <v>1421432810</v>
      </c>
      <c r="L3924" t="b">
        <v>0</v>
      </c>
      <c r="M3924">
        <v>6</v>
      </c>
      <c r="N3924" s="6">
        <f t="shared" si="247"/>
        <v>10.166666666666666</v>
      </c>
      <c r="O3924" t="b">
        <v>0</v>
      </c>
      <c r="P3924" t="s">
        <v>8271</v>
      </c>
      <c r="Q3924" t="s">
        <v>8317</v>
      </c>
      <c r="R3924" t="s">
        <v>8318</v>
      </c>
      <c r="S3924" s="11">
        <f t="shared" si="248"/>
        <v>42020.768634259264</v>
      </c>
      <c r="T3924" s="11">
        <f t="shared" si="249"/>
        <v>42065.958333333328</v>
      </c>
    </row>
    <row r="3925" spans="1:20" ht="43.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s="5">
        <f t="shared" si="246"/>
        <v>0.12034782608695652</v>
      </c>
      <c r="H3925" t="s">
        <v>8225</v>
      </c>
      <c r="I3925" t="s">
        <v>8247</v>
      </c>
      <c r="J3925">
        <v>1428622271</v>
      </c>
      <c r="K3925">
        <v>1426203071</v>
      </c>
      <c r="L3925" t="b">
        <v>0</v>
      </c>
      <c r="M3925">
        <v>17</v>
      </c>
      <c r="N3925" s="6">
        <f t="shared" si="247"/>
        <v>81.411764705882348</v>
      </c>
      <c r="O3925" t="b">
        <v>0</v>
      </c>
      <c r="P3925" t="s">
        <v>8271</v>
      </c>
      <c r="Q3925" t="s">
        <v>8317</v>
      </c>
      <c r="R3925" t="s">
        <v>8318</v>
      </c>
      <c r="S3925" s="11">
        <f t="shared" si="248"/>
        <v>42075.979988425926</v>
      </c>
      <c r="T3925" s="11">
        <f t="shared" si="249"/>
        <v>42103.979988425926</v>
      </c>
    </row>
    <row r="3926" spans="1:20" ht="43.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s="5">
        <f t="shared" si="246"/>
        <v>0.15266666666666667</v>
      </c>
      <c r="H3926" t="s">
        <v>8224</v>
      </c>
      <c r="I3926" t="s">
        <v>8246</v>
      </c>
      <c r="J3926">
        <v>1403823722</v>
      </c>
      <c r="K3926">
        <v>1401231722</v>
      </c>
      <c r="L3926" t="b">
        <v>0</v>
      </c>
      <c r="M3926">
        <v>40</v>
      </c>
      <c r="N3926" s="6">
        <f t="shared" si="247"/>
        <v>57.25</v>
      </c>
      <c r="O3926" t="b">
        <v>0</v>
      </c>
      <c r="P3926" t="s">
        <v>8271</v>
      </c>
      <c r="Q3926" t="s">
        <v>8317</v>
      </c>
      <c r="R3926" t="s">
        <v>8318</v>
      </c>
      <c r="S3926" s="11">
        <f t="shared" si="248"/>
        <v>41786.959745370368</v>
      </c>
      <c r="T3926" s="11">
        <f t="shared" si="249"/>
        <v>41816.959745370368</v>
      </c>
    </row>
    <row r="3927" spans="1:20" ht="43.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s="5">
        <f t="shared" si="246"/>
        <v>0.1</v>
      </c>
      <c r="H3927" t="s">
        <v>8224</v>
      </c>
      <c r="I3927" t="s">
        <v>8246</v>
      </c>
      <c r="J3927">
        <v>1406753639</v>
      </c>
      <c r="K3927">
        <v>1404161639</v>
      </c>
      <c r="L3927" t="b">
        <v>0</v>
      </c>
      <c r="M3927">
        <v>3</v>
      </c>
      <c r="N3927" s="6">
        <f t="shared" si="247"/>
        <v>5</v>
      </c>
      <c r="O3927" t="b">
        <v>0</v>
      </c>
      <c r="P3927" t="s">
        <v>8271</v>
      </c>
      <c r="Q3927" t="s">
        <v>8317</v>
      </c>
      <c r="R3927" t="s">
        <v>8318</v>
      </c>
      <c r="S3927" s="11">
        <f t="shared" si="248"/>
        <v>41820.870821759258</v>
      </c>
      <c r="T3927" s="11">
        <f t="shared" si="249"/>
        <v>41850.870821759258</v>
      </c>
    </row>
    <row r="3928" spans="1:20" ht="29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s="5">
        <f t="shared" si="246"/>
        <v>3.0000000000000001E-3</v>
      </c>
      <c r="H3928" t="s">
        <v>8226</v>
      </c>
      <c r="I3928" t="s">
        <v>8248</v>
      </c>
      <c r="J3928">
        <v>1419645748</v>
      </c>
      <c r="K3928">
        <v>1417053748</v>
      </c>
      <c r="L3928" t="b">
        <v>0</v>
      </c>
      <c r="M3928">
        <v>1</v>
      </c>
      <c r="N3928" s="6">
        <f t="shared" si="247"/>
        <v>15</v>
      </c>
      <c r="O3928" t="b">
        <v>0</v>
      </c>
      <c r="P3928" t="s">
        <v>8271</v>
      </c>
      <c r="Q3928" t="s">
        <v>8317</v>
      </c>
      <c r="R3928" t="s">
        <v>8318</v>
      </c>
      <c r="S3928" s="11">
        <f t="shared" si="248"/>
        <v>41970.085046296299</v>
      </c>
      <c r="T3928" s="11">
        <f t="shared" si="249"/>
        <v>42000.085046296299</v>
      </c>
    </row>
    <row r="3929" spans="1:20" ht="43.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s="5">
        <f t="shared" si="246"/>
        <v>0.01</v>
      </c>
      <c r="H3929" t="s">
        <v>8225</v>
      </c>
      <c r="I3929" t="s">
        <v>8247</v>
      </c>
      <c r="J3929">
        <v>1407565504</v>
      </c>
      <c r="K3929">
        <v>1404973504</v>
      </c>
      <c r="L3929" t="b">
        <v>0</v>
      </c>
      <c r="M3929">
        <v>2</v>
      </c>
      <c r="N3929" s="6">
        <f t="shared" si="247"/>
        <v>12.5</v>
      </c>
      <c r="O3929" t="b">
        <v>0</v>
      </c>
      <c r="P3929" t="s">
        <v>8271</v>
      </c>
      <c r="Q3929" t="s">
        <v>8317</v>
      </c>
      <c r="R3929" t="s">
        <v>8318</v>
      </c>
      <c r="S3929" s="11">
        <f t="shared" si="248"/>
        <v>41830.267407407409</v>
      </c>
      <c r="T3929" s="11">
        <f t="shared" si="249"/>
        <v>41860.267407407409</v>
      </c>
    </row>
    <row r="3930" spans="1:20" ht="43.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s="5">
        <f t="shared" si="246"/>
        <v>0.13020000000000001</v>
      </c>
      <c r="H3930" t="s">
        <v>8224</v>
      </c>
      <c r="I3930" t="s">
        <v>8246</v>
      </c>
      <c r="J3930">
        <v>1444971540</v>
      </c>
      <c r="K3930">
        <v>1442593427</v>
      </c>
      <c r="L3930" t="b">
        <v>0</v>
      </c>
      <c r="M3930">
        <v>7</v>
      </c>
      <c r="N3930" s="6">
        <f t="shared" si="247"/>
        <v>93</v>
      </c>
      <c r="O3930" t="b">
        <v>0</v>
      </c>
      <c r="P3930" t="s">
        <v>8271</v>
      </c>
      <c r="Q3930" t="s">
        <v>8317</v>
      </c>
      <c r="R3930" t="s">
        <v>8318</v>
      </c>
      <c r="S3930" s="11">
        <f t="shared" si="248"/>
        <v>42265.683182870373</v>
      </c>
      <c r="T3930" s="11">
        <f t="shared" si="249"/>
        <v>42293.207638888889</v>
      </c>
    </row>
    <row r="3931" spans="1:20" ht="43.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s="5">
        <f t="shared" si="246"/>
        <v>2.265E-2</v>
      </c>
      <c r="H3931" t="s">
        <v>8224</v>
      </c>
      <c r="I3931" t="s">
        <v>8246</v>
      </c>
      <c r="J3931">
        <v>1474228265</v>
      </c>
      <c r="K3931">
        <v>1471636265</v>
      </c>
      <c r="L3931" t="b">
        <v>0</v>
      </c>
      <c r="M3931">
        <v>14</v>
      </c>
      <c r="N3931" s="6">
        <f t="shared" si="247"/>
        <v>32.357142857142854</v>
      </c>
      <c r="O3931" t="b">
        <v>0</v>
      </c>
      <c r="P3931" t="s">
        <v>8271</v>
      </c>
      <c r="Q3931" t="s">
        <v>8317</v>
      </c>
      <c r="R3931" t="s">
        <v>8318</v>
      </c>
      <c r="S3931" s="11">
        <f t="shared" si="248"/>
        <v>42601.827141203699</v>
      </c>
      <c r="T3931" s="11">
        <f t="shared" si="249"/>
        <v>42631.827141203699</v>
      </c>
    </row>
    <row r="3932" spans="1:20" ht="43.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s="5">
        <f t="shared" si="246"/>
        <v>0</v>
      </c>
      <c r="H3932" t="s">
        <v>8226</v>
      </c>
      <c r="I3932" t="s">
        <v>8248</v>
      </c>
      <c r="J3932">
        <v>1459490400</v>
      </c>
      <c r="K3932">
        <v>1457078868</v>
      </c>
      <c r="L3932" t="b">
        <v>0</v>
      </c>
      <c r="M3932">
        <v>0</v>
      </c>
      <c r="N3932" s="6">
        <f t="shared" si="247"/>
        <v>0</v>
      </c>
      <c r="O3932" t="b">
        <v>0</v>
      </c>
      <c r="P3932" t="s">
        <v>8271</v>
      </c>
      <c r="Q3932" t="s">
        <v>8317</v>
      </c>
      <c r="R3932" t="s">
        <v>8318</v>
      </c>
      <c r="S3932" s="11">
        <f t="shared" si="248"/>
        <v>42433.338749999995</v>
      </c>
      <c r="T3932" s="11">
        <f t="shared" si="249"/>
        <v>42461.25</v>
      </c>
    </row>
    <row r="3933" spans="1:20" ht="43.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s="5">
        <f t="shared" si="246"/>
        <v>0</v>
      </c>
      <c r="H3933" t="s">
        <v>8224</v>
      </c>
      <c r="I3933" t="s">
        <v>8246</v>
      </c>
      <c r="J3933">
        <v>1441510707</v>
      </c>
      <c r="K3933">
        <v>1439350707</v>
      </c>
      <c r="L3933" t="b">
        <v>0</v>
      </c>
      <c r="M3933">
        <v>0</v>
      </c>
      <c r="N3933" s="6">
        <f t="shared" si="247"/>
        <v>0</v>
      </c>
      <c r="O3933" t="b">
        <v>0</v>
      </c>
      <c r="P3933" t="s">
        <v>8271</v>
      </c>
      <c r="Q3933" t="s">
        <v>8317</v>
      </c>
      <c r="R3933" t="s">
        <v>8318</v>
      </c>
      <c r="S3933" s="11">
        <f t="shared" si="248"/>
        <v>42228.151701388888</v>
      </c>
      <c r="T3933" s="11">
        <f t="shared" si="249"/>
        <v>42253.151701388888</v>
      </c>
    </row>
    <row r="3934" spans="1:20" ht="43.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s="5">
        <f t="shared" si="246"/>
        <v>8.3333333333333331E-5</v>
      </c>
      <c r="H3934" t="s">
        <v>8224</v>
      </c>
      <c r="I3934" t="s">
        <v>8246</v>
      </c>
      <c r="J3934">
        <v>1458097364</v>
      </c>
      <c r="K3934">
        <v>1455508964</v>
      </c>
      <c r="L3934" t="b">
        <v>0</v>
      </c>
      <c r="M3934">
        <v>1</v>
      </c>
      <c r="N3934" s="6">
        <f t="shared" si="247"/>
        <v>1</v>
      </c>
      <c r="O3934" t="b">
        <v>0</v>
      </c>
      <c r="P3934" t="s">
        <v>8271</v>
      </c>
      <c r="Q3934" t="s">
        <v>8317</v>
      </c>
      <c r="R3934" t="s">
        <v>8318</v>
      </c>
      <c r="S3934" s="11">
        <f t="shared" si="248"/>
        <v>42415.168564814812</v>
      </c>
      <c r="T3934" s="11">
        <f t="shared" si="249"/>
        <v>42445.126898148148</v>
      </c>
    </row>
    <row r="3935" spans="1:20" ht="43.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s="5">
        <f t="shared" si="246"/>
        <v>0.15742857142857142</v>
      </c>
      <c r="H3935" t="s">
        <v>8224</v>
      </c>
      <c r="I3935" t="s">
        <v>8246</v>
      </c>
      <c r="J3935">
        <v>1468716180</v>
      </c>
      <c r="K3935">
        <v>1466205262</v>
      </c>
      <c r="L3935" t="b">
        <v>0</v>
      </c>
      <c r="M3935">
        <v>12</v>
      </c>
      <c r="N3935" s="6">
        <f t="shared" si="247"/>
        <v>91.833333333333329</v>
      </c>
      <c r="O3935" t="b">
        <v>0</v>
      </c>
      <c r="P3935" t="s">
        <v>8271</v>
      </c>
      <c r="Q3935" t="s">
        <v>8317</v>
      </c>
      <c r="R3935" t="s">
        <v>8318</v>
      </c>
      <c r="S3935" s="11">
        <f t="shared" si="248"/>
        <v>42538.968310185184</v>
      </c>
      <c r="T3935" s="11">
        <f t="shared" si="249"/>
        <v>42568.029861111107</v>
      </c>
    </row>
    <row r="3936" spans="1:20" ht="43.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s="5">
        <f t="shared" si="246"/>
        <v>0.11</v>
      </c>
      <c r="H3936" t="s">
        <v>8224</v>
      </c>
      <c r="I3936" t="s">
        <v>8246</v>
      </c>
      <c r="J3936">
        <v>1443704400</v>
      </c>
      <c r="K3936">
        <v>1439827639</v>
      </c>
      <c r="L3936" t="b">
        <v>0</v>
      </c>
      <c r="M3936">
        <v>12</v>
      </c>
      <c r="N3936" s="6">
        <f t="shared" si="247"/>
        <v>45.833333333333336</v>
      </c>
      <c r="O3936" t="b">
        <v>0</v>
      </c>
      <c r="P3936" t="s">
        <v>8271</v>
      </c>
      <c r="Q3936" t="s">
        <v>8317</v>
      </c>
      <c r="R3936" t="s">
        <v>8318</v>
      </c>
      <c r="S3936" s="11">
        <f t="shared" si="248"/>
        <v>42233.671747685185</v>
      </c>
      <c r="T3936" s="11">
        <f t="shared" si="249"/>
        <v>42278.541666666672</v>
      </c>
    </row>
    <row r="3937" spans="1:20" ht="58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s="5">
        <f t="shared" si="246"/>
        <v>0.43833333333333335</v>
      </c>
      <c r="H3937" t="s">
        <v>8225</v>
      </c>
      <c r="I3937" t="s">
        <v>8247</v>
      </c>
      <c r="J3937">
        <v>1443973546</v>
      </c>
      <c r="K3937">
        <v>1438789546</v>
      </c>
      <c r="L3937" t="b">
        <v>0</v>
      </c>
      <c r="M3937">
        <v>23</v>
      </c>
      <c r="N3937" s="6">
        <f t="shared" si="247"/>
        <v>57.173913043478258</v>
      </c>
      <c r="O3937" t="b">
        <v>0</v>
      </c>
      <c r="P3937" t="s">
        <v>8271</v>
      </c>
      <c r="Q3937" t="s">
        <v>8317</v>
      </c>
      <c r="R3937" t="s">
        <v>8318</v>
      </c>
      <c r="S3937" s="11">
        <f t="shared" si="248"/>
        <v>42221.656782407401</v>
      </c>
      <c r="T3937" s="11">
        <f t="shared" si="249"/>
        <v>42281.656782407401</v>
      </c>
    </row>
    <row r="3938" spans="1:20" ht="43.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s="5">
        <f t="shared" si="246"/>
        <v>0</v>
      </c>
      <c r="H3938" t="s">
        <v>8224</v>
      </c>
      <c r="I3938" t="s">
        <v>8246</v>
      </c>
      <c r="J3938">
        <v>1480576720</v>
      </c>
      <c r="K3938">
        <v>1477981120</v>
      </c>
      <c r="L3938" t="b">
        <v>0</v>
      </c>
      <c r="M3938">
        <v>0</v>
      </c>
      <c r="N3938" s="6">
        <f t="shared" si="247"/>
        <v>0</v>
      </c>
      <c r="O3938" t="b">
        <v>0</v>
      </c>
      <c r="P3938" t="s">
        <v>8271</v>
      </c>
      <c r="Q3938" t="s">
        <v>8317</v>
      </c>
      <c r="R3938" t="s">
        <v>8318</v>
      </c>
      <c r="S3938" s="11">
        <f t="shared" si="248"/>
        <v>42675.262962962966</v>
      </c>
      <c r="T3938" s="11">
        <f t="shared" si="249"/>
        <v>42705.304629629631</v>
      </c>
    </row>
    <row r="3939" spans="1:20" ht="43.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s="5">
        <f t="shared" si="246"/>
        <v>0.86135181975736563</v>
      </c>
      <c r="H3939" t="s">
        <v>8224</v>
      </c>
      <c r="I3939" t="s">
        <v>8246</v>
      </c>
      <c r="J3939">
        <v>1468249760</v>
      </c>
      <c r="K3939">
        <v>1465830560</v>
      </c>
      <c r="L3939" t="b">
        <v>0</v>
      </c>
      <c r="M3939">
        <v>10</v>
      </c>
      <c r="N3939" s="6">
        <f t="shared" si="247"/>
        <v>248.5</v>
      </c>
      <c r="O3939" t="b">
        <v>0</v>
      </c>
      <c r="P3939" t="s">
        <v>8271</v>
      </c>
      <c r="Q3939" t="s">
        <v>8317</v>
      </c>
      <c r="R3939" t="s">
        <v>8318</v>
      </c>
      <c r="S3939" s="11">
        <f t="shared" si="248"/>
        <v>42534.631481481483</v>
      </c>
      <c r="T3939" s="11">
        <f t="shared" si="249"/>
        <v>42562.631481481483</v>
      </c>
    </row>
    <row r="3940" spans="1:20" ht="43.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s="5">
        <f t="shared" si="246"/>
        <v>0.12196620583717357</v>
      </c>
      <c r="H3940" t="s">
        <v>8224</v>
      </c>
      <c r="I3940" t="s">
        <v>8246</v>
      </c>
      <c r="J3940">
        <v>1435441454</v>
      </c>
      <c r="K3940">
        <v>1432763054</v>
      </c>
      <c r="L3940" t="b">
        <v>0</v>
      </c>
      <c r="M3940">
        <v>5</v>
      </c>
      <c r="N3940" s="6">
        <f t="shared" si="247"/>
        <v>79.400000000000006</v>
      </c>
      <c r="O3940" t="b">
        <v>0</v>
      </c>
      <c r="P3940" t="s">
        <v>8271</v>
      </c>
      <c r="Q3940" t="s">
        <v>8317</v>
      </c>
      <c r="R3940" t="s">
        <v>8318</v>
      </c>
      <c r="S3940" s="11">
        <f t="shared" si="248"/>
        <v>42151.905717592599</v>
      </c>
      <c r="T3940" s="11">
        <f t="shared" si="249"/>
        <v>42182.905717592599</v>
      </c>
    </row>
    <row r="3941" spans="1:20" ht="43.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s="5">
        <f t="shared" si="246"/>
        <v>1E-3</v>
      </c>
      <c r="H3941" t="s">
        <v>8226</v>
      </c>
      <c r="I3941" t="s">
        <v>8248</v>
      </c>
      <c r="J3941">
        <v>1412656200</v>
      </c>
      <c r="K3941">
        <v>1412328979</v>
      </c>
      <c r="L3941" t="b">
        <v>0</v>
      </c>
      <c r="M3941">
        <v>1</v>
      </c>
      <c r="N3941" s="6">
        <f t="shared" si="247"/>
        <v>5</v>
      </c>
      <c r="O3941" t="b">
        <v>0</v>
      </c>
      <c r="P3941" t="s">
        <v>8271</v>
      </c>
      <c r="Q3941" t="s">
        <v>8317</v>
      </c>
      <c r="R3941" t="s">
        <v>8318</v>
      </c>
      <c r="S3941" s="11">
        <f t="shared" si="248"/>
        <v>41915.400219907409</v>
      </c>
      <c r="T3941" s="11">
        <f t="shared" si="249"/>
        <v>41919.1875</v>
      </c>
    </row>
    <row r="3942" spans="1:20" ht="43.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s="5">
        <f t="shared" si="246"/>
        <v>2.2000000000000001E-3</v>
      </c>
      <c r="H3942" t="s">
        <v>8224</v>
      </c>
      <c r="I3942" t="s">
        <v>8246</v>
      </c>
      <c r="J3942">
        <v>1420199351</v>
      </c>
      <c r="K3942">
        <v>1416311351</v>
      </c>
      <c r="L3942" t="b">
        <v>0</v>
      </c>
      <c r="M3942">
        <v>2</v>
      </c>
      <c r="N3942" s="6">
        <f t="shared" si="247"/>
        <v>5.5</v>
      </c>
      <c r="O3942" t="b">
        <v>0</v>
      </c>
      <c r="P3942" t="s">
        <v>8271</v>
      </c>
      <c r="Q3942" t="s">
        <v>8317</v>
      </c>
      <c r="R3942" t="s">
        <v>8318</v>
      </c>
      <c r="S3942" s="11">
        <f t="shared" si="248"/>
        <v>41961.492488425924</v>
      </c>
      <c r="T3942" s="11">
        <f t="shared" si="249"/>
        <v>42006.492488425924</v>
      </c>
    </row>
    <row r="3943" spans="1:20" ht="58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s="5">
        <f t="shared" si="246"/>
        <v>9.0909090909090905E-3</v>
      </c>
      <c r="H3943" t="s">
        <v>8224</v>
      </c>
      <c r="I3943" t="s">
        <v>8246</v>
      </c>
      <c r="J3943">
        <v>1416877200</v>
      </c>
      <c r="K3943">
        <v>1414505137</v>
      </c>
      <c r="L3943" t="b">
        <v>0</v>
      </c>
      <c r="M3943">
        <v>2</v>
      </c>
      <c r="N3943" s="6">
        <f t="shared" si="247"/>
        <v>25</v>
      </c>
      <c r="O3943" t="b">
        <v>0</v>
      </c>
      <c r="P3943" t="s">
        <v>8271</v>
      </c>
      <c r="Q3943" t="s">
        <v>8317</v>
      </c>
      <c r="R3943" t="s">
        <v>8318</v>
      </c>
      <c r="S3943" s="11">
        <f t="shared" si="248"/>
        <v>41940.587233796294</v>
      </c>
      <c r="T3943" s="11">
        <f t="shared" si="249"/>
        <v>41968.041666666672</v>
      </c>
    </row>
    <row r="3944" spans="1:20" ht="43.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s="5">
        <f t="shared" si="246"/>
        <v>0</v>
      </c>
      <c r="H3944" t="s">
        <v>8224</v>
      </c>
      <c r="I3944" t="s">
        <v>8246</v>
      </c>
      <c r="J3944">
        <v>1434490914</v>
      </c>
      <c r="K3944">
        <v>1429306914</v>
      </c>
      <c r="L3944" t="b">
        <v>0</v>
      </c>
      <c r="M3944">
        <v>0</v>
      </c>
      <c r="N3944" s="6">
        <f t="shared" si="247"/>
        <v>0</v>
      </c>
      <c r="O3944" t="b">
        <v>0</v>
      </c>
      <c r="P3944" t="s">
        <v>8271</v>
      </c>
      <c r="Q3944" t="s">
        <v>8317</v>
      </c>
      <c r="R3944" t="s">
        <v>8318</v>
      </c>
      <c r="S3944" s="11">
        <f t="shared" si="248"/>
        <v>42111.904097222221</v>
      </c>
      <c r="T3944" s="11">
        <f t="shared" si="249"/>
        <v>42171.904097222221</v>
      </c>
    </row>
    <row r="3945" spans="1:20" ht="43.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s="5">
        <f t="shared" si="246"/>
        <v>0.35639999999999999</v>
      </c>
      <c r="H3945" t="s">
        <v>8224</v>
      </c>
      <c r="I3945" t="s">
        <v>8246</v>
      </c>
      <c r="J3945">
        <v>1446483000</v>
      </c>
      <c r="K3945">
        <v>1443811268</v>
      </c>
      <c r="L3945" t="b">
        <v>0</v>
      </c>
      <c r="M3945">
        <v>13</v>
      </c>
      <c r="N3945" s="6">
        <f t="shared" si="247"/>
        <v>137.07692307692307</v>
      </c>
      <c r="O3945" t="b">
        <v>0</v>
      </c>
      <c r="P3945" t="s">
        <v>8271</v>
      </c>
      <c r="Q3945" t="s">
        <v>8317</v>
      </c>
      <c r="R3945" t="s">
        <v>8318</v>
      </c>
      <c r="S3945" s="11">
        <f t="shared" si="248"/>
        <v>42279.778564814813</v>
      </c>
      <c r="T3945" s="11">
        <f t="shared" si="249"/>
        <v>42310.701388888891</v>
      </c>
    </row>
    <row r="3946" spans="1:20" ht="43.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s="5">
        <f t="shared" si="246"/>
        <v>0</v>
      </c>
      <c r="H3946" t="s">
        <v>8224</v>
      </c>
      <c r="I3946" t="s">
        <v>8246</v>
      </c>
      <c r="J3946">
        <v>1440690875</v>
      </c>
      <c r="K3946">
        <v>1438098875</v>
      </c>
      <c r="L3946" t="b">
        <v>0</v>
      </c>
      <c r="M3946">
        <v>0</v>
      </c>
      <c r="N3946" s="6">
        <f t="shared" si="247"/>
        <v>0</v>
      </c>
      <c r="O3946" t="b">
        <v>0</v>
      </c>
      <c r="P3946" t="s">
        <v>8271</v>
      </c>
      <c r="Q3946" t="s">
        <v>8317</v>
      </c>
      <c r="R3946" t="s">
        <v>8318</v>
      </c>
      <c r="S3946" s="11">
        <f t="shared" si="248"/>
        <v>42213.662905092591</v>
      </c>
      <c r="T3946" s="11">
        <f t="shared" si="249"/>
        <v>42243.662905092591</v>
      </c>
    </row>
    <row r="3947" spans="1:20" ht="43.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s="5">
        <f t="shared" si="246"/>
        <v>2.5000000000000001E-3</v>
      </c>
      <c r="H3947" t="s">
        <v>8224</v>
      </c>
      <c r="I3947" t="s">
        <v>8246</v>
      </c>
      <c r="J3947">
        <v>1431717268</v>
      </c>
      <c r="K3947">
        <v>1429125268</v>
      </c>
      <c r="L3947" t="b">
        <v>0</v>
      </c>
      <c r="M3947">
        <v>1</v>
      </c>
      <c r="N3947" s="6">
        <f t="shared" si="247"/>
        <v>5</v>
      </c>
      <c r="O3947" t="b">
        <v>0</v>
      </c>
      <c r="P3947" t="s">
        <v>8271</v>
      </c>
      <c r="Q3947" t="s">
        <v>8317</v>
      </c>
      <c r="R3947" t="s">
        <v>8318</v>
      </c>
      <c r="S3947" s="11">
        <f t="shared" si="248"/>
        <v>42109.801712962959</v>
      </c>
      <c r="T3947" s="11">
        <f t="shared" si="249"/>
        <v>42139.801712962959</v>
      </c>
    </row>
    <row r="3948" spans="1:20" ht="29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s="5">
        <f t="shared" si="246"/>
        <v>3.2500000000000001E-2</v>
      </c>
      <c r="H3948" t="s">
        <v>8224</v>
      </c>
      <c r="I3948" t="s">
        <v>8246</v>
      </c>
      <c r="J3948">
        <v>1425110400</v>
      </c>
      <c r="K3948">
        <v>1422388822</v>
      </c>
      <c r="L3948" t="b">
        <v>0</v>
      </c>
      <c r="M3948">
        <v>5</v>
      </c>
      <c r="N3948" s="6">
        <f t="shared" si="247"/>
        <v>39</v>
      </c>
      <c r="O3948" t="b">
        <v>0</v>
      </c>
      <c r="P3948" t="s">
        <v>8271</v>
      </c>
      <c r="Q3948" t="s">
        <v>8317</v>
      </c>
      <c r="R3948" t="s">
        <v>8318</v>
      </c>
      <c r="S3948" s="11">
        <f t="shared" si="248"/>
        <v>42031.833587962959</v>
      </c>
      <c r="T3948" s="11">
        <f t="shared" si="249"/>
        <v>42063.333333333328</v>
      </c>
    </row>
    <row r="3949" spans="1:20" ht="43.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s="5">
        <f t="shared" si="246"/>
        <v>3.3666666666666664E-2</v>
      </c>
      <c r="H3949" t="s">
        <v>8224</v>
      </c>
      <c r="I3949" t="s">
        <v>8246</v>
      </c>
      <c r="J3949">
        <v>1475378744</v>
      </c>
      <c r="K3949">
        <v>1472786744</v>
      </c>
      <c r="L3949" t="b">
        <v>0</v>
      </c>
      <c r="M3949">
        <v>2</v>
      </c>
      <c r="N3949" s="6">
        <f t="shared" si="247"/>
        <v>50.5</v>
      </c>
      <c r="O3949" t="b">
        <v>0</v>
      </c>
      <c r="P3949" t="s">
        <v>8271</v>
      </c>
      <c r="Q3949" t="s">
        <v>8317</v>
      </c>
      <c r="R3949" t="s">
        <v>8318</v>
      </c>
      <c r="S3949" s="11">
        <f t="shared" si="248"/>
        <v>42615.142870370371</v>
      </c>
      <c r="T3949" s="11">
        <f t="shared" si="249"/>
        <v>42645.142870370371</v>
      </c>
    </row>
    <row r="3950" spans="1:20" ht="43.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s="5">
        <f t="shared" si="246"/>
        <v>0</v>
      </c>
      <c r="H3950" t="s">
        <v>8226</v>
      </c>
      <c r="I3950" t="s">
        <v>8248</v>
      </c>
      <c r="J3950">
        <v>1410076123</v>
      </c>
      <c r="K3950">
        <v>1404892123</v>
      </c>
      <c r="L3950" t="b">
        <v>0</v>
      </c>
      <c r="M3950">
        <v>0</v>
      </c>
      <c r="N3950" s="6">
        <f t="shared" si="247"/>
        <v>0</v>
      </c>
      <c r="O3950" t="b">
        <v>0</v>
      </c>
      <c r="P3950" t="s">
        <v>8271</v>
      </c>
      <c r="Q3950" t="s">
        <v>8317</v>
      </c>
      <c r="R3950" t="s">
        <v>8318</v>
      </c>
      <c r="S3950" s="11">
        <f t="shared" si="248"/>
        <v>41829.325497685182</v>
      </c>
      <c r="T3950" s="11">
        <f t="shared" si="249"/>
        <v>41889.325497685182</v>
      </c>
    </row>
    <row r="3951" spans="1:20" ht="43.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s="5">
        <f t="shared" si="246"/>
        <v>0.15770000000000001</v>
      </c>
      <c r="H3951" t="s">
        <v>8226</v>
      </c>
      <c r="I3951" t="s">
        <v>8248</v>
      </c>
      <c r="J3951">
        <v>1423623221</v>
      </c>
      <c r="K3951">
        <v>1421031221</v>
      </c>
      <c r="L3951" t="b">
        <v>0</v>
      </c>
      <c r="M3951">
        <v>32</v>
      </c>
      <c r="N3951" s="6">
        <f t="shared" si="247"/>
        <v>49.28125</v>
      </c>
      <c r="O3951" t="b">
        <v>0</v>
      </c>
      <c r="P3951" t="s">
        <v>8271</v>
      </c>
      <c r="Q3951" t="s">
        <v>8317</v>
      </c>
      <c r="R3951" t="s">
        <v>8318</v>
      </c>
      <c r="S3951" s="11">
        <f t="shared" si="248"/>
        <v>42016.120613425926</v>
      </c>
      <c r="T3951" s="11">
        <f t="shared" si="249"/>
        <v>42046.120613425926</v>
      </c>
    </row>
    <row r="3952" spans="1:20" ht="43.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s="5">
        <f t="shared" si="246"/>
        <v>6.2500000000000003E-3</v>
      </c>
      <c r="H3952" t="s">
        <v>8224</v>
      </c>
      <c r="I3952" t="s">
        <v>8246</v>
      </c>
      <c r="J3952">
        <v>1460140500</v>
      </c>
      <c r="K3952">
        <v>1457628680</v>
      </c>
      <c r="L3952" t="b">
        <v>0</v>
      </c>
      <c r="M3952">
        <v>1</v>
      </c>
      <c r="N3952" s="6">
        <f t="shared" si="247"/>
        <v>25</v>
      </c>
      <c r="O3952" t="b">
        <v>0</v>
      </c>
      <c r="P3952" t="s">
        <v>8271</v>
      </c>
      <c r="Q3952" t="s">
        <v>8317</v>
      </c>
      <c r="R3952" t="s">
        <v>8318</v>
      </c>
      <c r="S3952" s="11">
        <f t="shared" si="248"/>
        <v>42439.702314814815</v>
      </c>
      <c r="T3952" s="11">
        <f t="shared" si="249"/>
        <v>42468.774305555555</v>
      </c>
    </row>
    <row r="3953" spans="1:20" ht="43.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s="5">
        <f t="shared" si="246"/>
        <v>5.0000000000000004E-6</v>
      </c>
      <c r="H3953" t="s">
        <v>8241</v>
      </c>
      <c r="I3953" t="s">
        <v>8249</v>
      </c>
      <c r="J3953">
        <v>1462301342</v>
      </c>
      <c r="K3953">
        <v>1457120942</v>
      </c>
      <c r="L3953" t="b">
        <v>0</v>
      </c>
      <c r="M3953">
        <v>1</v>
      </c>
      <c r="N3953" s="6">
        <f t="shared" si="247"/>
        <v>1</v>
      </c>
      <c r="O3953" t="b">
        <v>0</v>
      </c>
      <c r="P3953" t="s">
        <v>8271</v>
      </c>
      <c r="Q3953" t="s">
        <v>8317</v>
      </c>
      <c r="R3953" t="s">
        <v>8318</v>
      </c>
      <c r="S3953" s="11">
        <f t="shared" si="248"/>
        <v>42433.825717592597</v>
      </c>
      <c r="T3953" s="11">
        <f t="shared" si="249"/>
        <v>42493.784050925926</v>
      </c>
    </row>
    <row r="3954" spans="1:20" ht="43.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s="5">
        <f t="shared" si="246"/>
        <v>9.6153846153846159E-4</v>
      </c>
      <c r="H3954" t="s">
        <v>8224</v>
      </c>
      <c r="I3954" t="s">
        <v>8246</v>
      </c>
      <c r="J3954">
        <v>1445885890</v>
      </c>
      <c r="K3954">
        <v>1440701890</v>
      </c>
      <c r="L3954" t="b">
        <v>0</v>
      </c>
      <c r="M3954">
        <v>1</v>
      </c>
      <c r="N3954" s="6">
        <f t="shared" si="247"/>
        <v>25</v>
      </c>
      <c r="O3954" t="b">
        <v>0</v>
      </c>
      <c r="P3954" t="s">
        <v>8271</v>
      </c>
      <c r="Q3954" t="s">
        <v>8317</v>
      </c>
      <c r="R3954" t="s">
        <v>8318</v>
      </c>
      <c r="S3954" s="11">
        <f t="shared" si="248"/>
        <v>42243.790393518517</v>
      </c>
      <c r="T3954" s="11">
        <f t="shared" si="249"/>
        <v>42303.790393518517</v>
      </c>
    </row>
    <row r="3955" spans="1:20" ht="43.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s="5">
        <f t="shared" si="246"/>
        <v>0</v>
      </c>
      <c r="H3955" t="s">
        <v>8224</v>
      </c>
      <c r="I3955" t="s">
        <v>8246</v>
      </c>
      <c r="J3955">
        <v>1469834940</v>
      </c>
      <c r="K3955">
        <v>1467162586</v>
      </c>
      <c r="L3955" t="b">
        <v>0</v>
      </c>
      <c r="M3955">
        <v>0</v>
      </c>
      <c r="N3955" s="6">
        <f t="shared" si="247"/>
        <v>0</v>
      </c>
      <c r="O3955" t="b">
        <v>0</v>
      </c>
      <c r="P3955" t="s">
        <v>8271</v>
      </c>
      <c r="Q3955" t="s">
        <v>8317</v>
      </c>
      <c r="R3955" t="s">
        <v>8318</v>
      </c>
      <c r="S3955" s="11">
        <f t="shared" si="248"/>
        <v>42550.048449074078</v>
      </c>
      <c r="T3955" s="11">
        <f t="shared" si="249"/>
        <v>42580.978472222225</v>
      </c>
    </row>
    <row r="3956" spans="1:20" ht="43.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s="5">
        <f t="shared" si="246"/>
        <v>0</v>
      </c>
      <c r="H3956" t="s">
        <v>8229</v>
      </c>
      <c r="I3956" t="s">
        <v>8251</v>
      </c>
      <c r="J3956">
        <v>1405352264</v>
      </c>
      <c r="K3956">
        <v>1400168264</v>
      </c>
      <c r="L3956" t="b">
        <v>0</v>
      </c>
      <c r="M3956">
        <v>0</v>
      </c>
      <c r="N3956" s="6">
        <f t="shared" si="247"/>
        <v>0</v>
      </c>
      <c r="O3956" t="b">
        <v>0</v>
      </c>
      <c r="P3956" t="s">
        <v>8271</v>
      </c>
      <c r="Q3956" t="s">
        <v>8317</v>
      </c>
      <c r="R3956" t="s">
        <v>8318</v>
      </c>
      <c r="S3956" s="11">
        <f t="shared" si="248"/>
        <v>41774.651203703703</v>
      </c>
      <c r="T3956" s="11">
        <f t="shared" si="249"/>
        <v>41834.651203703703</v>
      </c>
    </row>
    <row r="3957" spans="1:20" ht="43.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s="5">
        <f t="shared" si="246"/>
        <v>0.24285714285714285</v>
      </c>
      <c r="H3957" t="s">
        <v>8224</v>
      </c>
      <c r="I3957" t="s">
        <v>8246</v>
      </c>
      <c r="J3957">
        <v>1448745741</v>
      </c>
      <c r="K3957">
        <v>1446150141</v>
      </c>
      <c r="L3957" t="b">
        <v>0</v>
      </c>
      <c r="M3957">
        <v>8</v>
      </c>
      <c r="N3957" s="6">
        <f t="shared" si="247"/>
        <v>53.125</v>
      </c>
      <c r="O3957" t="b">
        <v>0</v>
      </c>
      <c r="P3957" t="s">
        <v>8271</v>
      </c>
      <c r="Q3957" t="s">
        <v>8317</v>
      </c>
      <c r="R3957" t="s">
        <v>8318</v>
      </c>
      <c r="S3957" s="11">
        <f t="shared" si="248"/>
        <v>42306.848854166667</v>
      </c>
      <c r="T3957" s="11">
        <f t="shared" si="249"/>
        <v>42336.890520833331</v>
      </c>
    </row>
    <row r="3958" spans="1:20" ht="43.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s="5">
        <f t="shared" si="246"/>
        <v>0</v>
      </c>
      <c r="H3958" t="s">
        <v>8224</v>
      </c>
      <c r="I3958" t="s">
        <v>8246</v>
      </c>
      <c r="J3958">
        <v>1461543600</v>
      </c>
      <c r="K3958">
        <v>1459203727</v>
      </c>
      <c r="L3958" t="b">
        <v>0</v>
      </c>
      <c r="M3958">
        <v>0</v>
      </c>
      <c r="N3958" s="6">
        <f t="shared" si="247"/>
        <v>0</v>
      </c>
      <c r="O3958" t="b">
        <v>0</v>
      </c>
      <c r="P3958" t="s">
        <v>8271</v>
      </c>
      <c r="Q3958" t="s">
        <v>8317</v>
      </c>
      <c r="R3958" t="s">
        <v>8318</v>
      </c>
      <c r="S3958" s="11">
        <f t="shared" si="248"/>
        <v>42457.932025462964</v>
      </c>
      <c r="T3958" s="11">
        <f t="shared" si="249"/>
        <v>42485.013888888891</v>
      </c>
    </row>
    <row r="3959" spans="1:20" ht="43.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s="5">
        <f t="shared" si="246"/>
        <v>2.5000000000000001E-4</v>
      </c>
      <c r="H3959" t="s">
        <v>8224</v>
      </c>
      <c r="I3959" t="s">
        <v>8246</v>
      </c>
      <c r="J3959">
        <v>1468020354</v>
      </c>
      <c r="K3959">
        <v>1464045954</v>
      </c>
      <c r="L3959" t="b">
        <v>0</v>
      </c>
      <c r="M3959">
        <v>1</v>
      </c>
      <c r="N3959" s="6">
        <f t="shared" si="247"/>
        <v>7</v>
      </c>
      <c r="O3959" t="b">
        <v>0</v>
      </c>
      <c r="P3959" t="s">
        <v>8271</v>
      </c>
      <c r="Q3959" t="s">
        <v>8317</v>
      </c>
      <c r="R3959" t="s">
        <v>8318</v>
      </c>
      <c r="S3959" s="11">
        <f t="shared" si="248"/>
        <v>42513.976319444439</v>
      </c>
      <c r="T3959" s="11">
        <f t="shared" si="249"/>
        <v>42559.976319444439</v>
      </c>
    </row>
    <row r="3960" spans="1:20" ht="43.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s="5">
        <f t="shared" si="246"/>
        <v>0.32050000000000001</v>
      </c>
      <c r="H3960" t="s">
        <v>8224</v>
      </c>
      <c r="I3960" t="s">
        <v>8246</v>
      </c>
      <c r="J3960">
        <v>1406988000</v>
      </c>
      <c r="K3960">
        <v>1403822912</v>
      </c>
      <c r="L3960" t="b">
        <v>0</v>
      </c>
      <c r="M3960">
        <v>16</v>
      </c>
      <c r="N3960" s="6">
        <f t="shared" si="247"/>
        <v>40.0625</v>
      </c>
      <c r="O3960" t="b">
        <v>0</v>
      </c>
      <c r="P3960" t="s">
        <v>8271</v>
      </c>
      <c r="Q3960" t="s">
        <v>8317</v>
      </c>
      <c r="R3960" t="s">
        <v>8318</v>
      </c>
      <c r="S3960" s="11">
        <f t="shared" si="248"/>
        <v>41816.950370370374</v>
      </c>
      <c r="T3960" s="11">
        <f t="shared" si="249"/>
        <v>41853.583333333336</v>
      </c>
    </row>
    <row r="3961" spans="1:20" ht="43.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s="5">
        <f t="shared" si="246"/>
        <v>0.24333333333333335</v>
      </c>
      <c r="H3961" t="s">
        <v>8224</v>
      </c>
      <c r="I3961" t="s">
        <v>8246</v>
      </c>
      <c r="J3961">
        <v>1411930556</v>
      </c>
      <c r="K3961">
        <v>1409338556</v>
      </c>
      <c r="L3961" t="b">
        <v>0</v>
      </c>
      <c r="M3961">
        <v>12</v>
      </c>
      <c r="N3961" s="6">
        <f t="shared" si="247"/>
        <v>24.333333333333332</v>
      </c>
      <c r="O3961" t="b">
        <v>0</v>
      </c>
      <c r="P3961" t="s">
        <v>8271</v>
      </c>
      <c r="Q3961" t="s">
        <v>8317</v>
      </c>
      <c r="R3961" t="s">
        <v>8318</v>
      </c>
      <c r="S3961" s="11">
        <f t="shared" si="248"/>
        <v>41880.788842592592</v>
      </c>
      <c r="T3961" s="11">
        <f t="shared" si="249"/>
        <v>41910.788842592592</v>
      </c>
    </row>
    <row r="3962" spans="1:20" ht="43.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s="5">
        <f t="shared" si="246"/>
        <v>1.4999999999999999E-2</v>
      </c>
      <c r="H3962" t="s">
        <v>8224</v>
      </c>
      <c r="I3962" t="s">
        <v>8246</v>
      </c>
      <c r="J3962">
        <v>1451852256</v>
      </c>
      <c r="K3962">
        <v>1449260256</v>
      </c>
      <c r="L3962" t="b">
        <v>0</v>
      </c>
      <c r="M3962">
        <v>4</v>
      </c>
      <c r="N3962" s="6">
        <f t="shared" si="247"/>
        <v>11.25</v>
      </c>
      <c r="O3962" t="b">
        <v>0</v>
      </c>
      <c r="P3962" t="s">
        <v>8271</v>
      </c>
      <c r="Q3962" t="s">
        <v>8317</v>
      </c>
      <c r="R3962" t="s">
        <v>8318</v>
      </c>
      <c r="S3962" s="11">
        <f t="shared" si="248"/>
        <v>42342.845555555556</v>
      </c>
      <c r="T3962" s="11">
        <f t="shared" si="249"/>
        <v>42372.845555555556</v>
      </c>
    </row>
    <row r="3963" spans="1:20" ht="43.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s="5">
        <f t="shared" si="246"/>
        <v>4.1999999999999997E-3</v>
      </c>
      <c r="H3963" t="s">
        <v>8225</v>
      </c>
      <c r="I3963" t="s">
        <v>8247</v>
      </c>
      <c r="J3963">
        <v>1399584210</v>
      </c>
      <c r="K3963">
        <v>1397683410</v>
      </c>
      <c r="L3963" t="b">
        <v>0</v>
      </c>
      <c r="M3963">
        <v>2</v>
      </c>
      <c r="N3963" s="6">
        <f t="shared" si="247"/>
        <v>10.5</v>
      </c>
      <c r="O3963" t="b">
        <v>0</v>
      </c>
      <c r="P3963" t="s">
        <v>8271</v>
      </c>
      <c r="Q3963" t="s">
        <v>8317</v>
      </c>
      <c r="R3963" t="s">
        <v>8318</v>
      </c>
      <c r="S3963" s="11">
        <f t="shared" si="248"/>
        <v>41745.891319444447</v>
      </c>
      <c r="T3963" s="11">
        <f t="shared" si="249"/>
        <v>41767.891319444447</v>
      </c>
    </row>
    <row r="3964" spans="1:20" ht="43.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s="5">
        <f t="shared" si="246"/>
        <v>3.214285714285714E-2</v>
      </c>
      <c r="H3964" t="s">
        <v>8225</v>
      </c>
      <c r="I3964" t="s">
        <v>8247</v>
      </c>
      <c r="J3964">
        <v>1448722494</v>
      </c>
      <c r="K3964">
        <v>1446562494</v>
      </c>
      <c r="L3964" t="b">
        <v>0</v>
      </c>
      <c r="M3964">
        <v>3</v>
      </c>
      <c r="N3964" s="6">
        <f t="shared" si="247"/>
        <v>15</v>
      </c>
      <c r="O3964" t="b">
        <v>0</v>
      </c>
      <c r="P3964" t="s">
        <v>8271</v>
      </c>
      <c r="Q3964" t="s">
        <v>8317</v>
      </c>
      <c r="R3964" t="s">
        <v>8318</v>
      </c>
      <c r="S3964" s="11">
        <f t="shared" si="248"/>
        <v>42311.621458333335</v>
      </c>
      <c r="T3964" s="11">
        <f t="shared" si="249"/>
        <v>42336.621458333335</v>
      </c>
    </row>
    <row r="3965" spans="1:20" ht="43.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s="5">
        <f t="shared" si="246"/>
        <v>0</v>
      </c>
      <c r="H3965" t="s">
        <v>8229</v>
      </c>
      <c r="I3965" t="s">
        <v>8251</v>
      </c>
      <c r="J3965">
        <v>1447821717</v>
      </c>
      <c r="K3965">
        <v>1445226117</v>
      </c>
      <c r="L3965" t="b">
        <v>0</v>
      </c>
      <c r="M3965">
        <v>0</v>
      </c>
      <c r="N3965" s="6">
        <f t="shared" si="247"/>
        <v>0</v>
      </c>
      <c r="O3965" t="b">
        <v>0</v>
      </c>
      <c r="P3965" t="s">
        <v>8271</v>
      </c>
      <c r="Q3965" t="s">
        <v>8317</v>
      </c>
      <c r="R3965" t="s">
        <v>8318</v>
      </c>
      <c r="S3965" s="11">
        <f t="shared" si="248"/>
        <v>42296.154131944444</v>
      </c>
      <c r="T3965" s="11">
        <f t="shared" si="249"/>
        <v>42326.195798611108</v>
      </c>
    </row>
    <row r="3966" spans="1:20" ht="43.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s="5">
        <f t="shared" si="246"/>
        <v>6.3E-2</v>
      </c>
      <c r="H3966" t="s">
        <v>8224</v>
      </c>
      <c r="I3966" t="s">
        <v>8246</v>
      </c>
      <c r="J3966">
        <v>1429460386</v>
      </c>
      <c r="K3966">
        <v>1424279986</v>
      </c>
      <c r="L3966" t="b">
        <v>0</v>
      </c>
      <c r="M3966">
        <v>3</v>
      </c>
      <c r="N3966" s="6">
        <f t="shared" si="247"/>
        <v>42</v>
      </c>
      <c r="O3966" t="b">
        <v>0</v>
      </c>
      <c r="P3966" t="s">
        <v>8271</v>
      </c>
      <c r="Q3966" t="s">
        <v>8317</v>
      </c>
      <c r="R3966" t="s">
        <v>8318</v>
      </c>
      <c r="S3966" s="11">
        <f t="shared" si="248"/>
        <v>42053.722060185188</v>
      </c>
      <c r="T3966" s="11">
        <f t="shared" si="249"/>
        <v>42113.680393518516</v>
      </c>
    </row>
    <row r="3967" spans="1:20" ht="43.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s="5">
        <f t="shared" si="246"/>
        <v>0.14249999999999999</v>
      </c>
      <c r="H3967" t="s">
        <v>8224</v>
      </c>
      <c r="I3967" t="s">
        <v>8246</v>
      </c>
      <c r="J3967">
        <v>1460608780</v>
      </c>
      <c r="K3967">
        <v>1455428380</v>
      </c>
      <c r="L3967" t="b">
        <v>0</v>
      </c>
      <c r="M3967">
        <v>4</v>
      </c>
      <c r="N3967" s="6">
        <f t="shared" si="247"/>
        <v>71.25</v>
      </c>
      <c r="O3967" t="b">
        <v>0</v>
      </c>
      <c r="P3967" t="s">
        <v>8271</v>
      </c>
      <c r="Q3967" t="s">
        <v>8317</v>
      </c>
      <c r="R3967" t="s">
        <v>8318</v>
      </c>
      <c r="S3967" s="11">
        <f t="shared" si="248"/>
        <v>42414.235879629632</v>
      </c>
      <c r="T3967" s="11">
        <f t="shared" si="249"/>
        <v>42474.194212962961</v>
      </c>
    </row>
    <row r="3968" spans="1:20" ht="43.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s="5">
        <f t="shared" si="246"/>
        <v>6.0000000000000001E-3</v>
      </c>
      <c r="H3968" t="s">
        <v>8224</v>
      </c>
      <c r="I3968" t="s">
        <v>8246</v>
      </c>
      <c r="J3968">
        <v>1406170740</v>
      </c>
      <c r="K3968">
        <v>1402506278</v>
      </c>
      <c r="L3968" t="b">
        <v>0</v>
      </c>
      <c r="M3968">
        <v>2</v>
      </c>
      <c r="N3968" s="6">
        <f t="shared" si="247"/>
        <v>22.5</v>
      </c>
      <c r="O3968" t="b">
        <v>0</v>
      </c>
      <c r="P3968" t="s">
        <v>8271</v>
      </c>
      <c r="Q3968" t="s">
        <v>8317</v>
      </c>
      <c r="R3968" t="s">
        <v>8318</v>
      </c>
      <c r="S3968" s="11">
        <f t="shared" si="248"/>
        <v>41801.711550925924</v>
      </c>
      <c r="T3968" s="11">
        <f t="shared" si="249"/>
        <v>41844.124305555553</v>
      </c>
    </row>
    <row r="3969" spans="1:20" ht="43.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s="5">
        <f t="shared" si="246"/>
        <v>0.2411764705882353</v>
      </c>
      <c r="H3969" t="s">
        <v>8224</v>
      </c>
      <c r="I3969" t="s">
        <v>8246</v>
      </c>
      <c r="J3969">
        <v>1488783507</v>
      </c>
      <c r="K3969">
        <v>1486191507</v>
      </c>
      <c r="L3969" t="b">
        <v>0</v>
      </c>
      <c r="M3969">
        <v>10</v>
      </c>
      <c r="N3969" s="6">
        <f t="shared" si="247"/>
        <v>41</v>
      </c>
      <c r="O3969" t="b">
        <v>0</v>
      </c>
      <c r="P3969" t="s">
        <v>8271</v>
      </c>
      <c r="Q3969" t="s">
        <v>8317</v>
      </c>
      <c r="R3969" t="s">
        <v>8318</v>
      </c>
      <c r="S3969" s="11">
        <f t="shared" si="248"/>
        <v>42770.290590277778</v>
      </c>
      <c r="T3969" s="11">
        <f t="shared" si="249"/>
        <v>42800.290590277778</v>
      </c>
    </row>
    <row r="3970" spans="1:20" ht="43.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s="5">
        <f t="shared" ref="G3970:G4033" si="250">E3970/D3970</f>
        <v>0.10539999999999999</v>
      </c>
      <c r="H3970" t="s">
        <v>8224</v>
      </c>
      <c r="I3970" t="s">
        <v>8246</v>
      </c>
      <c r="J3970">
        <v>1463945673</v>
      </c>
      <c r="K3970">
        <v>1458761673</v>
      </c>
      <c r="L3970" t="b">
        <v>0</v>
      </c>
      <c r="M3970">
        <v>11</v>
      </c>
      <c r="N3970" s="6">
        <f t="shared" si="247"/>
        <v>47.909090909090907</v>
      </c>
      <c r="O3970" t="b">
        <v>0</v>
      </c>
      <c r="P3970" t="s">
        <v>8271</v>
      </c>
      <c r="Q3970" t="s">
        <v>8317</v>
      </c>
      <c r="R3970" t="s">
        <v>8318</v>
      </c>
      <c r="S3970" s="11">
        <f t="shared" si="248"/>
        <v>42452.815659722226</v>
      </c>
      <c r="T3970" s="11">
        <f t="shared" si="249"/>
        <v>42512.815659722226</v>
      </c>
    </row>
    <row r="3971" spans="1:20" ht="43.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s="5">
        <f t="shared" si="250"/>
        <v>7.4690265486725665E-2</v>
      </c>
      <c r="H3971" t="s">
        <v>8224</v>
      </c>
      <c r="I3971" t="s">
        <v>8246</v>
      </c>
      <c r="J3971">
        <v>1472442900</v>
      </c>
      <c r="K3971">
        <v>1471638646</v>
      </c>
      <c r="L3971" t="b">
        <v>0</v>
      </c>
      <c r="M3971">
        <v>6</v>
      </c>
      <c r="N3971" s="6">
        <f t="shared" ref="N3971:N4034" si="251">IFERROR(E3971/M3971,0)</f>
        <v>35.166666666666664</v>
      </c>
      <c r="O3971" t="b">
        <v>0</v>
      </c>
      <c r="P3971" t="s">
        <v>8271</v>
      </c>
      <c r="Q3971" t="s">
        <v>8317</v>
      </c>
      <c r="R3971" t="s">
        <v>8318</v>
      </c>
      <c r="S3971" s="11">
        <f t="shared" ref="S3971:S4034" si="252">((($K3971/60)/60)/24)+DATE(1970,1,1)</f>
        <v>42601.854699074072</v>
      </c>
      <c r="T3971" s="11">
        <f t="shared" ref="T3971:T4034" si="253">((($J3971/60)/60)/24)+DATE(1970,1,1)</f>
        <v>42611.163194444445</v>
      </c>
    </row>
    <row r="3972" spans="1:20" ht="58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s="5">
        <f t="shared" si="250"/>
        <v>7.3333333333333334E-4</v>
      </c>
      <c r="H3972" t="s">
        <v>8224</v>
      </c>
      <c r="I3972" t="s">
        <v>8246</v>
      </c>
      <c r="J3972">
        <v>1460925811</v>
      </c>
      <c r="K3972">
        <v>1458333811</v>
      </c>
      <c r="L3972" t="b">
        <v>0</v>
      </c>
      <c r="M3972">
        <v>2</v>
      </c>
      <c r="N3972" s="6">
        <f t="shared" si="251"/>
        <v>5.5</v>
      </c>
      <c r="O3972" t="b">
        <v>0</v>
      </c>
      <c r="P3972" t="s">
        <v>8271</v>
      </c>
      <c r="Q3972" t="s">
        <v>8317</v>
      </c>
      <c r="R3972" t="s">
        <v>8318</v>
      </c>
      <c r="S3972" s="11">
        <f t="shared" si="252"/>
        <v>42447.863553240735</v>
      </c>
      <c r="T3972" s="11">
        <f t="shared" si="253"/>
        <v>42477.863553240735</v>
      </c>
    </row>
    <row r="3973" spans="1:20" ht="43.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s="5">
        <f t="shared" si="250"/>
        <v>9.7142857142857135E-3</v>
      </c>
      <c r="H3973" t="s">
        <v>8224</v>
      </c>
      <c r="I3973" t="s">
        <v>8246</v>
      </c>
      <c r="J3973">
        <v>1405947126</v>
      </c>
      <c r="K3973">
        <v>1403355126</v>
      </c>
      <c r="L3973" t="b">
        <v>0</v>
      </c>
      <c r="M3973">
        <v>6</v>
      </c>
      <c r="N3973" s="6">
        <f t="shared" si="251"/>
        <v>22.666666666666668</v>
      </c>
      <c r="O3973" t="b">
        <v>0</v>
      </c>
      <c r="P3973" t="s">
        <v>8271</v>
      </c>
      <c r="Q3973" t="s">
        <v>8317</v>
      </c>
      <c r="R3973" t="s">
        <v>8318</v>
      </c>
      <c r="S3973" s="11">
        <f t="shared" si="252"/>
        <v>41811.536180555559</v>
      </c>
      <c r="T3973" s="11">
        <f t="shared" si="253"/>
        <v>41841.536180555559</v>
      </c>
    </row>
    <row r="3974" spans="1:20" ht="29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s="5">
        <f t="shared" si="250"/>
        <v>0.21099999999999999</v>
      </c>
      <c r="H3974" t="s">
        <v>8224</v>
      </c>
      <c r="I3974" t="s">
        <v>8246</v>
      </c>
      <c r="J3974">
        <v>1423186634</v>
      </c>
      <c r="K3974">
        <v>1418002634</v>
      </c>
      <c r="L3974" t="b">
        <v>0</v>
      </c>
      <c r="M3974">
        <v>8</v>
      </c>
      <c r="N3974" s="6">
        <f t="shared" si="251"/>
        <v>26.375</v>
      </c>
      <c r="O3974" t="b">
        <v>0</v>
      </c>
      <c r="P3974" t="s">
        <v>8271</v>
      </c>
      <c r="Q3974" t="s">
        <v>8317</v>
      </c>
      <c r="R3974" t="s">
        <v>8318</v>
      </c>
      <c r="S3974" s="11">
        <f t="shared" si="252"/>
        <v>41981.067523148144</v>
      </c>
      <c r="T3974" s="11">
        <f t="shared" si="253"/>
        <v>42041.067523148144</v>
      </c>
    </row>
    <row r="3975" spans="1:20" ht="43.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s="5">
        <f t="shared" si="250"/>
        <v>0.78100000000000003</v>
      </c>
      <c r="H3975" t="s">
        <v>8224</v>
      </c>
      <c r="I3975" t="s">
        <v>8246</v>
      </c>
      <c r="J3975">
        <v>1462766400</v>
      </c>
      <c r="K3975">
        <v>1460219110</v>
      </c>
      <c r="L3975" t="b">
        <v>0</v>
      </c>
      <c r="M3975">
        <v>37</v>
      </c>
      <c r="N3975" s="6">
        <f t="shared" si="251"/>
        <v>105.54054054054055</v>
      </c>
      <c r="O3975" t="b">
        <v>0</v>
      </c>
      <c r="P3975" t="s">
        <v>8271</v>
      </c>
      <c r="Q3975" t="s">
        <v>8317</v>
      </c>
      <c r="R3975" t="s">
        <v>8318</v>
      </c>
      <c r="S3975" s="11">
        <f t="shared" si="252"/>
        <v>42469.68414351852</v>
      </c>
      <c r="T3975" s="11">
        <f t="shared" si="253"/>
        <v>42499.166666666672</v>
      </c>
    </row>
    <row r="3976" spans="1:20" ht="43.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s="5">
        <f t="shared" si="250"/>
        <v>0.32</v>
      </c>
      <c r="H3976" t="s">
        <v>8225</v>
      </c>
      <c r="I3976" t="s">
        <v>8247</v>
      </c>
      <c r="J3976">
        <v>1464872848</v>
      </c>
      <c r="K3976">
        <v>1462280848</v>
      </c>
      <c r="L3976" t="b">
        <v>0</v>
      </c>
      <c r="M3976">
        <v>11</v>
      </c>
      <c r="N3976" s="6">
        <f t="shared" si="251"/>
        <v>29.09090909090909</v>
      </c>
      <c r="O3976" t="b">
        <v>0</v>
      </c>
      <c r="P3976" t="s">
        <v>8271</v>
      </c>
      <c r="Q3976" t="s">
        <v>8317</v>
      </c>
      <c r="R3976" t="s">
        <v>8318</v>
      </c>
      <c r="S3976" s="11">
        <f t="shared" si="252"/>
        <v>42493.546851851846</v>
      </c>
      <c r="T3976" s="11">
        <f t="shared" si="253"/>
        <v>42523.546851851846</v>
      </c>
    </row>
    <row r="3977" spans="1:20" ht="43.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s="5">
        <f t="shared" si="250"/>
        <v>0</v>
      </c>
      <c r="H3977" t="s">
        <v>8224</v>
      </c>
      <c r="I3977" t="s">
        <v>8246</v>
      </c>
      <c r="J3977">
        <v>1468442898</v>
      </c>
      <c r="K3977">
        <v>1465850898</v>
      </c>
      <c r="L3977" t="b">
        <v>0</v>
      </c>
      <c r="M3977">
        <v>0</v>
      </c>
      <c r="N3977" s="6">
        <f t="shared" si="251"/>
        <v>0</v>
      </c>
      <c r="O3977" t="b">
        <v>0</v>
      </c>
      <c r="P3977" t="s">
        <v>8271</v>
      </c>
      <c r="Q3977" t="s">
        <v>8317</v>
      </c>
      <c r="R3977" t="s">
        <v>8318</v>
      </c>
      <c r="S3977" s="11">
        <f t="shared" si="252"/>
        <v>42534.866875</v>
      </c>
      <c r="T3977" s="11">
        <f t="shared" si="253"/>
        <v>42564.866875</v>
      </c>
    </row>
    <row r="3978" spans="1:20" ht="43.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s="5">
        <f t="shared" si="250"/>
        <v>0.47692307692307695</v>
      </c>
      <c r="H3978" t="s">
        <v>8224</v>
      </c>
      <c r="I3978" t="s">
        <v>8246</v>
      </c>
      <c r="J3978">
        <v>1406876400</v>
      </c>
      <c r="K3978">
        <v>1405024561</v>
      </c>
      <c r="L3978" t="b">
        <v>0</v>
      </c>
      <c r="M3978">
        <v>10</v>
      </c>
      <c r="N3978" s="6">
        <f t="shared" si="251"/>
        <v>62</v>
      </c>
      <c r="O3978" t="b">
        <v>0</v>
      </c>
      <c r="P3978" t="s">
        <v>8271</v>
      </c>
      <c r="Q3978" t="s">
        <v>8317</v>
      </c>
      <c r="R3978" t="s">
        <v>8318</v>
      </c>
      <c r="S3978" s="11">
        <f t="shared" si="252"/>
        <v>41830.858344907407</v>
      </c>
      <c r="T3978" s="11">
        <f t="shared" si="253"/>
        <v>41852.291666666664</v>
      </c>
    </row>
    <row r="3979" spans="1:20" ht="43.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s="5">
        <f t="shared" si="250"/>
        <v>1.4500000000000001E-2</v>
      </c>
      <c r="H3979" t="s">
        <v>8224</v>
      </c>
      <c r="I3979" t="s">
        <v>8246</v>
      </c>
      <c r="J3979">
        <v>1469213732</v>
      </c>
      <c r="K3979">
        <v>1466621732</v>
      </c>
      <c r="L3979" t="b">
        <v>0</v>
      </c>
      <c r="M3979">
        <v>6</v>
      </c>
      <c r="N3979" s="6">
        <f t="shared" si="251"/>
        <v>217.5</v>
      </c>
      <c r="O3979" t="b">
        <v>0</v>
      </c>
      <c r="P3979" t="s">
        <v>8271</v>
      </c>
      <c r="Q3979" t="s">
        <v>8317</v>
      </c>
      <c r="R3979" t="s">
        <v>8318</v>
      </c>
      <c r="S3979" s="11">
        <f t="shared" si="252"/>
        <v>42543.788564814815</v>
      </c>
      <c r="T3979" s="11">
        <f t="shared" si="253"/>
        <v>42573.788564814815</v>
      </c>
    </row>
    <row r="3980" spans="1:20" ht="43.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s="5">
        <f t="shared" si="250"/>
        <v>0.107</v>
      </c>
      <c r="H3980" t="s">
        <v>8224</v>
      </c>
      <c r="I3980" t="s">
        <v>8246</v>
      </c>
      <c r="J3980">
        <v>1422717953</v>
      </c>
      <c r="K3980">
        <v>1417533953</v>
      </c>
      <c r="L3980" t="b">
        <v>0</v>
      </c>
      <c r="M3980">
        <v>8</v>
      </c>
      <c r="N3980" s="6">
        <f t="shared" si="251"/>
        <v>26.75</v>
      </c>
      <c r="O3980" t="b">
        <v>0</v>
      </c>
      <c r="P3980" t="s">
        <v>8271</v>
      </c>
      <c r="Q3980" t="s">
        <v>8317</v>
      </c>
      <c r="R3980" t="s">
        <v>8318</v>
      </c>
      <c r="S3980" s="11">
        <f t="shared" si="252"/>
        <v>41975.642974537041</v>
      </c>
      <c r="T3980" s="11">
        <f t="shared" si="253"/>
        <v>42035.642974537041</v>
      </c>
    </row>
    <row r="3981" spans="1:20" ht="43.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s="5">
        <f t="shared" si="250"/>
        <v>1.8333333333333333E-2</v>
      </c>
      <c r="H3981" t="s">
        <v>8225</v>
      </c>
      <c r="I3981" t="s">
        <v>8247</v>
      </c>
      <c r="J3981">
        <v>1427659200</v>
      </c>
      <c r="K3981">
        <v>1425678057</v>
      </c>
      <c r="L3981" t="b">
        <v>0</v>
      </c>
      <c r="M3981">
        <v>6</v>
      </c>
      <c r="N3981" s="6">
        <f t="shared" si="251"/>
        <v>18.333333333333332</v>
      </c>
      <c r="O3981" t="b">
        <v>0</v>
      </c>
      <c r="P3981" t="s">
        <v>8271</v>
      </c>
      <c r="Q3981" t="s">
        <v>8317</v>
      </c>
      <c r="R3981" t="s">
        <v>8318</v>
      </c>
      <c r="S3981" s="11">
        <f t="shared" si="252"/>
        <v>42069.903437500005</v>
      </c>
      <c r="T3981" s="11">
        <f t="shared" si="253"/>
        <v>42092.833333333328</v>
      </c>
    </row>
    <row r="3982" spans="1:20" ht="43.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s="5">
        <f t="shared" si="250"/>
        <v>0.18</v>
      </c>
      <c r="H3982" t="s">
        <v>8224</v>
      </c>
      <c r="I3982" t="s">
        <v>8246</v>
      </c>
      <c r="J3982">
        <v>1404570147</v>
      </c>
      <c r="K3982">
        <v>1401978147</v>
      </c>
      <c r="L3982" t="b">
        <v>0</v>
      </c>
      <c r="M3982">
        <v>7</v>
      </c>
      <c r="N3982" s="6">
        <f t="shared" si="251"/>
        <v>64.285714285714292</v>
      </c>
      <c r="O3982" t="b">
        <v>0</v>
      </c>
      <c r="P3982" t="s">
        <v>8271</v>
      </c>
      <c r="Q3982" t="s">
        <v>8317</v>
      </c>
      <c r="R3982" t="s">
        <v>8318</v>
      </c>
      <c r="S3982" s="11">
        <f t="shared" si="252"/>
        <v>41795.598923611113</v>
      </c>
      <c r="T3982" s="11">
        <f t="shared" si="253"/>
        <v>41825.598923611113</v>
      </c>
    </row>
    <row r="3983" spans="1:20" ht="29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s="5">
        <f t="shared" si="250"/>
        <v>4.0833333333333333E-2</v>
      </c>
      <c r="H3983" t="s">
        <v>8224</v>
      </c>
      <c r="I3983" t="s">
        <v>8246</v>
      </c>
      <c r="J3983">
        <v>1468729149</v>
      </c>
      <c r="K3983">
        <v>1463545149</v>
      </c>
      <c r="L3983" t="b">
        <v>0</v>
      </c>
      <c r="M3983">
        <v>7</v>
      </c>
      <c r="N3983" s="6">
        <f t="shared" si="251"/>
        <v>175</v>
      </c>
      <c r="O3983" t="b">
        <v>0</v>
      </c>
      <c r="P3983" t="s">
        <v>8271</v>
      </c>
      <c r="Q3983" t="s">
        <v>8317</v>
      </c>
      <c r="R3983" t="s">
        <v>8318</v>
      </c>
      <c r="S3983" s="11">
        <f t="shared" si="252"/>
        <v>42508.179965277777</v>
      </c>
      <c r="T3983" s="11">
        <f t="shared" si="253"/>
        <v>42568.179965277777</v>
      </c>
    </row>
    <row r="3984" spans="1:20" ht="58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s="5">
        <f t="shared" si="250"/>
        <v>0.2</v>
      </c>
      <c r="H3984" t="s">
        <v>8225</v>
      </c>
      <c r="I3984" t="s">
        <v>8247</v>
      </c>
      <c r="J3984">
        <v>1436297180</v>
      </c>
      <c r="K3984">
        <v>1431113180</v>
      </c>
      <c r="L3984" t="b">
        <v>0</v>
      </c>
      <c r="M3984">
        <v>5</v>
      </c>
      <c r="N3984" s="6">
        <f t="shared" si="251"/>
        <v>34</v>
      </c>
      <c r="O3984" t="b">
        <v>0</v>
      </c>
      <c r="P3984" t="s">
        <v>8271</v>
      </c>
      <c r="Q3984" t="s">
        <v>8317</v>
      </c>
      <c r="R3984" t="s">
        <v>8318</v>
      </c>
      <c r="S3984" s="11">
        <f t="shared" si="252"/>
        <v>42132.809953703705</v>
      </c>
      <c r="T3984" s="11">
        <f t="shared" si="253"/>
        <v>42192.809953703705</v>
      </c>
    </row>
    <row r="3985" spans="1:20" ht="43.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s="5">
        <f t="shared" si="250"/>
        <v>0.34802513464991025</v>
      </c>
      <c r="H3985" t="s">
        <v>8224</v>
      </c>
      <c r="I3985" t="s">
        <v>8246</v>
      </c>
      <c r="J3985">
        <v>1400569140</v>
      </c>
      <c r="K3985">
        <v>1397854356</v>
      </c>
      <c r="L3985" t="b">
        <v>0</v>
      </c>
      <c r="M3985">
        <v>46</v>
      </c>
      <c r="N3985" s="6">
        <f t="shared" si="251"/>
        <v>84.282608695652172</v>
      </c>
      <c r="O3985" t="b">
        <v>0</v>
      </c>
      <c r="P3985" t="s">
        <v>8271</v>
      </c>
      <c r="Q3985" t="s">
        <v>8317</v>
      </c>
      <c r="R3985" t="s">
        <v>8318</v>
      </c>
      <c r="S3985" s="11">
        <f t="shared" si="252"/>
        <v>41747.86986111111</v>
      </c>
      <c r="T3985" s="11">
        <f t="shared" si="253"/>
        <v>41779.290972222225</v>
      </c>
    </row>
    <row r="3986" spans="1:20" ht="43.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s="5">
        <f t="shared" si="250"/>
        <v>6.3333333333333339E-2</v>
      </c>
      <c r="H3986" t="s">
        <v>8225</v>
      </c>
      <c r="I3986" t="s">
        <v>8247</v>
      </c>
      <c r="J3986">
        <v>1415404800</v>
      </c>
      <c r="K3986">
        <v>1412809644</v>
      </c>
      <c r="L3986" t="b">
        <v>0</v>
      </c>
      <c r="M3986">
        <v>10</v>
      </c>
      <c r="N3986" s="6">
        <f t="shared" si="251"/>
        <v>9.5</v>
      </c>
      <c r="O3986" t="b">
        <v>0</v>
      </c>
      <c r="P3986" t="s">
        <v>8271</v>
      </c>
      <c r="Q3986" t="s">
        <v>8317</v>
      </c>
      <c r="R3986" t="s">
        <v>8318</v>
      </c>
      <c r="S3986" s="11">
        <f t="shared" si="252"/>
        <v>41920.963472222218</v>
      </c>
      <c r="T3986" s="11">
        <f t="shared" si="253"/>
        <v>41951</v>
      </c>
    </row>
    <row r="3987" spans="1:20" ht="43.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s="5">
        <f t="shared" si="250"/>
        <v>0.32050000000000001</v>
      </c>
      <c r="H3987" t="s">
        <v>8224</v>
      </c>
      <c r="I3987" t="s">
        <v>8246</v>
      </c>
      <c r="J3987">
        <v>1456002300</v>
      </c>
      <c r="K3987">
        <v>1454173120</v>
      </c>
      <c r="L3987" t="b">
        <v>0</v>
      </c>
      <c r="M3987">
        <v>19</v>
      </c>
      <c r="N3987" s="6">
        <f t="shared" si="251"/>
        <v>33.736842105263158</v>
      </c>
      <c r="O3987" t="b">
        <v>0</v>
      </c>
      <c r="P3987" t="s">
        <v>8271</v>
      </c>
      <c r="Q3987" t="s">
        <v>8317</v>
      </c>
      <c r="R3987" t="s">
        <v>8318</v>
      </c>
      <c r="S3987" s="11">
        <f t="shared" si="252"/>
        <v>42399.707407407404</v>
      </c>
      <c r="T3987" s="11">
        <f t="shared" si="253"/>
        <v>42420.878472222219</v>
      </c>
    </row>
    <row r="3988" spans="1:20" ht="43.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s="5">
        <f t="shared" si="250"/>
        <v>9.7600000000000006E-2</v>
      </c>
      <c r="H3988" t="s">
        <v>8225</v>
      </c>
      <c r="I3988" t="s">
        <v>8247</v>
      </c>
      <c r="J3988">
        <v>1462539840</v>
      </c>
      <c r="K3988">
        <v>1460034594</v>
      </c>
      <c r="L3988" t="b">
        <v>0</v>
      </c>
      <c r="M3988">
        <v>13</v>
      </c>
      <c r="N3988" s="6">
        <f t="shared" si="251"/>
        <v>37.53846153846154</v>
      </c>
      <c r="O3988" t="b">
        <v>0</v>
      </c>
      <c r="P3988" t="s">
        <v>8271</v>
      </c>
      <c r="Q3988" t="s">
        <v>8317</v>
      </c>
      <c r="R3988" t="s">
        <v>8318</v>
      </c>
      <c r="S3988" s="11">
        <f t="shared" si="252"/>
        <v>42467.548541666663</v>
      </c>
      <c r="T3988" s="11">
        <f t="shared" si="253"/>
        <v>42496.544444444444</v>
      </c>
    </row>
    <row r="3989" spans="1:20" ht="43.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s="5">
        <f t="shared" si="250"/>
        <v>0.3775</v>
      </c>
      <c r="H3989" t="s">
        <v>8225</v>
      </c>
      <c r="I3989" t="s">
        <v>8247</v>
      </c>
      <c r="J3989">
        <v>1400278290</v>
      </c>
      <c r="K3989">
        <v>1399414290</v>
      </c>
      <c r="L3989" t="b">
        <v>0</v>
      </c>
      <c r="M3989">
        <v>13</v>
      </c>
      <c r="N3989" s="6">
        <f t="shared" si="251"/>
        <v>11.615384615384615</v>
      </c>
      <c r="O3989" t="b">
        <v>0</v>
      </c>
      <c r="P3989" t="s">
        <v>8271</v>
      </c>
      <c r="Q3989" t="s">
        <v>8317</v>
      </c>
      <c r="R3989" t="s">
        <v>8318</v>
      </c>
      <c r="S3989" s="11">
        <f t="shared" si="252"/>
        <v>41765.92465277778</v>
      </c>
      <c r="T3989" s="11">
        <f t="shared" si="253"/>
        <v>41775.92465277778</v>
      </c>
    </row>
    <row r="3990" spans="1:20" ht="29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s="5">
        <f t="shared" si="250"/>
        <v>2.1333333333333333E-2</v>
      </c>
      <c r="H3990" t="s">
        <v>8224</v>
      </c>
      <c r="I3990" t="s">
        <v>8246</v>
      </c>
      <c r="J3990">
        <v>1440813413</v>
      </c>
      <c r="K3990">
        <v>1439517413</v>
      </c>
      <c r="L3990" t="b">
        <v>0</v>
      </c>
      <c r="M3990">
        <v>4</v>
      </c>
      <c r="N3990" s="6">
        <f t="shared" si="251"/>
        <v>8</v>
      </c>
      <c r="O3990" t="b">
        <v>0</v>
      </c>
      <c r="P3990" t="s">
        <v>8271</v>
      </c>
      <c r="Q3990" t="s">
        <v>8317</v>
      </c>
      <c r="R3990" t="s">
        <v>8318</v>
      </c>
      <c r="S3990" s="11">
        <f t="shared" si="252"/>
        <v>42230.08116898148</v>
      </c>
      <c r="T3990" s="11">
        <f t="shared" si="253"/>
        <v>42245.08116898148</v>
      </c>
    </row>
    <row r="3991" spans="1:20" ht="43.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s="5">
        <f t="shared" si="250"/>
        <v>0</v>
      </c>
      <c r="H3991" t="s">
        <v>8224</v>
      </c>
      <c r="I3991" t="s">
        <v>8246</v>
      </c>
      <c r="J3991">
        <v>1447009181</v>
      </c>
      <c r="K3991">
        <v>1444413581</v>
      </c>
      <c r="L3991" t="b">
        <v>0</v>
      </c>
      <c r="M3991">
        <v>0</v>
      </c>
      <c r="N3991" s="6">
        <f t="shared" si="251"/>
        <v>0</v>
      </c>
      <c r="O3991" t="b">
        <v>0</v>
      </c>
      <c r="P3991" t="s">
        <v>8271</v>
      </c>
      <c r="Q3991" t="s">
        <v>8317</v>
      </c>
      <c r="R3991" t="s">
        <v>8318</v>
      </c>
      <c r="S3991" s="11">
        <f t="shared" si="252"/>
        <v>42286.749780092592</v>
      </c>
      <c r="T3991" s="11">
        <f t="shared" si="253"/>
        <v>42316.791446759264</v>
      </c>
    </row>
    <row r="3992" spans="1:20" ht="43.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s="5">
        <f t="shared" si="250"/>
        <v>4.1818181818181817E-2</v>
      </c>
      <c r="H3992" t="s">
        <v>8225</v>
      </c>
      <c r="I3992" t="s">
        <v>8247</v>
      </c>
      <c r="J3992">
        <v>1456934893</v>
      </c>
      <c r="K3992">
        <v>1454342893</v>
      </c>
      <c r="L3992" t="b">
        <v>0</v>
      </c>
      <c r="M3992">
        <v>3</v>
      </c>
      <c r="N3992" s="6">
        <f t="shared" si="251"/>
        <v>23</v>
      </c>
      <c r="O3992" t="b">
        <v>0</v>
      </c>
      <c r="P3992" t="s">
        <v>8271</v>
      </c>
      <c r="Q3992" t="s">
        <v>8317</v>
      </c>
      <c r="R3992" t="s">
        <v>8318</v>
      </c>
      <c r="S3992" s="11">
        <f t="shared" si="252"/>
        <v>42401.672372685185</v>
      </c>
      <c r="T3992" s="11">
        <f t="shared" si="253"/>
        <v>42431.672372685185</v>
      </c>
    </row>
    <row r="3993" spans="1:20" ht="29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s="5">
        <f t="shared" si="250"/>
        <v>0.2</v>
      </c>
      <c r="H3993" t="s">
        <v>8224</v>
      </c>
      <c r="I3993" t="s">
        <v>8246</v>
      </c>
      <c r="J3993">
        <v>1433086082</v>
      </c>
      <c r="K3993">
        <v>1430494082</v>
      </c>
      <c r="L3993" t="b">
        <v>0</v>
      </c>
      <c r="M3993">
        <v>1</v>
      </c>
      <c r="N3993" s="6">
        <f t="shared" si="251"/>
        <v>100</v>
      </c>
      <c r="O3993" t="b">
        <v>0</v>
      </c>
      <c r="P3993" t="s">
        <v>8271</v>
      </c>
      <c r="Q3993" t="s">
        <v>8317</v>
      </c>
      <c r="R3993" t="s">
        <v>8318</v>
      </c>
      <c r="S3993" s="11">
        <f t="shared" si="252"/>
        <v>42125.644467592589</v>
      </c>
      <c r="T3993" s="11">
        <f t="shared" si="253"/>
        <v>42155.644467592589</v>
      </c>
    </row>
    <row r="3994" spans="1:20" ht="43.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s="5">
        <f t="shared" si="250"/>
        <v>5.4100000000000002E-2</v>
      </c>
      <c r="H3994" t="s">
        <v>8224</v>
      </c>
      <c r="I3994" t="s">
        <v>8246</v>
      </c>
      <c r="J3994">
        <v>1449876859</v>
      </c>
      <c r="K3994">
        <v>1444689259</v>
      </c>
      <c r="L3994" t="b">
        <v>0</v>
      </c>
      <c r="M3994">
        <v>9</v>
      </c>
      <c r="N3994" s="6">
        <f t="shared" si="251"/>
        <v>60.111111111111114</v>
      </c>
      <c r="O3994" t="b">
        <v>0</v>
      </c>
      <c r="P3994" t="s">
        <v>8271</v>
      </c>
      <c r="Q3994" t="s">
        <v>8317</v>
      </c>
      <c r="R3994" t="s">
        <v>8318</v>
      </c>
      <c r="S3994" s="11">
        <f t="shared" si="252"/>
        <v>42289.94049768518</v>
      </c>
      <c r="T3994" s="11">
        <f t="shared" si="253"/>
        <v>42349.982164351852</v>
      </c>
    </row>
    <row r="3995" spans="1:20" ht="43.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s="5">
        <f t="shared" si="250"/>
        <v>6.0000000000000002E-5</v>
      </c>
      <c r="H3995" t="s">
        <v>8224</v>
      </c>
      <c r="I3995" t="s">
        <v>8246</v>
      </c>
      <c r="J3995">
        <v>1431549912</v>
      </c>
      <c r="K3995">
        <v>1428957912</v>
      </c>
      <c r="L3995" t="b">
        <v>0</v>
      </c>
      <c r="M3995">
        <v>1</v>
      </c>
      <c r="N3995" s="6">
        <f t="shared" si="251"/>
        <v>3</v>
      </c>
      <c r="O3995" t="b">
        <v>0</v>
      </c>
      <c r="P3995" t="s">
        <v>8271</v>
      </c>
      <c r="Q3995" t="s">
        <v>8317</v>
      </c>
      <c r="R3995" t="s">
        <v>8318</v>
      </c>
      <c r="S3995" s="11">
        <f t="shared" si="252"/>
        <v>42107.864722222221</v>
      </c>
      <c r="T3995" s="11">
        <f t="shared" si="253"/>
        <v>42137.864722222221</v>
      </c>
    </row>
    <row r="3996" spans="1:20" ht="29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s="5">
        <f t="shared" si="250"/>
        <v>2.5000000000000001E-3</v>
      </c>
      <c r="H3996" t="s">
        <v>8224</v>
      </c>
      <c r="I3996" t="s">
        <v>8246</v>
      </c>
      <c r="J3996">
        <v>1405761690</v>
      </c>
      <c r="K3996">
        <v>1403169690</v>
      </c>
      <c r="L3996" t="b">
        <v>0</v>
      </c>
      <c r="M3996">
        <v>1</v>
      </c>
      <c r="N3996" s="6">
        <f t="shared" si="251"/>
        <v>5</v>
      </c>
      <c r="O3996" t="b">
        <v>0</v>
      </c>
      <c r="P3996" t="s">
        <v>8271</v>
      </c>
      <c r="Q3996" t="s">
        <v>8317</v>
      </c>
      <c r="R3996" t="s">
        <v>8318</v>
      </c>
      <c r="S3996" s="11">
        <f t="shared" si="252"/>
        <v>41809.389930555553</v>
      </c>
      <c r="T3996" s="11">
        <f t="shared" si="253"/>
        <v>41839.389930555553</v>
      </c>
    </row>
    <row r="3997" spans="1:20" ht="43.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s="5">
        <f t="shared" si="250"/>
        <v>0.35</v>
      </c>
      <c r="H3997" t="s">
        <v>8225</v>
      </c>
      <c r="I3997" t="s">
        <v>8247</v>
      </c>
      <c r="J3997">
        <v>1423913220</v>
      </c>
      <c r="K3997">
        <v>1421339077</v>
      </c>
      <c r="L3997" t="b">
        <v>0</v>
      </c>
      <c r="M3997">
        <v>4</v>
      </c>
      <c r="N3997" s="6">
        <f t="shared" si="251"/>
        <v>17.5</v>
      </c>
      <c r="O3997" t="b">
        <v>0</v>
      </c>
      <c r="P3997" t="s">
        <v>8271</v>
      </c>
      <c r="Q3997" t="s">
        <v>8317</v>
      </c>
      <c r="R3997" t="s">
        <v>8318</v>
      </c>
      <c r="S3997" s="11">
        <f t="shared" si="252"/>
        <v>42019.683761574073</v>
      </c>
      <c r="T3997" s="11">
        <f t="shared" si="253"/>
        <v>42049.477083333331</v>
      </c>
    </row>
    <row r="3998" spans="1:20" ht="43.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s="5">
        <f t="shared" si="250"/>
        <v>0.16566666666666666</v>
      </c>
      <c r="H3998" t="s">
        <v>8224</v>
      </c>
      <c r="I3998" t="s">
        <v>8246</v>
      </c>
      <c r="J3998">
        <v>1416499440</v>
      </c>
      <c r="K3998">
        <v>1415341464</v>
      </c>
      <c r="L3998" t="b">
        <v>0</v>
      </c>
      <c r="M3998">
        <v>17</v>
      </c>
      <c r="N3998" s="6">
        <f t="shared" si="251"/>
        <v>29.235294117647058</v>
      </c>
      <c r="O3998" t="b">
        <v>0</v>
      </c>
      <c r="P3998" t="s">
        <v>8271</v>
      </c>
      <c r="Q3998" t="s">
        <v>8317</v>
      </c>
      <c r="R3998" t="s">
        <v>8318</v>
      </c>
      <c r="S3998" s="11">
        <f t="shared" si="252"/>
        <v>41950.26694444444</v>
      </c>
      <c r="T3998" s="11">
        <f t="shared" si="253"/>
        <v>41963.669444444444</v>
      </c>
    </row>
    <row r="3999" spans="1:20" ht="43.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s="5">
        <f t="shared" si="250"/>
        <v>0</v>
      </c>
      <c r="H3999" t="s">
        <v>8225</v>
      </c>
      <c r="I3999" t="s">
        <v>8247</v>
      </c>
      <c r="J3999">
        <v>1428222221</v>
      </c>
      <c r="K3999">
        <v>1425633821</v>
      </c>
      <c r="L3999" t="b">
        <v>0</v>
      </c>
      <c r="M3999">
        <v>0</v>
      </c>
      <c r="N3999" s="6">
        <f t="shared" si="251"/>
        <v>0</v>
      </c>
      <c r="O3999" t="b">
        <v>0</v>
      </c>
      <c r="P3999" t="s">
        <v>8271</v>
      </c>
      <c r="Q3999" t="s">
        <v>8317</v>
      </c>
      <c r="R3999" t="s">
        <v>8318</v>
      </c>
      <c r="S3999" s="11">
        <f t="shared" si="252"/>
        <v>42069.391446759255</v>
      </c>
      <c r="T3999" s="11">
        <f t="shared" si="253"/>
        <v>42099.349780092598</v>
      </c>
    </row>
    <row r="4000" spans="1:20" ht="43.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s="5">
        <f t="shared" si="250"/>
        <v>0.57199999999999995</v>
      </c>
      <c r="H4000" t="s">
        <v>8224</v>
      </c>
      <c r="I4000" t="s">
        <v>8246</v>
      </c>
      <c r="J4000">
        <v>1427580426</v>
      </c>
      <c r="K4000">
        <v>1424992026</v>
      </c>
      <c r="L4000" t="b">
        <v>0</v>
      </c>
      <c r="M4000">
        <v>12</v>
      </c>
      <c r="N4000" s="6">
        <f t="shared" si="251"/>
        <v>59.583333333333336</v>
      </c>
      <c r="O4000" t="b">
        <v>0</v>
      </c>
      <c r="P4000" t="s">
        <v>8271</v>
      </c>
      <c r="Q4000" t="s">
        <v>8317</v>
      </c>
      <c r="R4000" t="s">
        <v>8318</v>
      </c>
      <c r="S4000" s="11">
        <f t="shared" si="252"/>
        <v>42061.963263888887</v>
      </c>
      <c r="T4000" s="11">
        <f t="shared" si="253"/>
        <v>42091.921597222223</v>
      </c>
    </row>
    <row r="4001" spans="1:20" ht="43.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s="5">
        <f t="shared" si="250"/>
        <v>0.16514285714285715</v>
      </c>
      <c r="H4001" t="s">
        <v>8224</v>
      </c>
      <c r="I4001" t="s">
        <v>8246</v>
      </c>
      <c r="J4001">
        <v>1409514709</v>
      </c>
      <c r="K4001">
        <v>1406058798</v>
      </c>
      <c r="L4001" t="b">
        <v>0</v>
      </c>
      <c r="M4001">
        <v>14</v>
      </c>
      <c r="N4001" s="6">
        <f t="shared" si="251"/>
        <v>82.571428571428569</v>
      </c>
      <c r="O4001" t="b">
        <v>0</v>
      </c>
      <c r="P4001" t="s">
        <v>8271</v>
      </c>
      <c r="Q4001" t="s">
        <v>8317</v>
      </c>
      <c r="R4001" t="s">
        <v>8318</v>
      </c>
      <c r="S4001" s="11">
        <f t="shared" si="252"/>
        <v>41842.828680555554</v>
      </c>
      <c r="T4001" s="11">
        <f t="shared" si="253"/>
        <v>41882.827650462961</v>
      </c>
    </row>
    <row r="4002" spans="1:20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s="5">
        <f t="shared" si="250"/>
        <v>1.25E-3</v>
      </c>
      <c r="H4002" t="s">
        <v>8224</v>
      </c>
      <c r="I4002" t="s">
        <v>8246</v>
      </c>
      <c r="J4002">
        <v>1462631358</v>
      </c>
      <c r="K4002">
        <v>1457450958</v>
      </c>
      <c r="L4002" t="b">
        <v>0</v>
      </c>
      <c r="M4002">
        <v>1</v>
      </c>
      <c r="N4002" s="6">
        <f t="shared" si="251"/>
        <v>10</v>
      </c>
      <c r="O4002" t="b">
        <v>0</v>
      </c>
      <c r="P4002" t="s">
        <v>8271</v>
      </c>
      <c r="Q4002" t="s">
        <v>8317</v>
      </c>
      <c r="R4002" t="s">
        <v>8318</v>
      </c>
      <c r="S4002" s="11">
        <f t="shared" si="252"/>
        <v>42437.64534722222</v>
      </c>
      <c r="T4002" s="11">
        <f t="shared" si="253"/>
        <v>42497.603680555556</v>
      </c>
    </row>
    <row r="4003" spans="1:20" ht="43.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s="5">
        <f t="shared" si="250"/>
        <v>0.3775</v>
      </c>
      <c r="H4003" t="s">
        <v>8225</v>
      </c>
      <c r="I4003" t="s">
        <v>8247</v>
      </c>
      <c r="J4003">
        <v>1488394800</v>
      </c>
      <c r="K4003">
        <v>1486681708</v>
      </c>
      <c r="L4003" t="b">
        <v>0</v>
      </c>
      <c r="M4003">
        <v>14</v>
      </c>
      <c r="N4003" s="6">
        <f t="shared" si="251"/>
        <v>32.357142857142854</v>
      </c>
      <c r="O4003" t="b">
        <v>0</v>
      </c>
      <c r="P4003" t="s">
        <v>8271</v>
      </c>
      <c r="Q4003" t="s">
        <v>8317</v>
      </c>
      <c r="R4003" t="s">
        <v>8318</v>
      </c>
      <c r="S4003" s="11">
        <f t="shared" si="252"/>
        <v>42775.964212962965</v>
      </c>
      <c r="T4003" s="11">
        <f t="shared" si="253"/>
        <v>42795.791666666672</v>
      </c>
    </row>
    <row r="4004" spans="1:20" ht="43.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s="5">
        <f t="shared" si="250"/>
        <v>1.84E-2</v>
      </c>
      <c r="H4004" t="s">
        <v>8224</v>
      </c>
      <c r="I4004" t="s">
        <v>8246</v>
      </c>
      <c r="J4004">
        <v>1411779761</v>
      </c>
      <c r="K4004">
        <v>1409187761</v>
      </c>
      <c r="L4004" t="b">
        <v>0</v>
      </c>
      <c r="M4004">
        <v>4</v>
      </c>
      <c r="N4004" s="6">
        <f t="shared" si="251"/>
        <v>5.75</v>
      </c>
      <c r="O4004" t="b">
        <v>0</v>
      </c>
      <c r="P4004" t="s">
        <v>8271</v>
      </c>
      <c r="Q4004" t="s">
        <v>8317</v>
      </c>
      <c r="R4004" t="s">
        <v>8318</v>
      </c>
      <c r="S4004" s="11">
        <f t="shared" si="252"/>
        <v>41879.043530092589</v>
      </c>
      <c r="T4004" s="11">
        <f t="shared" si="253"/>
        <v>41909.043530092589</v>
      </c>
    </row>
    <row r="4005" spans="1:20" ht="43.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s="5">
        <f t="shared" si="250"/>
        <v>0.10050000000000001</v>
      </c>
      <c r="H4005" t="s">
        <v>8224</v>
      </c>
      <c r="I4005" t="s">
        <v>8246</v>
      </c>
      <c r="J4005">
        <v>1424009147</v>
      </c>
      <c r="K4005">
        <v>1421417147</v>
      </c>
      <c r="L4005" t="b">
        <v>0</v>
      </c>
      <c r="M4005">
        <v>2</v>
      </c>
      <c r="N4005" s="6">
        <f t="shared" si="251"/>
        <v>100.5</v>
      </c>
      <c r="O4005" t="b">
        <v>0</v>
      </c>
      <c r="P4005" t="s">
        <v>8271</v>
      </c>
      <c r="Q4005" t="s">
        <v>8317</v>
      </c>
      <c r="R4005" t="s">
        <v>8318</v>
      </c>
      <c r="S4005" s="11">
        <f t="shared" si="252"/>
        <v>42020.587349537032</v>
      </c>
      <c r="T4005" s="11">
        <f t="shared" si="253"/>
        <v>42050.587349537032</v>
      </c>
    </row>
    <row r="4006" spans="1: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s="5">
        <f t="shared" si="250"/>
        <v>2E-3</v>
      </c>
      <c r="H4006" t="s">
        <v>8224</v>
      </c>
      <c r="I4006" t="s">
        <v>8246</v>
      </c>
      <c r="J4006">
        <v>1412740457</v>
      </c>
      <c r="K4006">
        <v>1410148457</v>
      </c>
      <c r="L4006" t="b">
        <v>0</v>
      </c>
      <c r="M4006">
        <v>1</v>
      </c>
      <c r="N4006" s="6">
        <f t="shared" si="251"/>
        <v>1</v>
      </c>
      <c r="O4006" t="b">
        <v>0</v>
      </c>
      <c r="P4006" t="s">
        <v>8271</v>
      </c>
      <c r="Q4006" t="s">
        <v>8317</v>
      </c>
      <c r="R4006" t="s">
        <v>8318</v>
      </c>
      <c r="S4006" s="11">
        <f t="shared" si="252"/>
        <v>41890.16269675926</v>
      </c>
      <c r="T4006" s="11">
        <f t="shared" si="253"/>
        <v>41920.16269675926</v>
      </c>
    </row>
    <row r="4007" spans="1:20" ht="43.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s="5">
        <f t="shared" si="250"/>
        <v>1.3333333333333334E-2</v>
      </c>
      <c r="H4007" t="s">
        <v>8224</v>
      </c>
      <c r="I4007" t="s">
        <v>8246</v>
      </c>
      <c r="J4007">
        <v>1413832985</v>
      </c>
      <c r="K4007">
        <v>1408648985</v>
      </c>
      <c r="L4007" t="b">
        <v>0</v>
      </c>
      <c r="M4007">
        <v>2</v>
      </c>
      <c r="N4007" s="6">
        <f t="shared" si="251"/>
        <v>20</v>
      </c>
      <c r="O4007" t="b">
        <v>0</v>
      </c>
      <c r="P4007" t="s">
        <v>8271</v>
      </c>
      <c r="Q4007" t="s">
        <v>8317</v>
      </c>
      <c r="R4007" t="s">
        <v>8318</v>
      </c>
      <c r="S4007" s="11">
        <f t="shared" si="252"/>
        <v>41872.807696759257</v>
      </c>
      <c r="T4007" s="11">
        <f t="shared" si="253"/>
        <v>41932.807696759257</v>
      </c>
    </row>
    <row r="4008" spans="1:20" ht="43.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s="5">
        <f t="shared" si="250"/>
        <v>6.666666666666667E-5</v>
      </c>
      <c r="H4008" t="s">
        <v>8224</v>
      </c>
      <c r="I4008" t="s">
        <v>8246</v>
      </c>
      <c r="J4008">
        <v>1455647587</v>
      </c>
      <c r="K4008">
        <v>1453487587</v>
      </c>
      <c r="L4008" t="b">
        <v>0</v>
      </c>
      <c r="M4008">
        <v>1</v>
      </c>
      <c r="N4008" s="6">
        <f t="shared" si="251"/>
        <v>2</v>
      </c>
      <c r="O4008" t="b">
        <v>0</v>
      </c>
      <c r="P4008" t="s">
        <v>8271</v>
      </c>
      <c r="Q4008" t="s">
        <v>8317</v>
      </c>
      <c r="R4008" t="s">
        <v>8318</v>
      </c>
      <c r="S4008" s="11">
        <f t="shared" si="252"/>
        <v>42391.772997685184</v>
      </c>
      <c r="T4008" s="11">
        <f t="shared" si="253"/>
        <v>42416.772997685184</v>
      </c>
    </row>
    <row r="4009" spans="1:20" ht="43.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s="5">
        <f t="shared" si="250"/>
        <v>2.5000000000000001E-3</v>
      </c>
      <c r="H4009" t="s">
        <v>8224</v>
      </c>
      <c r="I4009" t="s">
        <v>8246</v>
      </c>
      <c r="J4009">
        <v>1409070480</v>
      </c>
      <c r="K4009">
        <v>1406572381</v>
      </c>
      <c r="L4009" t="b">
        <v>0</v>
      </c>
      <c r="M4009">
        <v>1</v>
      </c>
      <c r="N4009" s="6">
        <f t="shared" si="251"/>
        <v>5</v>
      </c>
      <c r="O4009" t="b">
        <v>0</v>
      </c>
      <c r="P4009" t="s">
        <v>8271</v>
      </c>
      <c r="Q4009" t="s">
        <v>8317</v>
      </c>
      <c r="R4009" t="s">
        <v>8318</v>
      </c>
      <c r="S4009" s="11">
        <f t="shared" si="252"/>
        <v>41848.772928240738</v>
      </c>
      <c r="T4009" s="11">
        <f t="shared" si="253"/>
        <v>41877.686111111114</v>
      </c>
    </row>
    <row r="4010" spans="1:20" ht="43.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s="5">
        <f t="shared" si="250"/>
        <v>0.06</v>
      </c>
      <c r="H4010" t="s">
        <v>8225</v>
      </c>
      <c r="I4010" t="s">
        <v>8247</v>
      </c>
      <c r="J4010">
        <v>1437606507</v>
      </c>
      <c r="K4010">
        <v>1435014507</v>
      </c>
      <c r="L4010" t="b">
        <v>0</v>
      </c>
      <c r="M4010">
        <v>4</v>
      </c>
      <c r="N4010" s="6">
        <f t="shared" si="251"/>
        <v>15</v>
      </c>
      <c r="O4010" t="b">
        <v>0</v>
      </c>
      <c r="P4010" t="s">
        <v>8271</v>
      </c>
      <c r="Q4010" t="s">
        <v>8317</v>
      </c>
      <c r="R4010" t="s">
        <v>8318</v>
      </c>
      <c r="S4010" s="11">
        <f t="shared" si="252"/>
        <v>42177.964201388888</v>
      </c>
      <c r="T4010" s="11">
        <f t="shared" si="253"/>
        <v>42207.964201388888</v>
      </c>
    </row>
    <row r="4011" spans="1:20" ht="43.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s="5">
        <f t="shared" si="250"/>
        <v>3.8860103626943004E-2</v>
      </c>
      <c r="H4011" t="s">
        <v>8225</v>
      </c>
      <c r="I4011" t="s">
        <v>8247</v>
      </c>
      <c r="J4011">
        <v>1410281360</v>
      </c>
      <c r="K4011">
        <v>1406825360</v>
      </c>
      <c r="L4011" t="b">
        <v>0</v>
      </c>
      <c r="M4011">
        <v>3</v>
      </c>
      <c r="N4011" s="6">
        <f t="shared" si="251"/>
        <v>25</v>
      </c>
      <c r="O4011" t="b">
        <v>0</v>
      </c>
      <c r="P4011" t="s">
        <v>8271</v>
      </c>
      <c r="Q4011" t="s">
        <v>8317</v>
      </c>
      <c r="R4011" t="s">
        <v>8318</v>
      </c>
      <c r="S4011" s="11">
        <f t="shared" si="252"/>
        <v>41851.700925925928</v>
      </c>
      <c r="T4011" s="11">
        <f t="shared" si="253"/>
        <v>41891.700925925928</v>
      </c>
    </row>
    <row r="4012" spans="1:20" ht="43.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s="5">
        <f t="shared" si="250"/>
        <v>0.24194444444444443</v>
      </c>
      <c r="H4012" t="s">
        <v>8224</v>
      </c>
      <c r="I4012" t="s">
        <v>8246</v>
      </c>
      <c r="J4012">
        <v>1414348166</v>
      </c>
      <c r="K4012">
        <v>1412879366</v>
      </c>
      <c r="L4012" t="b">
        <v>0</v>
      </c>
      <c r="M4012">
        <v>38</v>
      </c>
      <c r="N4012" s="6">
        <f t="shared" si="251"/>
        <v>45.842105263157897</v>
      </c>
      <c r="O4012" t="b">
        <v>0</v>
      </c>
      <c r="P4012" t="s">
        <v>8271</v>
      </c>
      <c r="Q4012" t="s">
        <v>8317</v>
      </c>
      <c r="R4012" t="s">
        <v>8318</v>
      </c>
      <c r="S4012" s="11">
        <f t="shared" si="252"/>
        <v>41921.770439814813</v>
      </c>
      <c r="T4012" s="11">
        <f t="shared" si="253"/>
        <v>41938.770439814813</v>
      </c>
    </row>
    <row r="4013" spans="1:20" ht="43.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s="5">
        <f t="shared" si="250"/>
        <v>7.5999999999999998E-2</v>
      </c>
      <c r="H4013" t="s">
        <v>8225</v>
      </c>
      <c r="I4013" t="s">
        <v>8247</v>
      </c>
      <c r="J4013">
        <v>1422450278</v>
      </c>
      <c r="K4013">
        <v>1419858278</v>
      </c>
      <c r="L4013" t="b">
        <v>0</v>
      </c>
      <c r="M4013">
        <v>4</v>
      </c>
      <c r="N4013" s="6">
        <f t="shared" si="251"/>
        <v>4.75</v>
      </c>
      <c r="O4013" t="b">
        <v>0</v>
      </c>
      <c r="P4013" t="s">
        <v>8271</v>
      </c>
      <c r="Q4013" t="s">
        <v>8317</v>
      </c>
      <c r="R4013" t="s">
        <v>8318</v>
      </c>
      <c r="S4013" s="11">
        <f t="shared" si="252"/>
        <v>42002.54488425926</v>
      </c>
      <c r="T4013" s="11">
        <f t="shared" si="253"/>
        <v>42032.54488425926</v>
      </c>
    </row>
    <row r="4014" spans="1:20" ht="43.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s="5">
        <f t="shared" si="250"/>
        <v>0</v>
      </c>
      <c r="H4014" t="s">
        <v>8225</v>
      </c>
      <c r="I4014" t="s">
        <v>8247</v>
      </c>
      <c r="J4014">
        <v>1430571849</v>
      </c>
      <c r="K4014">
        <v>1427979849</v>
      </c>
      <c r="L4014" t="b">
        <v>0</v>
      </c>
      <c r="M4014">
        <v>0</v>
      </c>
      <c r="N4014" s="6">
        <f t="shared" si="251"/>
        <v>0</v>
      </c>
      <c r="O4014" t="b">
        <v>0</v>
      </c>
      <c r="P4014" t="s">
        <v>8271</v>
      </c>
      <c r="Q4014" t="s">
        <v>8317</v>
      </c>
      <c r="R4014" t="s">
        <v>8318</v>
      </c>
      <c r="S4014" s="11">
        <f t="shared" si="252"/>
        <v>42096.544548611113</v>
      </c>
      <c r="T4014" s="11">
        <f t="shared" si="253"/>
        <v>42126.544548611113</v>
      </c>
    </row>
    <row r="4015" spans="1:20" ht="43.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s="5">
        <f t="shared" si="250"/>
        <v>1.2999999999999999E-2</v>
      </c>
      <c r="H4015" t="s">
        <v>8224</v>
      </c>
      <c r="I4015" t="s">
        <v>8246</v>
      </c>
      <c r="J4015">
        <v>1424070823</v>
      </c>
      <c r="K4015">
        <v>1421478823</v>
      </c>
      <c r="L4015" t="b">
        <v>0</v>
      </c>
      <c r="M4015">
        <v>2</v>
      </c>
      <c r="N4015" s="6">
        <f t="shared" si="251"/>
        <v>13</v>
      </c>
      <c r="O4015" t="b">
        <v>0</v>
      </c>
      <c r="P4015" t="s">
        <v>8271</v>
      </c>
      <c r="Q4015" t="s">
        <v>8317</v>
      </c>
      <c r="R4015" t="s">
        <v>8318</v>
      </c>
      <c r="S4015" s="11">
        <f t="shared" si="252"/>
        <v>42021.301192129627</v>
      </c>
      <c r="T4015" s="11">
        <f t="shared" si="253"/>
        <v>42051.301192129627</v>
      </c>
    </row>
    <row r="4016" spans="1:20" ht="43.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s="5">
        <f t="shared" si="250"/>
        <v>0</v>
      </c>
      <c r="H4016" t="s">
        <v>8224</v>
      </c>
      <c r="I4016" t="s">
        <v>8246</v>
      </c>
      <c r="J4016">
        <v>1457157269</v>
      </c>
      <c r="K4016">
        <v>1455861269</v>
      </c>
      <c r="L4016" t="b">
        <v>0</v>
      </c>
      <c r="M4016">
        <v>0</v>
      </c>
      <c r="N4016" s="6">
        <f t="shared" si="251"/>
        <v>0</v>
      </c>
      <c r="O4016" t="b">
        <v>0</v>
      </c>
      <c r="P4016" t="s">
        <v>8271</v>
      </c>
      <c r="Q4016" t="s">
        <v>8317</v>
      </c>
      <c r="R4016" t="s">
        <v>8318</v>
      </c>
      <c r="S4016" s="11">
        <f t="shared" si="252"/>
        <v>42419.246168981481</v>
      </c>
      <c r="T4016" s="11">
        <f t="shared" si="253"/>
        <v>42434.246168981481</v>
      </c>
    </row>
    <row r="4017" spans="1:20" ht="43.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s="5">
        <f t="shared" si="250"/>
        <v>1.4285714285714287E-4</v>
      </c>
      <c r="H4017" t="s">
        <v>8224</v>
      </c>
      <c r="I4017" t="s">
        <v>8246</v>
      </c>
      <c r="J4017">
        <v>1437331463</v>
      </c>
      <c r="K4017">
        <v>1434739463</v>
      </c>
      <c r="L4017" t="b">
        <v>0</v>
      </c>
      <c r="M4017">
        <v>1</v>
      </c>
      <c r="N4017" s="6">
        <f t="shared" si="251"/>
        <v>1</v>
      </c>
      <c r="O4017" t="b">
        <v>0</v>
      </c>
      <c r="P4017" t="s">
        <v>8271</v>
      </c>
      <c r="Q4017" t="s">
        <v>8317</v>
      </c>
      <c r="R4017" t="s">
        <v>8318</v>
      </c>
      <c r="S4017" s="11">
        <f t="shared" si="252"/>
        <v>42174.780821759254</v>
      </c>
      <c r="T4017" s="11">
        <f t="shared" si="253"/>
        <v>42204.780821759254</v>
      </c>
    </row>
    <row r="4018" spans="1:20" ht="43.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s="5">
        <f t="shared" si="250"/>
        <v>0.14000000000000001</v>
      </c>
      <c r="H4018" t="s">
        <v>8225</v>
      </c>
      <c r="I4018" t="s">
        <v>8247</v>
      </c>
      <c r="J4018">
        <v>1410987400</v>
      </c>
      <c r="K4018">
        <v>1408395400</v>
      </c>
      <c r="L4018" t="b">
        <v>0</v>
      </c>
      <c r="M4018">
        <v>7</v>
      </c>
      <c r="N4018" s="6">
        <f t="shared" si="251"/>
        <v>10</v>
      </c>
      <c r="O4018" t="b">
        <v>0</v>
      </c>
      <c r="P4018" t="s">
        <v>8271</v>
      </c>
      <c r="Q4018" t="s">
        <v>8317</v>
      </c>
      <c r="R4018" t="s">
        <v>8318</v>
      </c>
      <c r="S4018" s="11">
        <f t="shared" si="252"/>
        <v>41869.872685185182</v>
      </c>
      <c r="T4018" s="11">
        <f t="shared" si="253"/>
        <v>41899.872685185182</v>
      </c>
    </row>
    <row r="4019" spans="1:20" ht="43.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s="5">
        <f t="shared" si="250"/>
        <v>1.0500000000000001E-2</v>
      </c>
      <c r="H4019" t="s">
        <v>8224</v>
      </c>
      <c r="I4019" t="s">
        <v>8246</v>
      </c>
      <c r="J4019">
        <v>1409846874</v>
      </c>
      <c r="K4019">
        <v>1407254874</v>
      </c>
      <c r="L4019" t="b">
        <v>0</v>
      </c>
      <c r="M4019">
        <v>2</v>
      </c>
      <c r="N4019" s="6">
        <f t="shared" si="251"/>
        <v>52.5</v>
      </c>
      <c r="O4019" t="b">
        <v>0</v>
      </c>
      <c r="P4019" t="s">
        <v>8271</v>
      </c>
      <c r="Q4019" t="s">
        <v>8317</v>
      </c>
      <c r="R4019" t="s">
        <v>8318</v>
      </c>
      <c r="S4019" s="11">
        <f t="shared" si="252"/>
        <v>41856.672152777777</v>
      </c>
      <c r="T4019" s="11">
        <f t="shared" si="253"/>
        <v>41886.672152777777</v>
      </c>
    </row>
    <row r="4020" spans="1:20" ht="29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s="5">
        <f t="shared" si="250"/>
        <v>8.666666666666667E-2</v>
      </c>
      <c r="H4020" t="s">
        <v>8225</v>
      </c>
      <c r="I4020" t="s">
        <v>8247</v>
      </c>
      <c r="J4020">
        <v>1475877108</v>
      </c>
      <c r="K4020">
        <v>1473285108</v>
      </c>
      <c r="L4020" t="b">
        <v>0</v>
      </c>
      <c r="M4020">
        <v>4</v>
      </c>
      <c r="N4020" s="6">
        <f t="shared" si="251"/>
        <v>32.5</v>
      </c>
      <c r="O4020" t="b">
        <v>0</v>
      </c>
      <c r="P4020" t="s">
        <v>8271</v>
      </c>
      <c r="Q4020" t="s">
        <v>8317</v>
      </c>
      <c r="R4020" t="s">
        <v>8318</v>
      </c>
      <c r="S4020" s="11">
        <f t="shared" si="252"/>
        <v>42620.91097222222</v>
      </c>
      <c r="T4020" s="11">
        <f t="shared" si="253"/>
        <v>42650.91097222222</v>
      </c>
    </row>
    <row r="4021" spans="1:20" ht="43.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s="5">
        <f t="shared" si="250"/>
        <v>8.2857142857142851E-3</v>
      </c>
      <c r="H4021" t="s">
        <v>8224</v>
      </c>
      <c r="I4021" t="s">
        <v>8246</v>
      </c>
      <c r="J4021">
        <v>1460737680</v>
      </c>
      <c r="K4021">
        <v>1455725596</v>
      </c>
      <c r="L4021" t="b">
        <v>0</v>
      </c>
      <c r="M4021">
        <v>4</v>
      </c>
      <c r="N4021" s="6">
        <f t="shared" si="251"/>
        <v>7.25</v>
      </c>
      <c r="O4021" t="b">
        <v>0</v>
      </c>
      <c r="P4021" t="s">
        <v>8271</v>
      </c>
      <c r="Q4021" t="s">
        <v>8317</v>
      </c>
      <c r="R4021" t="s">
        <v>8318</v>
      </c>
      <c r="S4021" s="11">
        <f t="shared" si="252"/>
        <v>42417.675879629634</v>
      </c>
      <c r="T4021" s="11">
        <f t="shared" si="253"/>
        <v>42475.686111111107</v>
      </c>
    </row>
    <row r="4022" spans="1:20" ht="43.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s="5">
        <f t="shared" si="250"/>
        <v>0.16666666666666666</v>
      </c>
      <c r="H4022" t="s">
        <v>8224</v>
      </c>
      <c r="I4022" t="s">
        <v>8246</v>
      </c>
      <c r="J4022">
        <v>1427168099</v>
      </c>
      <c r="K4022">
        <v>1424579699</v>
      </c>
      <c r="L4022" t="b">
        <v>0</v>
      </c>
      <c r="M4022">
        <v>3</v>
      </c>
      <c r="N4022" s="6">
        <f t="shared" si="251"/>
        <v>33.333333333333336</v>
      </c>
      <c r="O4022" t="b">
        <v>0</v>
      </c>
      <c r="P4022" t="s">
        <v>8271</v>
      </c>
      <c r="Q4022" t="s">
        <v>8317</v>
      </c>
      <c r="R4022" t="s">
        <v>8318</v>
      </c>
      <c r="S4022" s="11">
        <f t="shared" si="252"/>
        <v>42057.190960648149</v>
      </c>
      <c r="T4022" s="11">
        <f t="shared" si="253"/>
        <v>42087.149293981478</v>
      </c>
    </row>
    <row r="4023" spans="1:20" ht="43.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s="5">
        <f t="shared" si="250"/>
        <v>8.3333333333333332E-3</v>
      </c>
      <c r="H4023" t="s">
        <v>8224</v>
      </c>
      <c r="I4023" t="s">
        <v>8246</v>
      </c>
      <c r="J4023">
        <v>1414360358</v>
      </c>
      <c r="K4023">
        <v>1409176358</v>
      </c>
      <c r="L4023" t="b">
        <v>0</v>
      </c>
      <c r="M4023">
        <v>2</v>
      </c>
      <c r="N4023" s="6">
        <f t="shared" si="251"/>
        <v>62.5</v>
      </c>
      <c r="O4023" t="b">
        <v>0</v>
      </c>
      <c r="P4023" t="s">
        <v>8271</v>
      </c>
      <c r="Q4023" t="s">
        <v>8317</v>
      </c>
      <c r="R4023" t="s">
        <v>8318</v>
      </c>
      <c r="S4023" s="11">
        <f t="shared" si="252"/>
        <v>41878.911550925928</v>
      </c>
      <c r="T4023" s="11">
        <f t="shared" si="253"/>
        <v>41938.911550925928</v>
      </c>
    </row>
    <row r="4024" spans="1:20" ht="29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s="5">
        <f t="shared" si="250"/>
        <v>0.69561111111111107</v>
      </c>
      <c r="H4024" t="s">
        <v>8224</v>
      </c>
      <c r="I4024" t="s">
        <v>8246</v>
      </c>
      <c r="J4024">
        <v>1422759240</v>
      </c>
      <c r="K4024">
        <v>1418824867</v>
      </c>
      <c r="L4024" t="b">
        <v>0</v>
      </c>
      <c r="M4024">
        <v>197</v>
      </c>
      <c r="N4024" s="6">
        <f t="shared" si="251"/>
        <v>63.558375634517766</v>
      </c>
      <c r="O4024" t="b">
        <v>0</v>
      </c>
      <c r="P4024" t="s">
        <v>8271</v>
      </c>
      <c r="Q4024" t="s">
        <v>8317</v>
      </c>
      <c r="R4024" t="s">
        <v>8318</v>
      </c>
      <c r="S4024" s="11">
        <f t="shared" si="252"/>
        <v>41990.584108796291</v>
      </c>
      <c r="T4024" s="11">
        <f t="shared" si="253"/>
        <v>42036.120833333334</v>
      </c>
    </row>
    <row r="4025" spans="1:20" ht="43.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s="5">
        <f t="shared" si="250"/>
        <v>0</v>
      </c>
      <c r="H4025" t="s">
        <v>8224</v>
      </c>
      <c r="I4025" t="s">
        <v>8246</v>
      </c>
      <c r="J4025">
        <v>1458860363</v>
      </c>
      <c r="K4025">
        <v>1454975963</v>
      </c>
      <c r="L4025" t="b">
        <v>0</v>
      </c>
      <c r="M4025">
        <v>0</v>
      </c>
      <c r="N4025" s="6">
        <f t="shared" si="251"/>
        <v>0</v>
      </c>
      <c r="O4025" t="b">
        <v>0</v>
      </c>
      <c r="P4025" t="s">
        <v>8271</v>
      </c>
      <c r="Q4025" t="s">
        <v>8317</v>
      </c>
      <c r="R4025" t="s">
        <v>8318</v>
      </c>
      <c r="S4025" s="11">
        <f t="shared" si="252"/>
        <v>42408.999571759254</v>
      </c>
      <c r="T4025" s="11">
        <f t="shared" si="253"/>
        <v>42453.957905092597</v>
      </c>
    </row>
    <row r="4026" spans="1:20" ht="43.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s="5">
        <f t="shared" si="250"/>
        <v>1.2500000000000001E-2</v>
      </c>
      <c r="H4026" t="s">
        <v>8224</v>
      </c>
      <c r="I4026" t="s">
        <v>8246</v>
      </c>
      <c r="J4026">
        <v>1441037097</v>
      </c>
      <c r="K4026">
        <v>1438445097</v>
      </c>
      <c r="L4026" t="b">
        <v>0</v>
      </c>
      <c r="M4026">
        <v>1</v>
      </c>
      <c r="N4026" s="6">
        <f t="shared" si="251"/>
        <v>10</v>
      </c>
      <c r="O4026" t="b">
        <v>0</v>
      </c>
      <c r="P4026" t="s">
        <v>8271</v>
      </c>
      <c r="Q4026" t="s">
        <v>8317</v>
      </c>
      <c r="R4026" t="s">
        <v>8318</v>
      </c>
      <c r="S4026" s="11">
        <f t="shared" si="252"/>
        <v>42217.670104166667</v>
      </c>
      <c r="T4026" s="11">
        <f t="shared" si="253"/>
        <v>42247.670104166667</v>
      </c>
    </row>
    <row r="4027" spans="1:20" ht="43.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s="5">
        <f t="shared" si="250"/>
        <v>0.05</v>
      </c>
      <c r="H4027" t="s">
        <v>8230</v>
      </c>
      <c r="I4027" t="s">
        <v>8249</v>
      </c>
      <c r="J4027">
        <v>1437889336</v>
      </c>
      <c r="K4027">
        <v>1432705336</v>
      </c>
      <c r="L4027" t="b">
        <v>0</v>
      </c>
      <c r="M4027">
        <v>4</v>
      </c>
      <c r="N4027" s="6">
        <f t="shared" si="251"/>
        <v>62.5</v>
      </c>
      <c r="O4027" t="b">
        <v>0</v>
      </c>
      <c r="P4027" t="s">
        <v>8271</v>
      </c>
      <c r="Q4027" t="s">
        <v>8317</v>
      </c>
      <c r="R4027" t="s">
        <v>8318</v>
      </c>
      <c r="S4027" s="11">
        <f t="shared" si="252"/>
        <v>42151.237685185188</v>
      </c>
      <c r="T4027" s="11">
        <f t="shared" si="253"/>
        <v>42211.237685185188</v>
      </c>
    </row>
    <row r="4028" spans="1:20" ht="43.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s="5">
        <f t="shared" si="250"/>
        <v>0</v>
      </c>
      <c r="H4028" t="s">
        <v>8224</v>
      </c>
      <c r="I4028" t="s">
        <v>8246</v>
      </c>
      <c r="J4028">
        <v>1449247439</v>
      </c>
      <c r="K4028">
        <v>1444059839</v>
      </c>
      <c r="L4028" t="b">
        <v>0</v>
      </c>
      <c r="M4028">
        <v>0</v>
      </c>
      <c r="N4028" s="6">
        <f t="shared" si="251"/>
        <v>0</v>
      </c>
      <c r="O4028" t="b">
        <v>0</v>
      </c>
      <c r="P4028" t="s">
        <v>8271</v>
      </c>
      <c r="Q4028" t="s">
        <v>8317</v>
      </c>
      <c r="R4028" t="s">
        <v>8318</v>
      </c>
      <c r="S4028" s="11">
        <f t="shared" si="252"/>
        <v>42282.655543981484</v>
      </c>
      <c r="T4028" s="11">
        <f t="shared" si="253"/>
        <v>42342.697210648148</v>
      </c>
    </row>
    <row r="4029" spans="1:20" ht="43.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s="5">
        <f t="shared" si="250"/>
        <v>7.166666666666667E-2</v>
      </c>
      <c r="H4029" t="s">
        <v>8224</v>
      </c>
      <c r="I4029" t="s">
        <v>8246</v>
      </c>
      <c r="J4029">
        <v>1487811600</v>
      </c>
      <c r="K4029">
        <v>1486077481</v>
      </c>
      <c r="L4029" t="b">
        <v>0</v>
      </c>
      <c r="M4029">
        <v>7</v>
      </c>
      <c r="N4029" s="6">
        <f t="shared" si="251"/>
        <v>30.714285714285715</v>
      </c>
      <c r="O4029" t="b">
        <v>0</v>
      </c>
      <c r="P4029" t="s">
        <v>8271</v>
      </c>
      <c r="Q4029" t="s">
        <v>8317</v>
      </c>
      <c r="R4029" t="s">
        <v>8318</v>
      </c>
      <c r="S4029" s="11">
        <f t="shared" si="252"/>
        <v>42768.97084490741</v>
      </c>
      <c r="T4029" s="11">
        <f t="shared" si="253"/>
        <v>42789.041666666672</v>
      </c>
    </row>
    <row r="4030" spans="1:20" ht="43.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s="5">
        <f t="shared" si="250"/>
        <v>0.28050000000000003</v>
      </c>
      <c r="H4030" t="s">
        <v>8224</v>
      </c>
      <c r="I4030" t="s">
        <v>8246</v>
      </c>
      <c r="J4030">
        <v>1402007500</v>
      </c>
      <c r="K4030">
        <v>1399415500</v>
      </c>
      <c r="L4030" t="b">
        <v>0</v>
      </c>
      <c r="M4030">
        <v>11</v>
      </c>
      <c r="N4030" s="6">
        <f t="shared" si="251"/>
        <v>51</v>
      </c>
      <c r="O4030" t="b">
        <v>0</v>
      </c>
      <c r="P4030" t="s">
        <v>8271</v>
      </c>
      <c r="Q4030" t="s">
        <v>8317</v>
      </c>
      <c r="R4030" t="s">
        <v>8318</v>
      </c>
      <c r="S4030" s="11">
        <f t="shared" si="252"/>
        <v>41765.938657407409</v>
      </c>
      <c r="T4030" s="11">
        <f t="shared" si="253"/>
        <v>41795.938657407409</v>
      </c>
    </row>
    <row r="4031" spans="1:20" ht="43.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s="5">
        <f t="shared" si="250"/>
        <v>0</v>
      </c>
      <c r="H4031" t="s">
        <v>8224</v>
      </c>
      <c r="I4031" t="s">
        <v>8246</v>
      </c>
      <c r="J4031">
        <v>1450053370</v>
      </c>
      <c r="K4031">
        <v>1447461370</v>
      </c>
      <c r="L4031" t="b">
        <v>0</v>
      </c>
      <c r="M4031">
        <v>0</v>
      </c>
      <c r="N4031" s="6">
        <f t="shared" si="251"/>
        <v>0</v>
      </c>
      <c r="O4031" t="b">
        <v>0</v>
      </c>
      <c r="P4031" t="s">
        <v>8271</v>
      </c>
      <c r="Q4031" t="s">
        <v>8317</v>
      </c>
      <c r="R4031" t="s">
        <v>8318</v>
      </c>
      <c r="S4031" s="11">
        <f t="shared" si="252"/>
        <v>42322.025115740747</v>
      </c>
      <c r="T4031" s="11">
        <f t="shared" si="253"/>
        <v>42352.025115740747</v>
      </c>
    </row>
    <row r="4032" spans="1:20" ht="43.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s="5">
        <f t="shared" si="250"/>
        <v>0.16</v>
      </c>
      <c r="H4032" t="s">
        <v>8224</v>
      </c>
      <c r="I4032" t="s">
        <v>8246</v>
      </c>
      <c r="J4032">
        <v>1454525340</v>
      </c>
      <c r="K4032">
        <v>1452008599</v>
      </c>
      <c r="L4032" t="b">
        <v>0</v>
      </c>
      <c r="M4032">
        <v>6</v>
      </c>
      <c r="N4032" s="6">
        <f t="shared" si="251"/>
        <v>66.666666666666671</v>
      </c>
      <c r="O4032" t="b">
        <v>0</v>
      </c>
      <c r="P4032" t="s">
        <v>8271</v>
      </c>
      <c r="Q4032" t="s">
        <v>8317</v>
      </c>
      <c r="R4032" t="s">
        <v>8318</v>
      </c>
      <c r="S4032" s="11">
        <f t="shared" si="252"/>
        <v>42374.655081018514</v>
      </c>
      <c r="T4032" s="11">
        <f t="shared" si="253"/>
        <v>42403.784027777772</v>
      </c>
    </row>
    <row r="4033" spans="1:20" ht="43.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s="5">
        <f t="shared" si="250"/>
        <v>0</v>
      </c>
      <c r="H4033" t="s">
        <v>8224</v>
      </c>
      <c r="I4033" t="s">
        <v>8246</v>
      </c>
      <c r="J4033">
        <v>1418914964</v>
      </c>
      <c r="K4033">
        <v>1414591364</v>
      </c>
      <c r="L4033" t="b">
        <v>0</v>
      </c>
      <c r="M4033">
        <v>0</v>
      </c>
      <c r="N4033" s="6">
        <f t="shared" si="251"/>
        <v>0</v>
      </c>
      <c r="O4033" t="b">
        <v>0</v>
      </c>
      <c r="P4033" t="s">
        <v>8271</v>
      </c>
      <c r="Q4033" t="s">
        <v>8317</v>
      </c>
      <c r="R4033" t="s">
        <v>8318</v>
      </c>
      <c r="S4033" s="11">
        <f t="shared" si="252"/>
        <v>41941.585231481484</v>
      </c>
      <c r="T4033" s="11">
        <f t="shared" si="253"/>
        <v>41991.626898148148</v>
      </c>
    </row>
    <row r="4034" spans="1:20" ht="43.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s="5">
        <f t="shared" ref="G4034:G4095" si="254">E4034/D4034</f>
        <v>6.8287037037037035E-2</v>
      </c>
      <c r="H4034" t="s">
        <v>8224</v>
      </c>
      <c r="I4034" t="s">
        <v>8246</v>
      </c>
      <c r="J4034">
        <v>1450211116</v>
      </c>
      <c r="K4034">
        <v>1445023516</v>
      </c>
      <c r="L4034" t="b">
        <v>0</v>
      </c>
      <c r="M4034">
        <v>7</v>
      </c>
      <c r="N4034" s="6">
        <f t="shared" si="251"/>
        <v>59</v>
      </c>
      <c r="O4034" t="b">
        <v>0</v>
      </c>
      <c r="P4034" t="s">
        <v>8271</v>
      </c>
      <c r="Q4034" t="s">
        <v>8317</v>
      </c>
      <c r="R4034" t="s">
        <v>8318</v>
      </c>
      <c r="S4034" s="11">
        <f t="shared" si="252"/>
        <v>42293.809212962966</v>
      </c>
      <c r="T4034" s="11">
        <f t="shared" si="253"/>
        <v>42353.85087962963</v>
      </c>
    </row>
    <row r="4035" spans="1:20" ht="43.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s="5">
        <f t="shared" si="254"/>
        <v>0.25698702928870293</v>
      </c>
      <c r="H4035" t="s">
        <v>8225</v>
      </c>
      <c r="I4035" t="s">
        <v>8247</v>
      </c>
      <c r="J4035">
        <v>1475398800</v>
      </c>
      <c r="K4035">
        <v>1472711224</v>
      </c>
      <c r="L4035" t="b">
        <v>0</v>
      </c>
      <c r="M4035">
        <v>94</v>
      </c>
      <c r="N4035" s="6">
        <f t="shared" ref="N4035:N4098" si="255">IFERROR(E4035/M4035,0)</f>
        <v>65.340319148936175</v>
      </c>
      <c r="O4035" t="b">
        <v>0</v>
      </c>
      <c r="P4035" t="s">
        <v>8271</v>
      </c>
      <c r="Q4035" t="s">
        <v>8317</v>
      </c>
      <c r="R4035" t="s">
        <v>8318</v>
      </c>
      <c r="S4035" s="11">
        <f t="shared" ref="S4035:S4098" si="256">((($K4035/60)/60)/24)+DATE(1970,1,1)</f>
        <v>42614.268796296295</v>
      </c>
      <c r="T4035" s="11">
        <f t="shared" ref="T4035:T4098" si="257">((($J4035/60)/60)/24)+DATE(1970,1,1)</f>
        <v>42645.375</v>
      </c>
    </row>
    <row r="4036" spans="1:20" ht="43.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s="5">
        <f t="shared" si="254"/>
        <v>1.4814814814814815E-2</v>
      </c>
      <c r="H4036" t="s">
        <v>8224</v>
      </c>
      <c r="I4036" t="s">
        <v>8246</v>
      </c>
      <c r="J4036">
        <v>1428097450</v>
      </c>
      <c r="K4036">
        <v>1425509050</v>
      </c>
      <c r="L4036" t="b">
        <v>0</v>
      </c>
      <c r="M4036">
        <v>2</v>
      </c>
      <c r="N4036" s="6">
        <f t="shared" si="255"/>
        <v>100</v>
      </c>
      <c r="O4036" t="b">
        <v>0</v>
      </c>
      <c r="P4036" t="s">
        <v>8271</v>
      </c>
      <c r="Q4036" t="s">
        <v>8317</v>
      </c>
      <c r="R4036" t="s">
        <v>8318</v>
      </c>
      <c r="S4036" s="11">
        <f t="shared" si="256"/>
        <v>42067.947337962964</v>
      </c>
      <c r="T4036" s="11">
        <f t="shared" si="257"/>
        <v>42097.905671296292</v>
      </c>
    </row>
    <row r="4037" spans="1:20" ht="29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s="5">
        <f t="shared" si="254"/>
        <v>0.36849999999999999</v>
      </c>
      <c r="H4037" t="s">
        <v>8224</v>
      </c>
      <c r="I4037" t="s">
        <v>8246</v>
      </c>
      <c r="J4037">
        <v>1413925887</v>
      </c>
      <c r="K4037">
        <v>1411333887</v>
      </c>
      <c r="L4037" t="b">
        <v>0</v>
      </c>
      <c r="M4037">
        <v>25</v>
      </c>
      <c r="N4037" s="6">
        <f t="shared" si="255"/>
        <v>147.4</v>
      </c>
      <c r="O4037" t="b">
        <v>0</v>
      </c>
      <c r="P4037" t="s">
        <v>8271</v>
      </c>
      <c r="Q4037" t="s">
        <v>8317</v>
      </c>
      <c r="R4037" t="s">
        <v>8318</v>
      </c>
      <c r="S4037" s="11">
        <f t="shared" si="256"/>
        <v>41903.882951388885</v>
      </c>
      <c r="T4037" s="11">
        <f t="shared" si="257"/>
        <v>41933.882951388885</v>
      </c>
    </row>
    <row r="4038" spans="1:20" ht="43.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s="5">
        <f t="shared" si="254"/>
        <v>0.47049999999999997</v>
      </c>
      <c r="H4038" t="s">
        <v>8224</v>
      </c>
      <c r="I4038" t="s">
        <v>8246</v>
      </c>
      <c r="J4038">
        <v>1404253800</v>
      </c>
      <c r="K4038">
        <v>1402784964</v>
      </c>
      <c r="L4038" t="b">
        <v>0</v>
      </c>
      <c r="M4038">
        <v>17</v>
      </c>
      <c r="N4038" s="6">
        <f t="shared" si="255"/>
        <v>166.05882352941177</v>
      </c>
      <c r="O4038" t="b">
        <v>0</v>
      </c>
      <c r="P4038" t="s">
        <v>8271</v>
      </c>
      <c r="Q4038" t="s">
        <v>8317</v>
      </c>
      <c r="R4038" t="s">
        <v>8318</v>
      </c>
      <c r="S4038" s="11">
        <f t="shared" si="256"/>
        <v>41804.937083333331</v>
      </c>
      <c r="T4038" s="11">
        <f t="shared" si="257"/>
        <v>41821.9375</v>
      </c>
    </row>
    <row r="4039" spans="1:20" ht="43.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s="5">
        <f t="shared" si="254"/>
        <v>0.11428571428571428</v>
      </c>
      <c r="H4039" t="s">
        <v>8224</v>
      </c>
      <c r="I4039" t="s">
        <v>8246</v>
      </c>
      <c r="J4039">
        <v>1464099900</v>
      </c>
      <c r="K4039">
        <v>1462585315</v>
      </c>
      <c r="L4039" t="b">
        <v>0</v>
      </c>
      <c r="M4039">
        <v>2</v>
      </c>
      <c r="N4039" s="6">
        <f t="shared" si="255"/>
        <v>40</v>
      </c>
      <c r="O4039" t="b">
        <v>0</v>
      </c>
      <c r="P4039" t="s">
        <v>8271</v>
      </c>
      <c r="Q4039" t="s">
        <v>8317</v>
      </c>
      <c r="R4039" t="s">
        <v>8318</v>
      </c>
      <c r="S4039" s="11">
        <f t="shared" si="256"/>
        <v>42497.070775462969</v>
      </c>
      <c r="T4039" s="11">
        <f t="shared" si="257"/>
        <v>42514.600694444445</v>
      </c>
    </row>
    <row r="4040" spans="1:20" ht="43.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s="5">
        <f t="shared" si="254"/>
        <v>0.12039999999999999</v>
      </c>
      <c r="H4040" t="s">
        <v>8224</v>
      </c>
      <c r="I4040" t="s">
        <v>8246</v>
      </c>
      <c r="J4040">
        <v>1413573010</v>
      </c>
      <c r="K4040">
        <v>1408389010</v>
      </c>
      <c r="L4040" t="b">
        <v>0</v>
      </c>
      <c r="M4040">
        <v>4</v>
      </c>
      <c r="N4040" s="6">
        <f t="shared" si="255"/>
        <v>75.25</v>
      </c>
      <c r="O4040" t="b">
        <v>0</v>
      </c>
      <c r="P4040" t="s">
        <v>8271</v>
      </c>
      <c r="Q4040" t="s">
        <v>8317</v>
      </c>
      <c r="R4040" t="s">
        <v>8318</v>
      </c>
      <c r="S4040" s="11">
        <f t="shared" si="256"/>
        <v>41869.798726851855</v>
      </c>
      <c r="T4040" s="11">
        <f t="shared" si="257"/>
        <v>41929.798726851855</v>
      </c>
    </row>
    <row r="4041" spans="1:20" ht="43.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s="5">
        <f t="shared" si="254"/>
        <v>0.6</v>
      </c>
      <c r="H4041" t="s">
        <v>8224</v>
      </c>
      <c r="I4041" t="s">
        <v>8246</v>
      </c>
      <c r="J4041">
        <v>1448949540</v>
      </c>
      <c r="K4041">
        <v>1446048367</v>
      </c>
      <c r="L4041" t="b">
        <v>0</v>
      </c>
      <c r="M4041">
        <v>5</v>
      </c>
      <c r="N4041" s="6">
        <f t="shared" si="255"/>
        <v>60</v>
      </c>
      <c r="O4041" t="b">
        <v>0</v>
      </c>
      <c r="P4041" t="s">
        <v>8271</v>
      </c>
      <c r="Q4041" t="s">
        <v>8317</v>
      </c>
      <c r="R4041" t="s">
        <v>8318</v>
      </c>
      <c r="S4041" s="11">
        <f t="shared" si="256"/>
        <v>42305.670914351853</v>
      </c>
      <c r="T4041" s="11">
        <f t="shared" si="257"/>
        <v>42339.249305555553</v>
      </c>
    </row>
    <row r="4042" spans="1:20" ht="43.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s="5">
        <f t="shared" si="254"/>
        <v>0.3125</v>
      </c>
      <c r="H4042" t="s">
        <v>8224</v>
      </c>
      <c r="I4042" t="s">
        <v>8246</v>
      </c>
      <c r="J4042">
        <v>1437188400</v>
      </c>
      <c r="K4042">
        <v>1432100004</v>
      </c>
      <c r="L4042" t="b">
        <v>0</v>
      </c>
      <c r="M4042">
        <v>2</v>
      </c>
      <c r="N4042" s="6">
        <f t="shared" si="255"/>
        <v>1250</v>
      </c>
      <c r="O4042" t="b">
        <v>0</v>
      </c>
      <c r="P4042" t="s">
        <v>8271</v>
      </c>
      <c r="Q4042" t="s">
        <v>8317</v>
      </c>
      <c r="R4042" t="s">
        <v>8318</v>
      </c>
      <c r="S4042" s="11">
        <f t="shared" si="256"/>
        <v>42144.231527777782</v>
      </c>
      <c r="T4042" s="11">
        <f t="shared" si="257"/>
        <v>42203.125</v>
      </c>
    </row>
    <row r="4043" spans="1:20" ht="29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s="5">
        <f t="shared" si="254"/>
        <v>4.1999999999999997E-3</v>
      </c>
      <c r="H4043" t="s">
        <v>8225</v>
      </c>
      <c r="I4043" t="s">
        <v>8247</v>
      </c>
      <c r="J4043">
        <v>1473160954</v>
      </c>
      <c r="K4043">
        <v>1467976954</v>
      </c>
      <c r="L4043" t="b">
        <v>0</v>
      </c>
      <c r="M4043">
        <v>2</v>
      </c>
      <c r="N4043" s="6">
        <f t="shared" si="255"/>
        <v>10.5</v>
      </c>
      <c r="O4043" t="b">
        <v>0</v>
      </c>
      <c r="P4043" t="s">
        <v>8271</v>
      </c>
      <c r="Q4043" t="s">
        <v>8317</v>
      </c>
      <c r="R4043" t="s">
        <v>8318</v>
      </c>
      <c r="S4043" s="11">
        <f t="shared" si="256"/>
        <v>42559.474004629628</v>
      </c>
      <c r="T4043" s="11">
        <f t="shared" si="257"/>
        <v>42619.474004629628</v>
      </c>
    </row>
    <row r="4044" spans="1:20" ht="43.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s="5">
        <f t="shared" si="254"/>
        <v>2.0999999999999999E-3</v>
      </c>
      <c r="H4044" t="s">
        <v>8224</v>
      </c>
      <c r="I4044" t="s">
        <v>8246</v>
      </c>
      <c r="J4044">
        <v>1421781360</v>
      </c>
      <c r="K4044">
        <v>1419213664</v>
      </c>
      <c r="L4044" t="b">
        <v>0</v>
      </c>
      <c r="M4044">
        <v>3</v>
      </c>
      <c r="N4044" s="6">
        <f t="shared" si="255"/>
        <v>7</v>
      </c>
      <c r="O4044" t="b">
        <v>0</v>
      </c>
      <c r="P4044" t="s">
        <v>8271</v>
      </c>
      <c r="Q4044" t="s">
        <v>8317</v>
      </c>
      <c r="R4044" t="s">
        <v>8318</v>
      </c>
      <c r="S4044" s="11">
        <f t="shared" si="256"/>
        <v>41995.084074074075</v>
      </c>
      <c r="T4044" s="11">
        <f t="shared" si="257"/>
        <v>42024.802777777775</v>
      </c>
    </row>
    <row r="4045" spans="1:20" ht="43.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s="5">
        <f t="shared" si="254"/>
        <v>0</v>
      </c>
      <c r="H4045" t="s">
        <v>8229</v>
      </c>
      <c r="I4045" t="s">
        <v>8251</v>
      </c>
      <c r="J4045">
        <v>1416524325</v>
      </c>
      <c r="K4045">
        <v>1415228325</v>
      </c>
      <c r="L4045" t="b">
        <v>0</v>
      </c>
      <c r="M4045">
        <v>0</v>
      </c>
      <c r="N4045" s="6">
        <f t="shared" si="255"/>
        <v>0</v>
      </c>
      <c r="O4045" t="b">
        <v>0</v>
      </c>
      <c r="P4045" t="s">
        <v>8271</v>
      </c>
      <c r="Q4045" t="s">
        <v>8317</v>
      </c>
      <c r="R4045" t="s">
        <v>8318</v>
      </c>
      <c r="S4045" s="11">
        <f t="shared" si="256"/>
        <v>41948.957465277781</v>
      </c>
      <c r="T4045" s="11">
        <f t="shared" si="257"/>
        <v>41963.957465277781</v>
      </c>
    </row>
    <row r="4046" spans="1:20" ht="43.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s="5">
        <f t="shared" si="254"/>
        <v>0.375</v>
      </c>
      <c r="H4046" t="s">
        <v>8224</v>
      </c>
      <c r="I4046" t="s">
        <v>8246</v>
      </c>
      <c r="J4046">
        <v>1428642000</v>
      </c>
      <c r="K4046">
        <v>1426050982</v>
      </c>
      <c r="L4046" t="b">
        <v>0</v>
      </c>
      <c r="M4046">
        <v>4</v>
      </c>
      <c r="N4046" s="6">
        <f t="shared" si="255"/>
        <v>56.25</v>
      </c>
      <c r="O4046" t="b">
        <v>0</v>
      </c>
      <c r="P4046" t="s">
        <v>8271</v>
      </c>
      <c r="Q4046" t="s">
        <v>8317</v>
      </c>
      <c r="R4046" t="s">
        <v>8318</v>
      </c>
      <c r="S4046" s="11">
        <f t="shared" si="256"/>
        <v>42074.219699074078</v>
      </c>
      <c r="T4046" s="11">
        <f t="shared" si="257"/>
        <v>42104.208333333328</v>
      </c>
    </row>
    <row r="4047" spans="1:20" ht="43.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s="5">
        <f t="shared" si="254"/>
        <v>2.0000000000000001E-4</v>
      </c>
      <c r="H4047" t="s">
        <v>8226</v>
      </c>
      <c r="I4047" t="s">
        <v>8248</v>
      </c>
      <c r="J4047">
        <v>1408596589</v>
      </c>
      <c r="K4047">
        <v>1406004589</v>
      </c>
      <c r="L4047" t="b">
        <v>0</v>
      </c>
      <c r="M4047">
        <v>1</v>
      </c>
      <c r="N4047" s="6">
        <f t="shared" si="255"/>
        <v>1</v>
      </c>
      <c r="O4047" t="b">
        <v>0</v>
      </c>
      <c r="P4047" t="s">
        <v>8271</v>
      </c>
      <c r="Q4047" t="s">
        <v>8317</v>
      </c>
      <c r="R4047" t="s">
        <v>8318</v>
      </c>
      <c r="S4047" s="11">
        <f t="shared" si="256"/>
        <v>41842.201261574075</v>
      </c>
      <c r="T4047" s="11">
        <f t="shared" si="257"/>
        <v>41872.201261574075</v>
      </c>
    </row>
    <row r="4048" spans="1:20" ht="43.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s="5">
        <f t="shared" si="254"/>
        <v>8.2142857142857142E-2</v>
      </c>
      <c r="H4048" t="s">
        <v>8224</v>
      </c>
      <c r="I4048" t="s">
        <v>8246</v>
      </c>
      <c r="J4048">
        <v>1413992210</v>
      </c>
      <c r="K4048">
        <v>1411400210</v>
      </c>
      <c r="L4048" t="b">
        <v>0</v>
      </c>
      <c r="M4048">
        <v>12</v>
      </c>
      <c r="N4048" s="6">
        <f t="shared" si="255"/>
        <v>38.333333333333336</v>
      </c>
      <c r="O4048" t="b">
        <v>0</v>
      </c>
      <c r="P4048" t="s">
        <v>8271</v>
      </c>
      <c r="Q4048" t="s">
        <v>8317</v>
      </c>
      <c r="R4048" t="s">
        <v>8318</v>
      </c>
      <c r="S4048" s="11">
        <f t="shared" si="256"/>
        <v>41904.650578703702</v>
      </c>
      <c r="T4048" s="11">
        <f t="shared" si="257"/>
        <v>41934.650578703702</v>
      </c>
    </row>
    <row r="4049" spans="1:20" ht="43.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s="5">
        <f t="shared" si="254"/>
        <v>2.1999999999999999E-2</v>
      </c>
      <c r="H4049" t="s">
        <v>8224</v>
      </c>
      <c r="I4049" t="s">
        <v>8246</v>
      </c>
      <c r="J4049">
        <v>1420938000</v>
      </c>
      <c r="K4049">
        <v>1418862743</v>
      </c>
      <c r="L4049" t="b">
        <v>0</v>
      </c>
      <c r="M4049">
        <v>4</v>
      </c>
      <c r="N4049" s="6">
        <f t="shared" si="255"/>
        <v>27.5</v>
      </c>
      <c r="O4049" t="b">
        <v>0</v>
      </c>
      <c r="P4049" t="s">
        <v>8271</v>
      </c>
      <c r="Q4049" t="s">
        <v>8317</v>
      </c>
      <c r="R4049" t="s">
        <v>8318</v>
      </c>
      <c r="S4049" s="11">
        <f t="shared" si="256"/>
        <v>41991.022488425922</v>
      </c>
      <c r="T4049" s="11">
        <f t="shared" si="257"/>
        <v>42015.041666666672</v>
      </c>
    </row>
    <row r="4050" spans="1:20" ht="43.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s="5">
        <f t="shared" si="254"/>
        <v>0.17652941176470588</v>
      </c>
      <c r="H4050" t="s">
        <v>8225</v>
      </c>
      <c r="I4050" t="s">
        <v>8247</v>
      </c>
      <c r="J4050">
        <v>1460373187</v>
      </c>
      <c r="K4050">
        <v>1457352787</v>
      </c>
      <c r="L4050" t="b">
        <v>0</v>
      </c>
      <c r="M4050">
        <v>91</v>
      </c>
      <c r="N4050" s="6">
        <f t="shared" si="255"/>
        <v>32.978021978021978</v>
      </c>
      <c r="O4050" t="b">
        <v>0</v>
      </c>
      <c r="P4050" t="s">
        <v>8271</v>
      </c>
      <c r="Q4050" t="s">
        <v>8317</v>
      </c>
      <c r="R4050" t="s">
        <v>8318</v>
      </c>
      <c r="S4050" s="11">
        <f t="shared" si="256"/>
        <v>42436.509108796294</v>
      </c>
      <c r="T4050" s="11">
        <f t="shared" si="257"/>
        <v>42471.467442129629</v>
      </c>
    </row>
    <row r="4051" spans="1:20" ht="43.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s="5">
        <f t="shared" si="254"/>
        <v>8.0000000000000004E-4</v>
      </c>
      <c r="H4051" t="s">
        <v>8224</v>
      </c>
      <c r="I4051" t="s">
        <v>8246</v>
      </c>
      <c r="J4051">
        <v>1436914815</v>
      </c>
      <c r="K4051">
        <v>1434322815</v>
      </c>
      <c r="L4051" t="b">
        <v>0</v>
      </c>
      <c r="M4051">
        <v>1</v>
      </c>
      <c r="N4051" s="6">
        <f t="shared" si="255"/>
        <v>16</v>
      </c>
      <c r="O4051" t="b">
        <v>0</v>
      </c>
      <c r="P4051" t="s">
        <v>8271</v>
      </c>
      <c r="Q4051" t="s">
        <v>8317</v>
      </c>
      <c r="R4051" t="s">
        <v>8318</v>
      </c>
      <c r="S4051" s="11">
        <f t="shared" si="256"/>
        <v>42169.958506944444</v>
      </c>
      <c r="T4051" s="11">
        <f t="shared" si="257"/>
        <v>42199.958506944444</v>
      </c>
    </row>
    <row r="4052" spans="1:20" ht="43.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s="5">
        <f t="shared" si="254"/>
        <v>6.6666666666666664E-4</v>
      </c>
      <c r="H4052" t="s">
        <v>8224</v>
      </c>
      <c r="I4052" t="s">
        <v>8246</v>
      </c>
      <c r="J4052">
        <v>1414077391</v>
      </c>
      <c r="K4052">
        <v>1411485391</v>
      </c>
      <c r="L4052" t="b">
        <v>0</v>
      </c>
      <c r="M4052">
        <v>1</v>
      </c>
      <c r="N4052" s="6">
        <f t="shared" si="255"/>
        <v>1</v>
      </c>
      <c r="O4052" t="b">
        <v>0</v>
      </c>
      <c r="P4052" t="s">
        <v>8271</v>
      </c>
      <c r="Q4052" t="s">
        <v>8317</v>
      </c>
      <c r="R4052" t="s">
        <v>8318</v>
      </c>
      <c r="S4052" s="11">
        <f t="shared" si="256"/>
        <v>41905.636469907404</v>
      </c>
      <c r="T4052" s="11">
        <f t="shared" si="257"/>
        <v>41935.636469907404</v>
      </c>
    </row>
    <row r="4053" spans="1:20" ht="43.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s="5">
        <f t="shared" si="254"/>
        <v>0</v>
      </c>
      <c r="H4053" t="s">
        <v>8224</v>
      </c>
      <c r="I4053" t="s">
        <v>8246</v>
      </c>
      <c r="J4053">
        <v>1399618380</v>
      </c>
      <c r="K4053">
        <v>1399058797</v>
      </c>
      <c r="L4053" t="b">
        <v>0</v>
      </c>
      <c r="M4053">
        <v>0</v>
      </c>
      <c r="N4053" s="6">
        <f t="shared" si="255"/>
        <v>0</v>
      </c>
      <c r="O4053" t="b">
        <v>0</v>
      </c>
      <c r="P4053" t="s">
        <v>8271</v>
      </c>
      <c r="Q4053" t="s">
        <v>8317</v>
      </c>
      <c r="R4053" t="s">
        <v>8318</v>
      </c>
      <c r="S4053" s="11">
        <f t="shared" si="256"/>
        <v>41761.810150462967</v>
      </c>
      <c r="T4053" s="11">
        <f t="shared" si="257"/>
        <v>41768.286805555559</v>
      </c>
    </row>
    <row r="4054" spans="1:20" ht="58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s="5">
        <f t="shared" si="254"/>
        <v>0.37533333333333335</v>
      </c>
      <c r="H4054" t="s">
        <v>8224</v>
      </c>
      <c r="I4054" t="s">
        <v>8246</v>
      </c>
      <c r="J4054">
        <v>1413234316</v>
      </c>
      <c r="K4054">
        <v>1408050316</v>
      </c>
      <c r="L4054" t="b">
        <v>0</v>
      </c>
      <c r="M4054">
        <v>13</v>
      </c>
      <c r="N4054" s="6">
        <f t="shared" si="255"/>
        <v>86.615384615384613</v>
      </c>
      <c r="O4054" t="b">
        <v>0</v>
      </c>
      <c r="P4054" t="s">
        <v>8271</v>
      </c>
      <c r="Q4054" t="s">
        <v>8317</v>
      </c>
      <c r="R4054" t="s">
        <v>8318</v>
      </c>
      <c r="S4054" s="11">
        <f t="shared" si="256"/>
        <v>41865.878657407404</v>
      </c>
      <c r="T4054" s="11">
        <f t="shared" si="257"/>
        <v>41925.878657407404</v>
      </c>
    </row>
    <row r="4055" spans="1:20" ht="43.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s="5">
        <f t="shared" si="254"/>
        <v>0.22</v>
      </c>
      <c r="H4055" t="s">
        <v>8225</v>
      </c>
      <c r="I4055" t="s">
        <v>8247</v>
      </c>
      <c r="J4055">
        <v>1416081600</v>
      </c>
      <c r="K4055">
        <v>1413477228</v>
      </c>
      <c r="L4055" t="b">
        <v>0</v>
      </c>
      <c r="M4055">
        <v>2</v>
      </c>
      <c r="N4055" s="6">
        <f t="shared" si="255"/>
        <v>55</v>
      </c>
      <c r="O4055" t="b">
        <v>0</v>
      </c>
      <c r="P4055" t="s">
        <v>8271</v>
      </c>
      <c r="Q4055" t="s">
        <v>8317</v>
      </c>
      <c r="R4055" t="s">
        <v>8318</v>
      </c>
      <c r="S4055" s="11">
        <f t="shared" si="256"/>
        <v>41928.690138888887</v>
      </c>
      <c r="T4055" s="11">
        <f t="shared" si="257"/>
        <v>41958.833333333328</v>
      </c>
    </row>
    <row r="4056" spans="1:20" ht="43.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s="5">
        <f t="shared" si="254"/>
        <v>0</v>
      </c>
      <c r="H4056" t="s">
        <v>8224</v>
      </c>
      <c r="I4056" t="s">
        <v>8246</v>
      </c>
      <c r="J4056">
        <v>1475294400</v>
      </c>
      <c r="K4056">
        <v>1472674285</v>
      </c>
      <c r="L4056" t="b">
        <v>0</v>
      </c>
      <c r="M4056">
        <v>0</v>
      </c>
      <c r="N4056" s="6">
        <f t="shared" si="255"/>
        <v>0</v>
      </c>
      <c r="O4056" t="b">
        <v>0</v>
      </c>
      <c r="P4056" t="s">
        <v>8271</v>
      </c>
      <c r="Q4056" t="s">
        <v>8317</v>
      </c>
      <c r="R4056" t="s">
        <v>8318</v>
      </c>
      <c r="S4056" s="11">
        <f t="shared" si="256"/>
        <v>42613.841261574074</v>
      </c>
      <c r="T4056" s="11">
        <f t="shared" si="257"/>
        <v>42644.166666666672</v>
      </c>
    </row>
    <row r="4057" spans="1:20" ht="43.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s="5">
        <f t="shared" si="254"/>
        <v>0.1762</v>
      </c>
      <c r="H4057" t="s">
        <v>8225</v>
      </c>
      <c r="I4057" t="s">
        <v>8247</v>
      </c>
      <c r="J4057">
        <v>1403192031</v>
      </c>
      <c r="K4057">
        <v>1400600031</v>
      </c>
      <c r="L4057" t="b">
        <v>0</v>
      </c>
      <c r="M4057">
        <v>21</v>
      </c>
      <c r="N4057" s="6">
        <f t="shared" si="255"/>
        <v>41.952380952380949</v>
      </c>
      <c r="O4057" t="b">
        <v>0</v>
      </c>
      <c r="P4057" t="s">
        <v>8271</v>
      </c>
      <c r="Q4057" t="s">
        <v>8317</v>
      </c>
      <c r="R4057" t="s">
        <v>8318</v>
      </c>
      <c r="S4057" s="11">
        <f t="shared" si="256"/>
        <v>41779.648506944446</v>
      </c>
      <c r="T4057" s="11">
        <f t="shared" si="257"/>
        <v>41809.648506944446</v>
      </c>
    </row>
    <row r="4058" spans="1:20" ht="43.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s="5">
        <f t="shared" si="254"/>
        <v>0.53</v>
      </c>
      <c r="H4058" t="s">
        <v>8224</v>
      </c>
      <c r="I4058" t="s">
        <v>8246</v>
      </c>
      <c r="J4058">
        <v>1467575940</v>
      </c>
      <c r="K4058">
        <v>1465856639</v>
      </c>
      <c r="L4058" t="b">
        <v>0</v>
      </c>
      <c r="M4058">
        <v>9</v>
      </c>
      <c r="N4058" s="6">
        <f t="shared" si="255"/>
        <v>88.333333333333329</v>
      </c>
      <c r="O4058" t="b">
        <v>0</v>
      </c>
      <c r="P4058" t="s">
        <v>8271</v>
      </c>
      <c r="Q4058" t="s">
        <v>8317</v>
      </c>
      <c r="R4058" t="s">
        <v>8318</v>
      </c>
      <c r="S4058" s="11">
        <f t="shared" si="256"/>
        <v>42534.933321759265</v>
      </c>
      <c r="T4058" s="11">
        <f t="shared" si="257"/>
        <v>42554.832638888889</v>
      </c>
    </row>
    <row r="4059" spans="1:20" ht="43.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s="5">
        <f t="shared" si="254"/>
        <v>0.22142857142857142</v>
      </c>
      <c r="H4059" t="s">
        <v>8225</v>
      </c>
      <c r="I4059" t="s">
        <v>8247</v>
      </c>
      <c r="J4059">
        <v>1448492400</v>
      </c>
      <c r="K4059">
        <v>1446506080</v>
      </c>
      <c r="L4059" t="b">
        <v>0</v>
      </c>
      <c r="M4059">
        <v>6</v>
      </c>
      <c r="N4059" s="6">
        <f t="shared" si="255"/>
        <v>129.16666666666666</v>
      </c>
      <c r="O4059" t="b">
        <v>0</v>
      </c>
      <c r="P4059" t="s">
        <v>8271</v>
      </c>
      <c r="Q4059" t="s">
        <v>8317</v>
      </c>
      <c r="R4059" t="s">
        <v>8318</v>
      </c>
      <c r="S4059" s="11">
        <f t="shared" si="256"/>
        <v>42310.968518518523</v>
      </c>
      <c r="T4059" s="11">
        <f t="shared" si="257"/>
        <v>42333.958333333328</v>
      </c>
    </row>
    <row r="4060" spans="1:20" ht="43.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s="5">
        <f t="shared" si="254"/>
        <v>2.5333333333333333E-2</v>
      </c>
      <c r="H4060" t="s">
        <v>8224</v>
      </c>
      <c r="I4060" t="s">
        <v>8246</v>
      </c>
      <c r="J4060">
        <v>1459483140</v>
      </c>
      <c r="K4060">
        <v>1458178044</v>
      </c>
      <c r="L4060" t="b">
        <v>0</v>
      </c>
      <c r="M4060">
        <v>4</v>
      </c>
      <c r="N4060" s="6">
        <f t="shared" si="255"/>
        <v>23.75</v>
      </c>
      <c r="O4060" t="b">
        <v>0</v>
      </c>
      <c r="P4060" t="s">
        <v>8271</v>
      </c>
      <c r="Q4060" t="s">
        <v>8317</v>
      </c>
      <c r="R4060" t="s">
        <v>8318</v>
      </c>
      <c r="S4060" s="11">
        <f t="shared" si="256"/>
        <v>42446.060694444444</v>
      </c>
      <c r="T4060" s="11">
        <f t="shared" si="257"/>
        <v>42461.165972222225</v>
      </c>
    </row>
    <row r="4061" spans="1:20" ht="43.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s="5">
        <f t="shared" si="254"/>
        <v>2.5000000000000001E-2</v>
      </c>
      <c r="H4061" t="s">
        <v>8229</v>
      </c>
      <c r="I4061" t="s">
        <v>8251</v>
      </c>
      <c r="J4061">
        <v>1410836400</v>
      </c>
      <c r="K4061">
        <v>1408116152</v>
      </c>
      <c r="L4061" t="b">
        <v>0</v>
      </c>
      <c r="M4061">
        <v>7</v>
      </c>
      <c r="N4061" s="6">
        <f t="shared" si="255"/>
        <v>35.714285714285715</v>
      </c>
      <c r="O4061" t="b">
        <v>0</v>
      </c>
      <c r="P4061" t="s">
        <v>8271</v>
      </c>
      <c r="Q4061" t="s">
        <v>8317</v>
      </c>
      <c r="R4061" t="s">
        <v>8318</v>
      </c>
      <c r="S4061" s="11">
        <f t="shared" si="256"/>
        <v>41866.640648148146</v>
      </c>
      <c r="T4061" s="11">
        <f t="shared" si="257"/>
        <v>41898.125</v>
      </c>
    </row>
    <row r="4062" spans="1:20" ht="43.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s="5">
        <f t="shared" si="254"/>
        <v>2.8500000000000001E-2</v>
      </c>
      <c r="H4062" t="s">
        <v>8229</v>
      </c>
      <c r="I4062" t="s">
        <v>8251</v>
      </c>
      <c r="J4062">
        <v>1403539200</v>
      </c>
      <c r="K4062">
        <v>1400604056</v>
      </c>
      <c r="L4062" t="b">
        <v>0</v>
      </c>
      <c r="M4062">
        <v>5</v>
      </c>
      <c r="N4062" s="6">
        <f t="shared" si="255"/>
        <v>57</v>
      </c>
      <c r="O4062" t="b">
        <v>0</v>
      </c>
      <c r="P4062" t="s">
        <v>8271</v>
      </c>
      <c r="Q4062" t="s">
        <v>8317</v>
      </c>
      <c r="R4062" t="s">
        <v>8318</v>
      </c>
      <c r="S4062" s="11">
        <f t="shared" si="256"/>
        <v>41779.695092592592</v>
      </c>
      <c r="T4062" s="11">
        <f t="shared" si="257"/>
        <v>41813.666666666664</v>
      </c>
    </row>
    <row r="4063" spans="1:20" ht="29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s="5">
        <f t="shared" si="254"/>
        <v>0</v>
      </c>
      <c r="H4063" t="s">
        <v>8224</v>
      </c>
      <c r="I4063" t="s">
        <v>8246</v>
      </c>
      <c r="J4063">
        <v>1461205423</v>
      </c>
      <c r="K4063">
        <v>1456025023</v>
      </c>
      <c r="L4063" t="b">
        <v>0</v>
      </c>
      <c r="M4063">
        <v>0</v>
      </c>
      <c r="N4063" s="6">
        <f t="shared" si="255"/>
        <v>0</v>
      </c>
      <c r="O4063" t="b">
        <v>0</v>
      </c>
      <c r="P4063" t="s">
        <v>8271</v>
      </c>
      <c r="Q4063" t="s">
        <v>8317</v>
      </c>
      <c r="R4063" t="s">
        <v>8318</v>
      </c>
      <c r="S4063" s="11">
        <f t="shared" si="256"/>
        <v>42421.141469907408</v>
      </c>
      <c r="T4063" s="11">
        <f t="shared" si="257"/>
        <v>42481.099803240737</v>
      </c>
    </row>
    <row r="4064" spans="1:20" ht="43.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s="5">
        <f t="shared" si="254"/>
        <v>2.4500000000000001E-2</v>
      </c>
      <c r="H4064" t="s">
        <v>8224</v>
      </c>
      <c r="I4064" t="s">
        <v>8246</v>
      </c>
      <c r="J4064">
        <v>1467481468</v>
      </c>
      <c r="K4064">
        <v>1464889468</v>
      </c>
      <c r="L4064" t="b">
        <v>0</v>
      </c>
      <c r="M4064">
        <v>3</v>
      </c>
      <c r="N4064" s="6">
        <f t="shared" si="255"/>
        <v>163.33333333333334</v>
      </c>
      <c r="O4064" t="b">
        <v>0</v>
      </c>
      <c r="P4064" t="s">
        <v>8271</v>
      </c>
      <c r="Q4064" t="s">
        <v>8317</v>
      </c>
      <c r="R4064" t="s">
        <v>8318</v>
      </c>
      <c r="S4064" s="11">
        <f t="shared" si="256"/>
        <v>42523.739212962959</v>
      </c>
      <c r="T4064" s="11">
        <f t="shared" si="257"/>
        <v>42553.739212962959</v>
      </c>
    </row>
    <row r="4065" spans="1:20" ht="43.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s="5">
        <f t="shared" si="254"/>
        <v>1.4210526315789474E-2</v>
      </c>
      <c r="H4065" t="s">
        <v>8225</v>
      </c>
      <c r="I4065" t="s">
        <v>8247</v>
      </c>
      <c r="J4065">
        <v>1403886084</v>
      </c>
      <c r="K4065">
        <v>1401294084</v>
      </c>
      <c r="L4065" t="b">
        <v>0</v>
      </c>
      <c r="M4065">
        <v>9</v>
      </c>
      <c r="N4065" s="6">
        <f t="shared" si="255"/>
        <v>15</v>
      </c>
      <c r="O4065" t="b">
        <v>0</v>
      </c>
      <c r="P4065" t="s">
        <v>8271</v>
      </c>
      <c r="Q4065" t="s">
        <v>8317</v>
      </c>
      <c r="R4065" t="s">
        <v>8318</v>
      </c>
      <c r="S4065" s="11">
        <f t="shared" si="256"/>
        <v>41787.681527777779</v>
      </c>
      <c r="T4065" s="11">
        <f t="shared" si="257"/>
        <v>41817.681527777779</v>
      </c>
    </row>
    <row r="4066" spans="1:20" ht="43.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s="5">
        <f t="shared" si="254"/>
        <v>0.1925</v>
      </c>
      <c r="H4066" t="s">
        <v>8226</v>
      </c>
      <c r="I4066" t="s">
        <v>8248</v>
      </c>
      <c r="J4066">
        <v>1430316426</v>
      </c>
      <c r="K4066">
        <v>1427724426</v>
      </c>
      <c r="L4066" t="b">
        <v>0</v>
      </c>
      <c r="M4066">
        <v>6</v>
      </c>
      <c r="N4066" s="6">
        <f t="shared" si="255"/>
        <v>64.166666666666671</v>
      </c>
      <c r="O4066" t="b">
        <v>0</v>
      </c>
      <c r="P4066" t="s">
        <v>8271</v>
      </c>
      <c r="Q4066" t="s">
        <v>8317</v>
      </c>
      <c r="R4066" t="s">
        <v>8318</v>
      </c>
      <c r="S4066" s="11">
        <f t="shared" si="256"/>
        <v>42093.588263888887</v>
      </c>
      <c r="T4066" s="11">
        <f t="shared" si="257"/>
        <v>42123.588263888887</v>
      </c>
    </row>
    <row r="4067" spans="1:20" ht="29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s="5">
        <f t="shared" si="254"/>
        <v>6.7499999999999999E-3</v>
      </c>
      <c r="H4067" t="s">
        <v>8224</v>
      </c>
      <c r="I4067" t="s">
        <v>8246</v>
      </c>
      <c r="J4067">
        <v>1407883811</v>
      </c>
      <c r="K4067">
        <v>1405291811</v>
      </c>
      <c r="L4067" t="b">
        <v>0</v>
      </c>
      <c r="M4067">
        <v>4</v>
      </c>
      <c r="N4067" s="6">
        <f t="shared" si="255"/>
        <v>6.75</v>
      </c>
      <c r="O4067" t="b">
        <v>0</v>
      </c>
      <c r="P4067" t="s">
        <v>8271</v>
      </c>
      <c r="Q4067" t="s">
        <v>8317</v>
      </c>
      <c r="R4067" t="s">
        <v>8318</v>
      </c>
      <c r="S4067" s="11">
        <f t="shared" si="256"/>
        <v>41833.951516203706</v>
      </c>
      <c r="T4067" s="11">
        <f t="shared" si="257"/>
        <v>41863.951516203706</v>
      </c>
    </row>
    <row r="4068" spans="1:20" ht="43.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s="5">
        <f t="shared" si="254"/>
        <v>1.6666666666666668E-3</v>
      </c>
      <c r="H4068" t="s">
        <v>8224</v>
      </c>
      <c r="I4068" t="s">
        <v>8246</v>
      </c>
      <c r="J4068">
        <v>1463619388</v>
      </c>
      <c r="K4068">
        <v>1461027388</v>
      </c>
      <c r="L4068" t="b">
        <v>0</v>
      </c>
      <c r="M4068">
        <v>1</v>
      </c>
      <c r="N4068" s="6">
        <f t="shared" si="255"/>
        <v>25</v>
      </c>
      <c r="O4068" t="b">
        <v>0</v>
      </c>
      <c r="P4068" t="s">
        <v>8271</v>
      </c>
      <c r="Q4068" t="s">
        <v>8317</v>
      </c>
      <c r="R4068" t="s">
        <v>8318</v>
      </c>
      <c r="S4068" s="11">
        <f t="shared" si="256"/>
        <v>42479.039212962962</v>
      </c>
      <c r="T4068" s="11">
        <f t="shared" si="257"/>
        <v>42509.039212962962</v>
      </c>
    </row>
    <row r="4069" spans="1:20" ht="43.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s="5">
        <f t="shared" si="254"/>
        <v>0.60899999999999999</v>
      </c>
      <c r="H4069" t="s">
        <v>8224</v>
      </c>
      <c r="I4069" t="s">
        <v>8246</v>
      </c>
      <c r="J4069">
        <v>1443408550</v>
      </c>
      <c r="K4069">
        <v>1439952550</v>
      </c>
      <c r="L4069" t="b">
        <v>0</v>
      </c>
      <c r="M4069">
        <v>17</v>
      </c>
      <c r="N4069" s="6">
        <f t="shared" si="255"/>
        <v>179.11764705882354</v>
      </c>
      <c r="O4069" t="b">
        <v>0</v>
      </c>
      <c r="P4069" t="s">
        <v>8271</v>
      </c>
      <c r="Q4069" t="s">
        <v>8317</v>
      </c>
      <c r="R4069" t="s">
        <v>8318</v>
      </c>
      <c r="S4069" s="11">
        <f t="shared" si="256"/>
        <v>42235.117476851854</v>
      </c>
      <c r="T4069" s="11">
        <f t="shared" si="257"/>
        <v>42275.117476851854</v>
      </c>
    </row>
    <row r="4070" spans="1:20" ht="29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s="5">
        <f t="shared" si="254"/>
        <v>0.01</v>
      </c>
      <c r="H4070" t="s">
        <v>8224</v>
      </c>
      <c r="I4070" t="s">
        <v>8246</v>
      </c>
      <c r="J4070">
        <v>1484348700</v>
      </c>
      <c r="K4070">
        <v>1481756855</v>
      </c>
      <c r="L4070" t="b">
        <v>0</v>
      </c>
      <c r="M4070">
        <v>1</v>
      </c>
      <c r="N4070" s="6">
        <f t="shared" si="255"/>
        <v>34.950000000000003</v>
      </c>
      <c r="O4070" t="b">
        <v>0</v>
      </c>
      <c r="P4070" t="s">
        <v>8271</v>
      </c>
      <c r="Q4070" t="s">
        <v>8317</v>
      </c>
      <c r="R4070" t="s">
        <v>8318</v>
      </c>
      <c r="S4070" s="11">
        <f t="shared" si="256"/>
        <v>42718.963599537034</v>
      </c>
      <c r="T4070" s="11">
        <f t="shared" si="257"/>
        <v>42748.961805555555</v>
      </c>
    </row>
    <row r="4071" spans="1:20" ht="43.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s="5">
        <f t="shared" si="254"/>
        <v>0.34399999999999997</v>
      </c>
      <c r="H4071" t="s">
        <v>8225</v>
      </c>
      <c r="I4071" t="s">
        <v>8247</v>
      </c>
      <c r="J4071">
        <v>1425124800</v>
      </c>
      <c r="K4071">
        <v>1421596356</v>
      </c>
      <c r="L4071" t="b">
        <v>0</v>
      </c>
      <c r="M4071">
        <v>13</v>
      </c>
      <c r="N4071" s="6">
        <f t="shared" si="255"/>
        <v>33.07692307692308</v>
      </c>
      <c r="O4071" t="b">
        <v>0</v>
      </c>
      <c r="P4071" t="s">
        <v>8271</v>
      </c>
      <c r="Q4071" t="s">
        <v>8317</v>
      </c>
      <c r="R4071" t="s">
        <v>8318</v>
      </c>
      <c r="S4071" s="11">
        <f t="shared" si="256"/>
        <v>42022.661527777775</v>
      </c>
      <c r="T4071" s="11">
        <f t="shared" si="257"/>
        <v>42063.5</v>
      </c>
    </row>
    <row r="4072" spans="1:20" ht="29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s="5">
        <f t="shared" si="254"/>
        <v>0.16500000000000001</v>
      </c>
      <c r="H4072" t="s">
        <v>8224</v>
      </c>
      <c r="I4072" t="s">
        <v>8246</v>
      </c>
      <c r="J4072">
        <v>1425178800</v>
      </c>
      <c r="K4072">
        <v>1422374420</v>
      </c>
      <c r="L4072" t="b">
        <v>0</v>
      </c>
      <c r="M4072">
        <v>6</v>
      </c>
      <c r="N4072" s="6">
        <f t="shared" si="255"/>
        <v>27.5</v>
      </c>
      <c r="O4072" t="b">
        <v>0</v>
      </c>
      <c r="P4072" t="s">
        <v>8271</v>
      </c>
      <c r="Q4072" t="s">
        <v>8317</v>
      </c>
      <c r="R4072" t="s">
        <v>8318</v>
      </c>
      <c r="S4072" s="11">
        <f t="shared" si="256"/>
        <v>42031.666898148149</v>
      </c>
      <c r="T4072" s="11">
        <f t="shared" si="257"/>
        <v>42064.125</v>
      </c>
    </row>
    <row r="4073" spans="1:20" ht="43.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s="5">
        <f t="shared" si="254"/>
        <v>0</v>
      </c>
      <c r="H4073" t="s">
        <v>8238</v>
      </c>
      <c r="I4073" t="s">
        <v>8256</v>
      </c>
      <c r="J4073">
        <v>1482779931</v>
      </c>
      <c r="K4073">
        <v>1480187931</v>
      </c>
      <c r="L4073" t="b">
        <v>0</v>
      </c>
      <c r="M4073">
        <v>0</v>
      </c>
      <c r="N4073" s="6">
        <f t="shared" si="255"/>
        <v>0</v>
      </c>
      <c r="O4073" t="b">
        <v>0</v>
      </c>
      <c r="P4073" t="s">
        <v>8271</v>
      </c>
      <c r="Q4073" t="s">
        <v>8317</v>
      </c>
      <c r="R4073" t="s">
        <v>8318</v>
      </c>
      <c r="S4073" s="11">
        <f t="shared" si="256"/>
        <v>42700.804756944446</v>
      </c>
      <c r="T4073" s="11">
        <f t="shared" si="257"/>
        <v>42730.804756944446</v>
      </c>
    </row>
    <row r="4074" spans="1:20" ht="43.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s="5">
        <f t="shared" si="254"/>
        <v>4.0000000000000001E-3</v>
      </c>
      <c r="H4074" t="s">
        <v>8225</v>
      </c>
      <c r="I4074" t="s">
        <v>8247</v>
      </c>
      <c r="J4074">
        <v>1408646111</v>
      </c>
      <c r="K4074">
        <v>1403462111</v>
      </c>
      <c r="L4074" t="b">
        <v>0</v>
      </c>
      <c r="M4074">
        <v>2</v>
      </c>
      <c r="N4074" s="6">
        <f t="shared" si="255"/>
        <v>2</v>
      </c>
      <c r="O4074" t="b">
        <v>0</v>
      </c>
      <c r="P4074" t="s">
        <v>8271</v>
      </c>
      <c r="Q4074" t="s">
        <v>8317</v>
      </c>
      <c r="R4074" t="s">
        <v>8318</v>
      </c>
      <c r="S4074" s="11">
        <f t="shared" si="256"/>
        <v>41812.77443287037</v>
      </c>
      <c r="T4074" s="11">
        <f t="shared" si="257"/>
        <v>41872.77443287037</v>
      </c>
    </row>
    <row r="4075" spans="1:20" ht="43.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s="5">
        <f t="shared" si="254"/>
        <v>1.0571428571428572E-2</v>
      </c>
      <c r="H4075" t="s">
        <v>8224</v>
      </c>
      <c r="I4075" t="s">
        <v>8246</v>
      </c>
      <c r="J4075">
        <v>1431144000</v>
      </c>
      <c r="K4075">
        <v>1426407426</v>
      </c>
      <c r="L4075" t="b">
        <v>0</v>
      </c>
      <c r="M4075">
        <v>2</v>
      </c>
      <c r="N4075" s="6">
        <f t="shared" si="255"/>
        <v>18.5</v>
      </c>
      <c r="O4075" t="b">
        <v>0</v>
      </c>
      <c r="P4075" t="s">
        <v>8271</v>
      </c>
      <c r="Q4075" t="s">
        <v>8317</v>
      </c>
      <c r="R4075" t="s">
        <v>8318</v>
      </c>
      <c r="S4075" s="11">
        <f t="shared" si="256"/>
        <v>42078.34520833334</v>
      </c>
      <c r="T4075" s="11">
        <f t="shared" si="257"/>
        <v>42133.166666666672</v>
      </c>
    </row>
    <row r="4076" spans="1:20" ht="43.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s="5">
        <f t="shared" si="254"/>
        <v>0.26727272727272727</v>
      </c>
      <c r="H4076" t="s">
        <v>8225</v>
      </c>
      <c r="I4076" t="s">
        <v>8247</v>
      </c>
      <c r="J4076">
        <v>1446732975</v>
      </c>
      <c r="K4076">
        <v>1444137375</v>
      </c>
      <c r="L4076" t="b">
        <v>0</v>
      </c>
      <c r="M4076">
        <v>21</v>
      </c>
      <c r="N4076" s="6">
        <f t="shared" si="255"/>
        <v>35</v>
      </c>
      <c r="O4076" t="b">
        <v>0</v>
      </c>
      <c r="P4076" t="s">
        <v>8271</v>
      </c>
      <c r="Q4076" t="s">
        <v>8317</v>
      </c>
      <c r="R4076" t="s">
        <v>8318</v>
      </c>
      <c r="S4076" s="11">
        <f t="shared" si="256"/>
        <v>42283.552951388891</v>
      </c>
      <c r="T4076" s="11">
        <f t="shared" si="257"/>
        <v>42313.594618055555</v>
      </c>
    </row>
    <row r="4077" spans="1:20" ht="43.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s="5">
        <f t="shared" si="254"/>
        <v>0.28799999999999998</v>
      </c>
      <c r="H4077" t="s">
        <v>8225</v>
      </c>
      <c r="I4077" t="s">
        <v>8247</v>
      </c>
      <c r="J4077">
        <v>1404149280</v>
      </c>
      <c r="K4077">
        <v>1400547969</v>
      </c>
      <c r="L4077" t="b">
        <v>0</v>
      </c>
      <c r="M4077">
        <v>13</v>
      </c>
      <c r="N4077" s="6">
        <f t="shared" si="255"/>
        <v>44.307692307692307</v>
      </c>
      <c r="O4077" t="b">
        <v>0</v>
      </c>
      <c r="P4077" t="s">
        <v>8271</v>
      </c>
      <c r="Q4077" t="s">
        <v>8317</v>
      </c>
      <c r="R4077" t="s">
        <v>8318</v>
      </c>
      <c r="S4077" s="11">
        <f t="shared" si="256"/>
        <v>41779.045937499999</v>
      </c>
      <c r="T4077" s="11">
        <f t="shared" si="257"/>
        <v>41820.727777777778</v>
      </c>
    </row>
    <row r="4078" spans="1:20" ht="43.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s="5">
        <f t="shared" si="254"/>
        <v>0</v>
      </c>
      <c r="H4078" t="s">
        <v>8224</v>
      </c>
      <c r="I4078" t="s">
        <v>8246</v>
      </c>
      <c r="J4078">
        <v>1413921060</v>
      </c>
      <c r="K4078">
        <v>1411499149</v>
      </c>
      <c r="L4078" t="b">
        <v>0</v>
      </c>
      <c r="M4078">
        <v>0</v>
      </c>
      <c r="N4078" s="6">
        <f t="shared" si="255"/>
        <v>0</v>
      </c>
      <c r="O4078" t="b">
        <v>0</v>
      </c>
      <c r="P4078" t="s">
        <v>8271</v>
      </c>
      <c r="Q4078" t="s">
        <v>8317</v>
      </c>
      <c r="R4078" t="s">
        <v>8318</v>
      </c>
      <c r="S4078" s="11">
        <f t="shared" si="256"/>
        <v>41905.795706018522</v>
      </c>
      <c r="T4078" s="11">
        <f t="shared" si="257"/>
        <v>41933.82708333333</v>
      </c>
    </row>
    <row r="4079" spans="1:20" ht="43.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s="5">
        <f t="shared" si="254"/>
        <v>8.8999999999999996E-2</v>
      </c>
      <c r="H4079" t="s">
        <v>8224</v>
      </c>
      <c r="I4079" t="s">
        <v>8246</v>
      </c>
      <c r="J4079">
        <v>1482339794</v>
      </c>
      <c r="K4079">
        <v>1479747794</v>
      </c>
      <c r="L4079" t="b">
        <v>0</v>
      </c>
      <c r="M4079">
        <v>6</v>
      </c>
      <c r="N4079" s="6">
        <f t="shared" si="255"/>
        <v>222.5</v>
      </c>
      <c r="O4079" t="b">
        <v>0</v>
      </c>
      <c r="P4079" t="s">
        <v>8271</v>
      </c>
      <c r="Q4079" t="s">
        <v>8317</v>
      </c>
      <c r="R4079" t="s">
        <v>8318</v>
      </c>
      <c r="S4079" s="11">
        <f t="shared" si="256"/>
        <v>42695.7105787037</v>
      </c>
      <c r="T4079" s="11">
        <f t="shared" si="257"/>
        <v>42725.7105787037</v>
      </c>
    </row>
    <row r="4080" spans="1:20" ht="43.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s="5">
        <f t="shared" si="254"/>
        <v>0</v>
      </c>
      <c r="H4080" t="s">
        <v>8225</v>
      </c>
      <c r="I4080" t="s">
        <v>8247</v>
      </c>
      <c r="J4080">
        <v>1485543242</v>
      </c>
      <c r="K4080">
        <v>1482951242</v>
      </c>
      <c r="L4080" t="b">
        <v>0</v>
      </c>
      <c r="M4080">
        <v>0</v>
      </c>
      <c r="N4080" s="6">
        <f t="shared" si="255"/>
        <v>0</v>
      </c>
      <c r="O4080" t="b">
        <v>0</v>
      </c>
      <c r="P4080" t="s">
        <v>8271</v>
      </c>
      <c r="Q4080" t="s">
        <v>8317</v>
      </c>
      <c r="R4080" t="s">
        <v>8318</v>
      </c>
      <c r="S4080" s="11">
        <f t="shared" si="256"/>
        <v>42732.787523148145</v>
      </c>
      <c r="T4080" s="11">
        <f t="shared" si="257"/>
        <v>42762.787523148145</v>
      </c>
    </row>
    <row r="4081" spans="1:20" ht="43.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s="5">
        <f t="shared" si="254"/>
        <v>1.6666666666666668E-3</v>
      </c>
      <c r="H4081" t="s">
        <v>8224</v>
      </c>
      <c r="I4081" t="s">
        <v>8246</v>
      </c>
      <c r="J4081">
        <v>1466375521</v>
      </c>
      <c r="K4081">
        <v>1463783521</v>
      </c>
      <c r="L4081" t="b">
        <v>0</v>
      </c>
      <c r="M4081">
        <v>1</v>
      </c>
      <c r="N4081" s="6">
        <f t="shared" si="255"/>
        <v>5</v>
      </c>
      <c r="O4081" t="b">
        <v>0</v>
      </c>
      <c r="P4081" t="s">
        <v>8271</v>
      </c>
      <c r="Q4081" t="s">
        <v>8317</v>
      </c>
      <c r="R4081" t="s">
        <v>8318</v>
      </c>
      <c r="S4081" s="11">
        <f t="shared" si="256"/>
        <v>42510.938900462963</v>
      </c>
      <c r="T4081" s="11">
        <f t="shared" si="257"/>
        <v>42540.938900462963</v>
      </c>
    </row>
    <row r="4082" spans="1:20" ht="43.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s="5">
        <f t="shared" si="254"/>
        <v>0</v>
      </c>
      <c r="H4082" t="s">
        <v>8224</v>
      </c>
      <c r="I4082" t="s">
        <v>8246</v>
      </c>
      <c r="J4082">
        <v>1465930440</v>
      </c>
      <c r="K4082">
        <v>1463849116</v>
      </c>
      <c r="L4082" t="b">
        <v>0</v>
      </c>
      <c r="M4082">
        <v>0</v>
      </c>
      <c r="N4082" s="6">
        <f t="shared" si="255"/>
        <v>0</v>
      </c>
      <c r="O4082" t="b">
        <v>0</v>
      </c>
      <c r="P4082" t="s">
        <v>8271</v>
      </c>
      <c r="Q4082" t="s">
        <v>8317</v>
      </c>
      <c r="R4082" t="s">
        <v>8318</v>
      </c>
      <c r="S4082" s="11">
        <f t="shared" si="256"/>
        <v>42511.698101851856</v>
      </c>
      <c r="T4082" s="11">
        <f t="shared" si="257"/>
        <v>42535.787500000006</v>
      </c>
    </row>
    <row r="4083" spans="1:20" ht="43.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s="5">
        <f t="shared" si="254"/>
        <v>0.15737410071942445</v>
      </c>
      <c r="H4083" t="s">
        <v>8224</v>
      </c>
      <c r="I4083" t="s">
        <v>8246</v>
      </c>
      <c r="J4083">
        <v>1425819425</v>
      </c>
      <c r="K4083">
        <v>1423231025</v>
      </c>
      <c r="L4083" t="b">
        <v>0</v>
      </c>
      <c r="M4083">
        <v>12</v>
      </c>
      <c r="N4083" s="6">
        <f t="shared" si="255"/>
        <v>29.166666666666668</v>
      </c>
      <c r="O4083" t="b">
        <v>0</v>
      </c>
      <c r="P4083" t="s">
        <v>8271</v>
      </c>
      <c r="Q4083" t="s">
        <v>8317</v>
      </c>
      <c r="R4083" t="s">
        <v>8318</v>
      </c>
      <c r="S4083" s="11">
        <f t="shared" si="256"/>
        <v>42041.581307870365</v>
      </c>
      <c r="T4083" s="11">
        <f t="shared" si="257"/>
        <v>42071.539641203708</v>
      </c>
    </row>
    <row r="4084" spans="1:20" ht="43.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s="5">
        <f t="shared" si="254"/>
        <v>0.02</v>
      </c>
      <c r="H4084" t="s">
        <v>8224</v>
      </c>
      <c r="I4084" t="s">
        <v>8246</v>
      </c>
      <c r="J4084">
        <v>1447542000</v>
      </c>
      <c r="K4084">
        <v>1446179553</v>
      </c>
      <c r="L4084" t="b">
        <v>0</v>
      </c>
      <c r="M4084">
        <v>2</v>
      </c>
      <c r="N4084" s="6">
        <f t="shared" si="255"/>
        <v>1.5</v>
      </c>
      <c r="O4084" t="b">
        <v>0</v>
      </c>
      <c r="P4084" t="s">
        <v>8271</v>
      </c>
      <c r="Q4084" t="s">
        <v>8317</v>
      </c>
      <c r="R4084" t="s">
        <v>8318</v>
      </c>
      <c r="S4084" s="11">
        <f t="shared" si="256"/>
        <v>42307.189270833333</v>
      </c>
      <c r="T4084" s="11">
        <f t="shared" si="257"/>
        <v>42322.958333333328</v>
      </c>
    </row>
    <row r="4085" spans="1:20" ht="43.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s="5">
        <f t="shared" si="254"/>
        <v>0.21685714285714286</v>
      </c>
      <c r="H4085" t="s">
        <v>8224</v>
      </c>
      <c r="I4085" t="s">
        <v>8246</v>
      </c>
      <c r="J4085">
        <v>1452795416</v>
      </c>
      <c r="K4085">
        <v>1450203416</v>
      </c>
      <c r="L4085" t="b">
        <v>0</v>
      </c>
      <c r="M4085">
        <v>6</v>
      </c>
      <c r="N4085" s="6">
        <f t="shared" si="255"/>
        <v>126.5</v>
      </c>
      <c r="O4085" t="b">
        <v>0</v>
      </c>
      <c r="P4085" t="s">
        <v>8271</v>
      </c>
      <c r="Q4085" t="s">
        <v>8317</v>
      </c>
      <c r="R4085" t="s">
        <v>8318</v>
      </c>
      <c r="S4085" s="11">
        <f t="shared" si="256"/>
        <v>42353.761759259258</v>
      </c>
      <c r="T4085" s="11">
        <f t="shared" si="257"/>
        <v>42383.761759259258</v>
      </c>
    </row>
    <row r="4086" spans="1:20" ht="43.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s="5">
        <f t="shared" si="254"/>
        <v>3.3333333333333335E-3</v>
      </c>
      <c r="H4086" t="s">
        <v>8237</v>
      </c>
      <c r="I4086" t="s">
        <v>8249</v>
      </c>
      <c r="J4086">
        <v>1476008906</v>
      </c>
      <c r="K4086">
        <v>1473416906</v>
      </c>
      <c r="L4086" t="b">
        <v>0</v>
      </c>
      <c r="M4086">
        <v>1</v>
      </c>
      <c r="N4086" s="6">
        <f t="shared" si="255"/>
        <v>10</v>
      </c>
      <c r="O4086" t="b">
        <v>0</v>
      </c>
      <c r="P4086" t="s">
        <v>8271</v>
      </c>
      <c r="Q4086" t="s">
        <v>8317</v>
      </c>
      <c r="R4086" t="s">
        <v>8318</v>
      </c>
      <c r="S4086" s="11">
        <f t="shared" si="256"/>
        <v>42622.436412037037</v>
      </c>
      <c r="T4086" s="11">
        <f t="shared" si="257"/>
        <v>42652.436412037037</v>
      </c>
    </row>
    <row r="4087" spans="1:20" ht="43.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s="5">
        <f t="shared" si="254"/>
        <v>2.8571428571428571E-3</v>
      </c>
      <c r="H4087" t="s">
        <v>8224</v>
      </c>
      <c r="I4087" t="s">
        <v>8246</v>
      </c>
      <c r="J4087">
        <v>1427169540</v>
      </c>
      <c r="K4087">
        <v>1424701775</v>
      </c>
      <c r="L4087" t="b">
        <v>0</v>
      </c>
      <c r="M4087">
        <v>1</v>
      </c>
      <c r="N4087" s="6">
        <f t="shared" si="255"/>
        <v>10</v>
      </c>
      <c r="O4087" t="b">
        <v>0</v>
      </c>
      <c r="P4087" t="s">
        <v>8271</v>
      </c>
      <c r="Q4087" t="s">
        <v>8317</v>
      </c>
      <c r="R4087" t="s">
        <v>8318</v>
      </c>
      <c r="S4087" s="11">
        <f t="shared" si="256"/>
        <v>42058.603877314818</v>
      </c>
      <c r="T4087" s="11">
        <f t="shared" si="257"/>
        <v>42087.165972222225</v>
      </c>
    </row>
    <row r="4088" spans="1:20" ht="43.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s="5">
        <f t="shared" si="254"/>
        <v>4.7E-2</v>
      </c>
      <c r="H4088" t="s">
        <v>8224</v>
      </c>
      <c r="I4088" t="s">
        <v>8246</v>
      </c>
      <c r="J4088">
        <v>1448078400</v>
      </c>
      <c r="K4088">
        <v>1445985299</v>
      </c>
      <c r="L4088" t="b">
        <v>0</v>
      </c>
      <c r="M4088">
        <v>5</v>
      </c>
      <c r="N4088" s="6">
        <f t="shared" si="255"/>
        <v>9.4</v>
      </c>
      <c r="O4088" t="b">
        <v>0</v>
      </c>
      <c r="P4088" t="s">
        <v>8271</v>
      </c>
      <c r="Q4088" t="s">
        <v>8317</v>
      </c>
      <c r="R4088" t="s">
        <v>8318</v>
      </c>
      <c r="S4088" s="11">
        <f t="shared" si="256"/>
        <v>42304.940960648149</v>
      </c>
      <c r="T4088" s="11">
        <f t="shared" si="257"/>
        <v>42329.166666666672</v>
      </c>
    </row>
    <row r="4089" spans="1: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s="5">
        <f t="shared" si="254"/>
        <v>0</v>
      </c>
      <c r="H4089" t="s">
        <v>8224</v>
      </c>
      <c r="I4089" t="s">
        <v>8246</v>
      </c>
      <c r="J4089">
        <v>1468777786</v>
      </c>
      <c r="K4089">
        <v>1466185786</v>
      </c>
      <c r="L4089" t="b">
        <v>0</v>
      </c>
      <c r="M4089">
        <v>0</v>
      </c>
      <c r="N4089" s="6">
        <f t="shared" si="255"/>
        <v>0</v>
      </c>
      <c r="O4089" t="b">
        <v>0</v>
      </c>
      <c r="P4089" t="s">
        <v>8271</v>
      </c>
      <c r="Q4089" t="s">
        <v>8317</v>
      </c>
      <c r="R4089" t="s">
        <v>8318</v>
      </c>
      <c r="S4089" s="11">
        <f t="shared" si="256"/>
        <v>42538.742893518516</v>
      </c>
      <c r="T4089" s="11">
        <f t="shared" si="257"/>
        <v>42568.742893518516</v>
      </c>
    </row>
    <row r="4090" spans="1:20" ht="43.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s="5">
        <f t="shared" si="254"/>
        <v>0.108</v>
      </c>
      <c r="H4090" t="s">
        <v>8225</v>
      </c>
      <c r="I4090" t="s">
        <v>8247</v>
      </c>
      <c r="J4090">
        <v>1421403960</v>
      </c>
      <c r="K4090">
        <v>1418827324</v>
      </c>
      <c r="L4090" t="b">
        <v>0</v>
      </c>
      <c r="M4090">
        <v>3</v>
      </c>
      <c r="N4090" s="6">
        <f t="shared" si="255"/>
        <v>72</v>
      </c>
      <c r="O4090" t="b">
        <v>0</v>
      </c>
      <c r="P4090" t="s">
        <v>8271</v>
      </c>
      <c r="Q4090" t="s">
        <v>8317</v>
      </c>
      <c r="R4090" t="s">
        <v>8318</v>
      </c>
      <c r="S4090" s="11">
        <f t="shared" si="256"/>
        <v>41990.612546296295</v>
      </c>
      <c r="T4090" s="11">
        <f t="shared" si="257"/>
        <v>42020.434722222228</v>
      </c>
    </row>
    <row r="4091" spans="1:20" ht="43.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s="5">
        <f t="shared" si="254"/>
        <v>4.8000000000000001E-2</v>
      </c>
      <c r="H4091" t="s">
        <v>8224</v>
      </c>
      <c r="I4091" t="s">
        <v>8246</v>
      </c>
      <c r="J4091">
        <v>1433093700</v>
      </c>
      <c r="K4091">
        <v>1430242488</v>
      </c>
      <c r="L4091" t="b">
        <v>0</v>
      </c>
      <c r="M4091">
        <v>8</v>
      </c>
      <c r="N4091" s="6">
        <f t="shared" si="255"/>
        <v>30</v>
      </c>
      <c r="O4091" t="b">
        <v>0</v>
      </c>
      <c r="P4091" t="s">
        <v>8271</v>
      </c>
      <c r="Q4091" t="s">
        <v>8317</v>
      </c>
      <c r="R4091" t="s">
        <v>8318</v>
      </c>
      <c r="S4091" s="11">
        <f t="shared" si="256"/>
        <v>42122.732499999998</v>
      </c>
      <c r="T4091" s="11">
        <f t="shared" si="257"/>
        <v>42155.732638888891</v>
      </c>
    </row>
    <row r="4092" spans="1:20" ht="43.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s="5">
        <f t="shared" si="254"/>
        <v>3.2000000000000001E-2</v>
      </c>
      <c r="H4092" t="s">
        <v>8224</v>
      </c>
      <c r="I4092" t="s">
        <v>8246</v>
      </c>
      <c r="J4092">
        <v>1438959600</v>
      </c>
      <c r="K4092">
        <v>1437754137</v>
      </c>
      <c r="L4092" t="b">
        <v>0</v>
      </c>
      <c r="M4092">
        <v>3</v>
      </c>
      <c r="N4092" s="6">
        <f t="shared" si="255"/>
        <v>10.666666666666666</v>
      </c>
      <c r="O4092" t="b">
        <v>0</v>
      </c>
      <c r="P4092" t="s">
        <v>8271</v>
      </c>
      <c r="Q4092" t="s">
        <v>8317</v>
      </c>
      <c r="R4092" t="s">
        <v>8318</v>
      </c>
      <c r="S4092" s="11">
        <f t="shared" si="256"/>
        <v>42209.67288194444</v>
      </c>
      <c r="T4092" s="11">
        <f t="shared" si="257"/>
        <v>42223.625</v>
      </c>
    </row>
    <row r="4093" spans="1:20" ht="43.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s="5">
        <f t="shared" si="254"/>
        <v>0.1275</v>
      </c>
      <c r="H4093" t="s">
        <v>8224</v>
      </c>
      <c r="I4093" t="s">
        <v>8246</v>
      </c>
      <c r="J4093">
        <v>1421410151</v>
      </c>
      <c r="K4093">
        <v>1418818151</v>
      </c>
      <c r="L4093" t="b">
        <v>0</v>
      </c>
      <c r="M4093">
        <v>8</v>
      </c>
      <c r="N4093" s="6">
        <f t="shared" si="255"/>
        <v>25.5</v>
      </c>
      <c r="O4093" t="b">
        <v>0</v>
      </c>
      <c r="P4093" t="s">
        <v>8271</v>
      </c>
      <c r="Q4093" t="s">
        <v>8317</v>
      </c>
      <c r="R4093" t="s">
        <v>8318</v>
      </c>
      <c r="S4093" s="11">
        <f t="shared" si="256"/>
        <v>41990.506377314814</v>
      </c>
      <c r="T4093" s="11">
        <f t="shared" si="257"/>
        <v>42020.506377314814</v>
      </c>
    </row>
    <row r="4094" spans="1:20" ht="43.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s="5">
        <f t="shared" si="254"/>
        <v>1.8181818181818181E-4</v>
      </c>
      <c r="H4094" t="s">
        <v>8224</v>
      </c>
      <c r="I4094" t="s">
        <v>8246</v>
      </c>
      <c r="J4094">
        <v>1428205247</v>
      </c>
      <c r="K4094">
        <v>1423024847</v>
      </c>
      <c r="L4094" t="b">
        <v>0</v>
      </c>
      <c r="M4094">
        <v>1</v>
      </c>
      <c r="N4094" s="6">
        <f t="shared" si="255"/>
        <v>20</v>
      </c>
      <c r="O4094" t="b">
        <v>0</v>
      </c>
      <c r="P4094" t="s">
        <v>8271</v>
      </c>
      <c r="Q4094" t="s">
        <v>8317</v>
      </c>
      <c r="R4094" t="s">
        <v>8318</v>
      </c>
      <c r="S4094" s="11">
        <f t="shared" si="256"/>
        <v>42039.194988425923</v>
      </c>
      <c r="T4094" s="11">
        <f t="shared" si="257"/>
        <v>42099.153321759266</v>
      </c>
    </row>
    <row r="4095" spans="1:20" ht="43.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s="5">
        <f t="shared" si="254"/>
        <v>2.4E-2</v>
      </c>
      <c r="H4095" t="s">
        <v>8225</v>
      </c>
      <c r="I4095" t="s">
        <v>8247</v>
      </c>
      <c r="J4095">
        <v>1440272093</v>
      </c>
      <c r="K4095">
        <v>1435088093</v>
      </c>
      <c r="L4095" t="b">
        <v>0</v>
      </c>
      <c r="M4095">
        <v>4</v>
      </c>
      <c r="N4095" s="6">
        <f t="shared" si="255"/>
        <v>15</v>
      </c>
      <c r="O4095" t="b">
        <v>0</v>
      </c>
      <c r="P4095" t="s">
        <v>8271</v>
      </c>
      <c r="Q4095" t="s">
        <v>8317</v>
      </c>
      <c r="R4095" t="s">
        <v>8318</v>
      </c>
      <c r="S4095" s="11">
        <f t="shared" si="256"/>
        <v>42178.815891203703</v>
      </c>
      <c r="T4095" s="11">
        <f t="shared" si="257"/>
        <v>42238.815891203703</v>
      </c>
    </row>
    <row r="4096" spans="1:20" ht="43.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s="5">
        <f t="shared" ref="G4096:G4115" si="258">E4096/D4096</f>
        <v>0.36499999999999999</v>
      </c>
      <c r="H4096" t="s">
        <v>8224</v>
      </c>
      <c r="I4096" t="s">
        <v>8246</v>
      </c>
      <c r="J4096">
        <v>1413953940</v>
      </c>
      <c r="K4096">
        <v>1410141900</v>
      </c>
      <c r="L4096" t="b">
        <v>0</v>
      </c>
      <c r="M4096">
        <v>8</v>
      </c>
      <c r="N4096" s="6">
        <f t="shared" si="255"/>
        <v>91.25</v>
      </c>
      <c r="O4096" t="b">
        <v>0</v>
      </c>
      <c r="P4096" t="s">
        <v>8271</v>
      </c>
      <c r="Q4096" t="s">
        <v>8317</v>
      </c>
      <c r="R4096" t="s">
        <v>8318</v>
      </c>
      <c r="S4096" s="11">
        <f t="shared" si="256"/>
        <v>41890.086805555555</v>
      </c>
      <c r="T4096" s="11">
        <f t="shared" si="257"/>
        <v>41934.207638888889</v>
      </c>
    </row>
    <row r="4097" spans="1:20" ht="29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s="5">
        <f t="shared" si="258"/>
        <v>2.6666666666666668E-2</v>
      </c>
      <c r="H4097" t="s">
        <v>8238</v>
      </c>
      <c r="I4097" t="s">
        <v>8256</v>
      </c>
      <c r="J4097">
        <v>1482108350</v>
      </c>
      <c r="K4097">
        <v>1479516350</v>
      </c>
      <c r="L4097" t="b">
        <v>0</v>
      </c>
      <c r="M4097">
        <v>1</v>
      </c>
      <c r="N4097" s="6">
        <f t="shared" si="255"/>
        <v>800</v>
      </c>
      <c r="O4097" t="b">
        <v>0</v>
      </c>
      <c r="P4097" t="s">
        <v>8271</v>
      </c>
      <c r="Q4097" t="s">
        <v>8317</v>
      </c>
      <c r="R4097" t="s">
        <v>8318</v>
      </c>
      <c r="S4097" s="11">
        <f t="shared" si="256"/>
        <v>42693.031828703708</v>
      </c>
      <c r="T4097" s="11">
        <f t="shared" si="257"/>
        <v>42723.031828703708</v>
      </c>
    </row>
    <row r="4098" spans="1:20" ht="43.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s="5">
        <f t="shared" si="258"/>
        <v>0.11428571428571428</v>
      </c>
      <c r="H4098" t="s">
        <v>8225</v>
      </c>
      <c r="I4098" t="s">
        <v>8247</v>
      </c>
      <c r="J4098">
        <v>1488271860</v>
      </c>
      <c r="K4098">
        <v>1484484219</v>
      </c>
      <c r="L4098" t="b">
        <v>0</v>
      </c>
      <c r="M4098">
        <v>5</v>
      </c>
      <c r="N4098" s="6">
        <f t="shared" si="255"/>
        <v>80</v>
      </c>
      <c r="O4098" t="b">
        <v>0</v>
      </c>
      <c r="P4098" t="s">
        <v>8271</v>
      </c>
      <c r="Q4098" t="s">
        <v>8317</v>
      </c>
      <c r="R4098" t="s">
        <v>8318</v>
      </c>
      <c r="S4098" s="11">
        <f t="shared" si="256"/>
        <v>42750.530312499999</v>
      </c>
      <c r="T4098" s="11">
        <f t="shared" si="257"/>
        <v>42794.368749999994</v>
      </c>
    </row>
    <row r="4099" spans="1:20" ht="43.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s="5">
        <f t="shared" si="258"/>
        <v>0</v>
      </c>
      <c r="H4099" t="s">
        <v>8225</v>
      </c>
      <c r="I4099" t="s">
        <v>8247</v>
      </c>
      <c r="J4099">
        <v>1454284500</v>
      </c>
      <c r="K4099">
        <v>1449431237</v>
      </c>
      <c r="L4099" t="b">
        <v>0</v>
      </c>
      <c r="M4099">
        <v>0</v>
      </c>
      <c r="N4099" s="6">
        <f t="shared" ref="N4099:N4115" si="259">IFERROR(E4099/M4099,0)</f>
        <v>0</v>
      </c>
      <c r="O4099" t="b">
        <v>0</v>
      </c>
      <c r="P4099" t="s">
        <v>8271</v>
      </c>
      <c r="Q4099" t="s">
        <v>8317</v>
      </c>
      <c r="R4099" t="s">
        <v>8318</v>
      </c>
      <c r="S4099" s="11">
        <f t="shared" ref="S4099:S4115" si="260">((($K4099/60)/60)/24)+DATE(1970,1,1)</f>
        <v>42344.824502314819</v>
      </c>
      <c r="T4099" s="11">
        <f t="shared" ref="T4099:T4115" si="261">((($J4099/60)/60)/24)+DATE(1970,1,1)</f>
        <v>42400.996527777781</v>
      </c>
    </row>
    <row r="4100" spans="1:20" ht="43.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s="5">
        <f t="shared" si="258"/>
        <v>0</v>
      </c>
      <c r="H4100" t="s">
        <v>8224</v>
      </c>
      <c r="I4100" t="s">
        <v>8246</v>
      </c>
      <c r="J4100">
        <v>1465060797</v>
      </c>
      <c r="K4100">
        <v>1462468797</v>
      </c>
      <c r="L4100" t="b">
        <v>0</v>
      </c>
      <c r="M4100">
        <v>0</v>
      </c>
      <c r="N4100" s="6">
        <f t="shared" si="259"/>
        <v>0</v>
      </c>
      <c r="O4100" t="b">
        <v>0</v>
      </c>
      <c r="P4100" t="s">
        <v>8271</v>
      </c>
      <c r="Q4100" t="s">
        <v>8317</v>
      </c>
      <c r="R4100" t="s">
        <v>8318</v>
      </c>
      <c r="S4100" s="11">
        <f t="shared" si="260"/>
        <v>42495.722187499996</v>
      </c>
      <c r="T4100" s="11">
        <f t="shared" si="261"/>
        <v>42525.722187499996</v>
      </c>
    </row>
    <row r="4101" spans="1:20" ht="43.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s="5">
        <f t="shared" si="258"/>
        <v>1.1111111111111112E-2</v>
      </c>
      <c r="H4101" t="s">
        <v>8224</v>
      </c>
      <c r="I4101" t="s">
        <v>8246</v>
      </c>
      <c r="J4101">
        <v>1472847873</v>
      </c>
      <c r="K4101">
        <v>1468959873</v>
      </c>
      <c r="L4101" t="b">
        <v>0</v>
      </c>
      <c r="M4101">
        <v>1</v>
      </c>
      <c r="N4101" s="6">
        <f t="shared" si="259"/>
        <v>50</v>
      </c>
      <c r="O4101" t="b">
        <v>0</v>
      </c>
      <c r="P4101" t="s">
        <v>8271</v>
      </c>
      <c r="Q4101" t="s">
        <v>8317</v>
      </c>
      <c r="R4101" t="s">
        <v>8318</v>
      </c>
      <c r="S4101" s="11">
        <f t="shared" si="260"/>
        <v>42570.850381944445</v>
      </c>
      <c r="T4101" s="11">
        <f t="shared" si="261"/>
        <v>42615.850381944445</v>
      </c>
    </row>
    <row r="4102" spans="1:20" ht="29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s="5">
        <f t="shared" si="258"/>
        <v>0</v>
      </c>
      <c r="H4102" t="s">
        <v>8224</v>
      </c>
      <c r="I4102" t="s">
        <v>8246</v>
      </c>
      <c r="J4102">
        <v>1414205990</v>
      </c>
      <c r="K4102">
        <v>1413341990</v>
      </c>
      <c r="L4102" t="b">
        <v>0</v>
      </c>
      <c r="M4102">
        <v>0</v>
      </c>
      <c r="N4102" s="6">
        <f t="shared" si="259"/>
        <v>0</v>
      </c>
      <c r="O4102" t="b">
        <v>0</v>
      </c>
      <c r="P4102" t="s">
        <v>8271</v>
      </c>
      <c r="Q4102" t="s">
        <v>8317</v>
      </c>
      <c r="R4102" t="s">
        <v>8318</v>
      </c>
      <c r="S4102" s="11">
        <f t="shared" si="260"/>
        <v>41927.124884259261</v>
      </c>
      <c r="T4102" s="11">
        <f t="shared" si="261"/>
        <v>41937.124884259261</v>
      </c>
    </row>
    <row r="4103" spans="1:20" ht="43.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s="5">
        <f t="shared" si="258"/>
        <v>0</v>
      </c>
      <c r="H4103" t="s">
        <v>8224</v>
      </c>
      <c r="I4103" t="s">
        <v>8246</v>
      </c>
      <c r="J4103">
        <v>1485380482</v>
      </c>
      <c r="K4103">
        <v>1482788482</v>
      </c>
      <c r="L4103" t="b">
        <v>0</v>
      </c>
      <c r="M4103">
        <v>0</v>
      </c>
      <c r="N4103" s="6">
        <f t="shared" si="259"/>
        <v>0</v>
      </c>
      <c r="O4103" t="b">
        <v>0</v>
      </c>
      <c r="P4103" t="s">
        <v>8271</v>
      </c>
      <c r="Q4103" t="s">
        <v>8317</v>
      </c>
      <c r="R4103" t="s">
        <v>8318</v>
      </c>
      <c r="S4103" s="11">
        <f t="shared" si="260"/>
        <v>42730.903726851851</v>
      </c>
      <c r="T4103" s="11">
        <f t="shared" si="261"/>
        <v>42760.903726851851</v>
      </c>
    </row>
    <row r="4104" spans="1:20" ht="43.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s="5">
        <f t="shared" si="258"/>
        <v>0.27400000000000002</v>
      </c>
      <c r="H4104" t="s">
        <v>8224</v>
      </c>
      <c r="I4104" t="s">
        <v>8246</v>
      </c>
      <c r="J4104">
        <v>1463343673</v>
      </c>
      <c r="K4104">
        <v>1460751673</v>
      </c>
      <c r="L4104" t="b">
        <v>0</v>
      </c>
      <c r="M4104">
        <v>6</v>
      </c>
      <c r="N4104" s="6">
        <f t="shared" si="259"/>
        <v>22.833333333333332</v>
      </c>
      <c r="O4104" t="b">
        <v>0</v>
      </c>
      <c r="P4104" t="s">
        <v>8271</v>
      </c>
      <c r="Q4104" t="s">
        <v>8317</v>
      </c>
      <c r="R4104" t="s">
        <v>8318</v>
      </c>
      <c r="S4104" s="11">
        <f t="shared" si="260"/>
        <v>42475.848067129627</v>
      </c>
      <c r="T4104" s="11">
        <f t="shared" si="261"/>
        <v>42505.848067129627</v>
      </c>
    </row>
    <row r="4105" spans="1:20" ht="43.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s="5">
        <f t="shared" si="258"/>
        <v>0.1</v>
      </c>
      <c r="H4105" t="s">
        <v>8224</v>
      </c>
      <c r="I4105" t="s">
        <v>8246</v>
      </c>
      <c r="J4105">
        <v>1440613920</v>
      </c>
      <c r="K4105">
        <v>1435953566</v>
      </c>
      <c r="L4105" t="b">
        <v>0</v>
      </c>
      <c r="M4105">
        <v>6</v>
      </c>
      <c r="N4105" s="6">
        <f t="shared" si="259"/>
        <v>16.666666666666668</v>
      </c>
      <c r="O4105" t="b">
        <v>0</v>
      </c>
      <c r="P4105" t="s">
        <v>8271</v>
      </c>
      <c r="Q4105" t="s">
        <v>8317</v>
      </c>
      <c r="R4105" t="s">
        <v>8318</v>
      </c>
      <c r="S4105" s="11">
        <f t="shared" si="260"/>
        <v>42188.83293981482</v>
      </c>
      <c r="T4105" s="11">
        <f t="shared" si="261"/>
        <v>42242.772222222222</v>
      </c>
    </row>
    <row r="4106" spans="1:20" ht="43.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s="5">
        <f t="shared" si="258"/>
        <v>0.21366666666666667</v>
      </c>
      <c r="H4106" t="s">
        <v>8226</v>
      </c>
      <c r="I4106" t="s">
        <v>8248</v>
      </c>
      <c r="J4106">
        <v>1477550434</v>
      </c>
      <c r="K4106">
        <v>1474958434</v>
      </c>
      <c r="L4106" t="b">
        <v>0</v>
      </c>
      <c r="M4106">
        <v>14</v>
      </c>
      <c r="N4106" s="6">
        <f t="shared" si="259"/>
        <v>45.785714285714285</v>
      </c>
      <c r="O4106" t="b">
        <v>0</v>
      </c>
      <c r="P4106" t="s">
        <v>8271</v>
      </c>
      <c r="Q4106" t="s">
        <v>8317</v>
      </c>
      <c r="R4106" t="s">
        <v>8318</v>
      </c>
      <c r="S4106" s="11">
        <f t="shared" si="260"/>
        <v>42640.278171296297</v>
      </c>
      <c r="T4106" s="11">
        <f t="shared" si="261"/>
        <v>42670.278171296297</v>
      </c>
    </row>
    <row r="4107" spans="1:20" ht="43.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s="5">
        <f t="shared" si="258"/>
        <v>6.9696969696969702E-2</v>
      </c>
      <c r="H4107" t="s">
        <v>8238</v>
      </c>
      <c r="I4107" t="s">
        <v>8256</v>
      </c>
      <c r="J4107">
        <v>1482711309</v>
      </c>
      <c r="K4107">
        <v>1479860109</v>
      </c>
      <c r="L4107" t="b">
        <v>0</v>
      </c>
      <c r="M4107">
        <v>6</v>
      </c>
      <c r="N4107" s="6">
        <f t="shared" si="259"/>
        <v>383.33333333333331</v>
      </c>
      <c r="O4107" t="b">
        <v>0</v>
      </c>
      <c r="P4107" t="s">
        <v>8271</v>
      </c>
      <c r="Q4107" t="s">
        <v>8317</v>
      </c>
      <c r="R4107" t="s">
        <v>8318</v>
      </c>
      <c r="S4107" s="11">
        <f t="shared" si="260"/>
        <v>42697.010520833333</v>
      </c>
      <c r="T4107" s="11">
        <f t="shared" si="261"/>
        <v>42730.010520833333</v>
      </c>
    </row>
    <row r="4108" spans="1:20" ht="43.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s="5">
        <f t="shared" si="258"/>
        <v>0.70599999999999996</v>
      </c>
      <c r="H4108" t="s">
        <v>8224</v>
      </c>
      <c r="I4108" t="s">
        <v>8246</v>
      </c>
      <c r="J4108">
        <v>1427936400</v>
      </c>
      <c r="K4108">
        <v>1424221866</v>
      </c>
      <c r="L4108" t="b">
        <v>0</v>
      </c>
      <c r="M4108">
        <v>33</v>
      </c>
      <c r="N4108" s="6">
        <f t="shared" si="259"/>
        <v>106.96969696969697</v>
      </c>
      <c r="O4108" t="b">
        <v>0</v>
      </c>
      <c r="P4108" t="s">
        <v>8271</v>
      </c>
      <c r="Q4108" t="s">
        <v>8317</v>
      </c>
      <c r="R4108" t="s">
        <v>8318</v>
      </c>
      <c r="S4108" s="11">
        <f t="shared" si="260"/>
        <v>42053.049375000002</v>
      </c>
      <c r="T4108" s="11">
        <f t="shared" si="261"/>
        <v>42096.041666666672</v>
      </c>
    </row>
    <row r="4109" spans="1:20" ht="43.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s="5">
        <f t="shared" si="258"/>
        <v>2.0500000000000001E-2</v>
      </c>
      <c r="H4109" t="s">
        <v>8224</v>
      </c>
      <c r="I4109" t="s">
        <v>8246</v>
      </c>
      <c r="J4109">
        <v>1411596001</v>
      </c>
      <c r="K4109">
        <v>1409608801</v>
      </c>
      <c r="L4109" t="b">
        <v>0</v>
      </c>
      <c r="M4109">
        <v>4</v>
      </c>
      <c r="N4109" s="6">
        <f t="shared" si="259"/>
        <v>10.25</v>
      </c>
      <c r="O4109" t="b">
        <v>0</v>
      </c>
      <c r="P4109" t="s">
        <v>8271</v>
      </c>
      <c r="Q4109" t="s">
        <v>8317</v>
      </c>
      <c r="R4109" t="s">
        <v>8318</v>
      </c>
      <c r="S4109" s="11">
        <f t="shared" si="260"/>
        <v>41883.916678240741</v>
      </c>
      <c r="T4109" s="11">
        <f t="shared" si="261"/>
        <v>41906.916678240741</v>
      </c>
    </row>
    <row r="4110" spans="1:20" ht="43.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s="5">
        <f t="shared" si="258"/>
        <v>1.9666666666666666E-2</v>
      </c>
      <c r="H4110" t="s">
        <v>8224</v>
      </c>
      <c r="I4110" t="s">
        <v>8246</v>
      </c>
      <c r="J4110">
        <v>1488517200</v>
      </c>
      <c r="K4110">
        <v>1485909937</v>
      </c>
      <c r="L4110" t="b">
        <v>0</v>
      </c>
      <c r="M4110">
        <v>1</v>
      </c>
      <c r="N4110" s="6">
        <f t="shared" si="259"/>
        <v>59</v>
      </c>
      <c r="O4110" t="b">
        <v>0</v>
      </c>
      <c r="P4110" t="s">
        <v>8271</v>
      </c>
      <c r="Q4110" t="s">
        <v>8317</v>
      </c>
      <c r="R4110" t="s">
        <v>8318</v>
      </c>
      <c r="S4110" s="11">
        <f t="shared" si="260"/>
        <v>42767.031678240746</v>
      </c>
      <c r="T4110" s="11">
        <f t="shared" si="261"/>
        <v>42797.208333333328</v>
      </c>
    </row>
    <row r="4111" spans="1:20" ht="43.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s="5">
        <f t="shared" si="258"/>
        <v>0</v>
      </c>
      <c r="H4111" t="s">
        <v>8225</v>
      </c>
      <c r="I4111" t="s">
        <v>8247</v>
      </c>
      <c r="J4111">
        <v>1448805404</v>
      </c>
      <c r="K4111">
        <v>1446209804</v>
      </c>
      <c r="L4111" t="b">
        <v>0</v>
      </c>
      <c r="M4111">
        <v>0</v>
      </c>
      <c r="N4111" s="6">
        <f t="shared" si="259"/>
        <v>0</v>
      </c>
      <c r="O4111" t="b">
        <v>0</v>
      </c>
      <c r="P4111" t="s">
        <v>8271</v>
      </c>
      <c r="Q4111" t="s">
        <v>8317</v>
      </c>
      <c r="R4111" t="s">
        <v>8318</v>
      </c>
      <c r="S4111" s="11">
        <f t="shared" si="260"/>
        <v>42307.539398148147</v>
      </c>
      <c r="T4111" s="11">
        <f t="shared" si="261"/>
        <v>42337.581064814818</v>
      </c>
    </row>
    <row r="4112" spans="1:20" ht="43.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s="5">
        <f t="shared" si="258"/>
        <v>0.28666666666666668</v>
      </c>
      <c r="H4112" t="s">
        <v>8225</v>
      </c>
      <c r="I4112" t="s">
        <v>8247</v>
      </c>
      <c r="J4112">
        <v>1469113351</v>
      </c>
      <c r="K4112">
        <v>1463929351</v>
      </c>
      <c r="L4112" t="b">
        <v>0</v>
      </c>
      <c r="M4112">
        <v>6</v>
      </c>
      <c r="N4112" s="6">
        <f t="shared" si="259"/>
        <v>14.333333333333334</v>
      </c>
      <c r="O4112" t="b">
        <v>0</v>
      </c>
      <c r="P4112" t="s">
        <v>8271</v>
      </c>
      <c r="Q4112" t="s">
        <v>8317</v>
      </c>
      <c r="R4112" t="s">
        <v>8318</v>
      </c>
      <c r="S4112" s="11">
        <f t="shared" si="260"/>
        <v>42512.626747685179</v>
      </c>
      <c r="T4112" s="11">
        <f t="shared" si="261"/>
        <v>42572.626747685179</v>
      </c>
    </row>
    <row r="4113" spans="1:20" ht="43.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s="5">
        <f t="shared" si="258"/>
        <v>3.1333333333333331E-2</v>
      </c>
      <c r="H4113" t="s">
        <v>8224</v>
      </c>
      <c r="I4113" t="s">
        <v>8246</v>
      </c>
      <c r="J4113">
        <v>1424747740</v>
      </c>
      <c r="K4113">
        <v>1422155740</v>
      </c>
      <c r="L4113" t="b">
        <v>0</v>
      </c>
      <c r="M4113">
        <v>6</v>
      </c>
      <c r="N4113" s="6">
        <f t="shared" si="259"/>
        <v>15.666666666666666</v>
      </c>
      <c r="O4113" t="b">
        <v>0</v>
      </c>
      <c r="P4113" t="s">
        <v>8271</v>
      </c>
      <c r="Q4113" t="s">
        <v>8317</v>
      </c>
      <c r="R4113" t="s">
        <v>8318</v>
      </c>
      <c r="S4113" s="11">
        <f t="shared" si="260"/>
        <v>42029.135879629626</v>
      </c>
      <c r="T4113" s="11">
        <f t="shared" si="261"/>
        <v>42059.135879629626</v>
      </c>
    </row>
    <row r="4114" spans="1:20" ht="43.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s="5">
        <f t="shared" si="258"/>
        <v>4.0000000000000002E-4</v>
      </c>
      <c r="H4114" t="s">
        <v>8241</v>
      </c>
      <c r="I4114" t="s">
        <v>8249</v>
      </c>
      <c r="J4114">
        <v>1456617600</v>
      </c>
      <c r="K4114">
        <v>1454280186</v>
      </c>
      <c r="L4114" t="b">
        <v>0</v>
      </c>
      <c r="M4114">
        <v>1</v>
      </c>
      <c r="N4114" s="6">
        <f t="shared" si="259"/>
        <v>1</v>
      </c>
      <c r="O4114" t="b">
        <v>0</v>
      </c>
      <c r="P4114" t="s">
        <v>8271</v>
      </c>
      <c r="Q4114" t="s">
        <v>8317</v>
      </c>
      <c r="R4114" t="s">
        <v>8318</v>
      </c>
      <c r="S4114" s="11">
        <f t="shared" si="260"/>
        <v>42400.946597222224</v>
      </c>
      <c r="T4114" s="11">
        <f t="shared" si="261"/>
        <v>42428</v>
      </c>
    </row>
    <row r="4115" spans="1:20" ht="43.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s="5">
        <f t="shared" si="258"/>
        <v>2E-3</v>
      </c>
      <c r="H4115" t="s">
        <v>8224</v>
      </c>
      <c r="I4115" t="s">
        <v>8246</v>
      </c>
      <c r="J4115">
        <v>1452234840</v>
      </c>
      <c r="K4115">
        <v>1450619123</v>
      </c>
      <c r="L4115" t="b">
        <v>0</v>
      </c>
      <c r="M4115">
        <v>3</v>
      </c>
      <c r="N4115" s="6">
        <f t="shared" si="259"/>
        <v>1</v>
      </c>
      <c r="O4115" t="b">
        <v>0</v>
      </c>
      <c r="P4115" t="s">
        <v>8271</v>
      </c>
      <c r="Q4115" t="s">
        <v>8317</v>
      </c>
      <c r="R4115" t="s">
        <v>8318</v>
      </c>
      <c r="S4115" s="11">
        <f t="shared" si="260"/>
        <v>42358.573182870372</v>
      </c>
      <c r="T4115" s="11">
        <f t="shared" si="261"/>
        <v>42377.273611111115</v>
      </c>
    </row>
    <row r="4116" spans="1:20">
      <c r="B4116"/>
      <c r="C4116"/>
      <c r="G4116"/>
      <c r="S4116"/>
      <c r="T4116"/>
    </row>
    <row r="4117" spans="1:20">
      <c r="B4117"/>
      <c r="C4117"/>
      <c r="G4117"/>
      <c r="S4117"/>
      <c r="T4117"/>
    </row>
    <row r="4118" spans="1:20">
      <c r="B4118"/>
      <c r="C4118"/>
      <c r="G4118"/>
      <c r="S4118"/>
      <c r="T4118"/>
    </row>
    <row r="4119" spans="1:20">
      <c r="B4119"/>
      <c r="C4119"/>
      <c r="G4119"/>
      <c r="S4119"/>
      <c r="T4119"/>
    </row>
    <row r="4120" spans="1:20">
      <c r="B4120"/>
      <c r="C4120"/>
      <c r="G4120"/>
      <c r="S4120"/>
      <c r="T4120"/>
    </row>
    <row r="4121" spans="1:20">
      <c r="B4121"/>
      <c r="C4121"/>
      <c r="G4121"/>
      <c r="S4121"/>
      <c r="T4121"/>
    </row>
    <row r="4122" spans="1:20">
      <c r="B4122"/>
      <c r="C4122"/>
      <c r="G4122"/>
      <c r="S4122"/>
      <c r="T4122"/>
    </row>
    <row r="4123" spans="1:20">
      <c r="B4123"/>
      <c r="C4123"/>
      <c r="G4123"/>
      <c r="S4123"/>
      <c r="T4123"/>
    </row>
    <row r="4124" spans="1:20">
      <c r="B4124"/>
      <c r="C4124"/>
      <c r="G4124"/>
      <c r="S4124"/>
      <c r="T4124"/>
    </row>
    <row r="4125" spans="1:20">
      <c r="B4125"/>
      <c r="C4125"/>
      <c r="G4125"/>
      <c r="S4125"/>
      <c r="T4125"/>
    </row>
    <row r="4126" spans="1:20">
      <c r="B4126"/>
      <c r="C4126"/>
      <c r="G4126"/>
      <c r="S4126"/>
      <c r="T4126"/>
    </row>
    <row r="4127" spans="1:20">
      <c r="B4127"/>
      <c r="C4127"/>
      <c r="G4127"/>
      <c r="S4127"/>
      <c r="T4127"/>
    </row>
    <row r="4128" spans="1:20">
      <c r="B4128"/>
      <c r="C4128"/>
      <c r="G4128"/>
      <c r="S4128"/>
      <c r="T4128"/>
    </row>
    <row r="4129" spans="2:20">
      <c r="B4129"/>
      <c r="C4129"/>
      <c r="G4129"/>
      <c r="S4129"/>
      <c r="T4129"/>
    </row>
    <row r="4130" spans="2:20">
      <c r="B4130"/>
      <c r="C4130"/>
      <c r="G4130"/>
      <c r="S4130"/>
      <c r="T4130"/>
    </row>
    <row r="4131" spans="2:20">
      <c r="B4131"/>
      <c r="C4131"/>
      <c r="G4131"/>
      <c r="S4131"/>
      <c r="T4131"/>
    </row>
    <row r="4132" spans="2:20">
      <c r="B4132"/>
      <c r="C4132"/>
      <c r="G4132"/>
      <c r="S4132"/>
      <c r="T4132"/>
    </row>
    <row r="4133" spans="2:20">
      <c r="B4133"/>
      <c r="C4133"/>
      <c r="G4133"/>
      <c r="S4133"/>
      <c r="T4133"/>
    </row>
    <row r="4134" spans="2:20">
      <c r="B4134"/>
      <c r="C4134"/>
      <c r="G4134"/>
      <c r="S4134"/>
      <c r="T4134"/>
    </row>
    <row r="4135" spans="2:20">
      <c r="B4135"/>
      <c r="C4135"/>
      <c r="G4135"/>
      <c r="S4135"/>
      <c r="T4135"/>
    </row>
    <row r="4136" spans="2:20">
      <c r="B4136"/>
      <c r="C4136"/>
      <c r="G4136"/>
      <c r="S4136"/>
      <c r="T4136"/>
    </row>
    <row r="4137" spans="2:20">
      <c r="B4137"/>
      <c r="C4137"/>
      <c r="G4137"/>
      <c r="S4137"/>
      <c r="T4137"/>
    </row>
    <row r="4138" spans="2:20">
      <c r="B4138"/>
      <c r="C4138"/>
      <c r="G4138"/>
      <c r="S4138"/>
      <c r="T4138"/>
    </row>
    <row r="4139" spans="2:20">
      <c r="B4139"/>
      <c r="C4139"/>
      <c r="G4139"/>
      <c r="S4139"/>
      <c r="T4139"/>
    </row>
    <row r="4140" spans="2:20">
      <c r="B4140"/>
      <c r="C4140"/>
      <c r="G4140"/>
      <c r="S4140"/>
      <c r="T4140"/>
    </row>
    <row r="4141" spans="2:20">
      <c r="B4141"/>
      <c r="C4141"/>
      <c r="G4141"/>
      <c r="S4141"/>
      <c r="T4141"/>
    </row>
    <row r="4142" spans="2:20">
      <c r="B4142"/>
      <c r="C4142"/>
      <c r="G4142"/>
      <c r="S4142"/>
      <c r="T4142"/>
    </row>
    <row r="4143" spans="2:20">
      <c r="B4143"/>
      <c r="C4143"/>
      <c r="G4143"/>
      <c r="S4143"/>
      <c r="T4143"/>
    </row>
    <row r="4144" spans="2:20">
      <c r="B4144"/>
      <c r="C4144"/>
      <c r="G4144"/>
      <c r="S4144"/>
      <c r="T4144"/>
    </row>
    <row r="4145" spans="2:20">
      <c r="B4145"/>
      <c r="C4145"/>
      <c r="G4145"/>
      <c r="S4145"/>
      <c r="T4145"/>
    </row>
    <row r="4146" spans="2:20">
      <c r="B4146"/>
      <c r="C4146"/>
      <c r="G4146"/>
      <c r="S4146"/>
      <c r="T4146"/>
    </row>
    <row r="4147" spans="2:20">
      <c r="B4147"/>
      <c r="C4147"/>
      <c r="G4147"/>
      <c r="S4147"/>
      <c r="T4147"/>
    </row>
    <row r="4148" spans="2:20">
      <c r="B4148"/>
      <c r="C4148"/>
      <c r="G4148"/>
      <c r="S4148"/>
      <c r="T4148"/>
    </row>
    <row r="4149" spans="2:20">
      <c r="B4149"/>
      <c r="C4149"/>
      <c r="G4149"/>
      <c r="S4149"/>
      <c r="T4149"/>
    </row>
    <row r="4150" spans="2:20">
      <c r="B4150"/>
      <c r="C4150"/>
      <c r="G4150"/>
      <c r="S4150"/>
      <c r="T4150"/>
    </row>
    <row r="4151" spans="2:20">
      <c r="B4151"/>
      <c r="C4151"/>
      <c r="G4151"/>
      <c r="S4151"/>
      <c r="T4151"/>
    </row>
    <row r="4152" spans="2:20">
      <c r="B4152"/>
      <c r="C4152"/>
      <c r="G4152"/>
      <c r="S4152"/>
      <c r="T4152"/>
    </row>
    <row r="4153" spans="2:20">
      <c r="B4153"/>
      <c r="C4153"/>
      <c r="G4153"/>
      <c r="S4153"/>
      <c r="T4153"/>
    </row>
  </sheetData>
  <autoFilter ref="F1:F4153" xr:uid="{F0C7EA83-0866-4C1D-BD31-80A6E49932F9}"/>
  <conditionalFormatting sqref="F1:G4115 F4154:G1048576">
    <cfRule type="containsText" dxfId="6" priority="6" operator="containsText" text="live">
      <formula>NOT(ISERROR(SEARCH("live",F1)))</formula>
    </cfRule>
    <cfRule type="containsText" dxfId="5" priority="7" operator="containsText" text="failed">
      <formula>NOT(ISERROR(SEARCH("failed",F1)))</formula>
    </cfRule>
    <cfRule type="containsText" dxfId="4" priority="8" operator="containsText" text="canceled">
      <formula>NOT(ISERROR(SEARCH("canceled",F1)))</formula>
    </cfRule>
    <cfRule type="containsText" dxfId="3" priority="9" operator="containsText" text="successful">
      <formula>NOT(ISERROR(SEARCH("successful",F1)))</formula>
    </cfRule>
  </conditionalFormatting>
  <conditionalFormatting sqref="G2:G4115">
    <cfRule type="cellIs" dxfId="2" priority="3" operator="greaterThan">
      <formula>200%</formula>
    </cfRule>
    <cfRule type="cellIs" dxfId="1" priority="4" operator="between">
      <formula>1</formula>
      <formula>2</formula>
    </cfRule>
    <cfRule type="cellIs" dxfId="0" priority="5" operator="lessThan">
      <formula>1</formula>
    </cfRule>
  </conditionalFormatting>
  <conditionalFormatting sqref="G1:G1048576">
    <cfRule type="colorScale" priority="1">
      <colorScale>
        <cfvo type="num" val="0"/>
        <cfvo type="num" val="1"/>
        <cfvo type="num" val="2"/>
        <color rgb="FFC00000"/>
        <color rgb="FF92D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2B39D-AF32-4153-A79A-92A61F885E03}">
  <dimension ref="A1:F14"/>
  <sheetViews>
    <sheetView workbookViewId="0">
      <selection activeCell="D32" sqref="D32"/>
    </sheetView>
  </sheetViews>
  <sheetFormatPr defaultRowHeight="14.5"/>
  <cols>
    <col min="1" max="1" width="12.90625" bestFit="1" customWidth="1"/>
    <col min="2" max="2" width="15.6328125" bestFit="1" customWidth="1"/>
    <col min="3" max="3" width="4.08984375" bestFit="1" customWidth="1"/>
    <col min="4" max="4" width="5.81640625" bestFit="1" customWidth="1"/>
    <col min="5" max="5" width="8.453125" bestFit="1" customWidth="1"/>
    <col min="6" max="6" width="10.7265625" bestFit="1" customWidth="1"/>
  </cols>
  <sheetData>
    <row r="1" spans="1:6">
      <c r="A1" s="7" t="s">
        <v>8223</v>
      </c>
      <c r="B1" t="s">
        <v>8364</v>
      </c>
    </row>
    <row r="3" spans="1:6">
      <c r="A3" s="7" t="s">
        <v>8362</v>
      </c>
      <c r="B3" s="7" t="s">
        <v>8363</v>
      </c>
    </row>
    <row r="4" spans="1:6">
      <c r="A4" s="7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>
      <c r="A5" s="8" t="s">
        <v>8310</v>
      </c>
      <c r="B5" s="9">
        <v>300</v>
      </c>
      <c r="C5" s="9"/>
      <c r="D5" s="9">
        <v>180</v>
      </c>
      <c r="E5" s="9">
        <v>40</v>
      </c>
      <c r="F5" s="9">
        <v>520</v>
      </c>
    </row>
    <row r="6" spans="1:6">
      <c r="A6" s="8" t="s">
        <v>8336</v>
      </c>
      <c r="B6" s="9">
        <v>34</v>
      </c>
      <c r="C6" s="9">
        <v>6</v>
      </c>
      <c r="D6" s="9">
        <v>140</v>
      </c>
      <c r="E6" s="9">
        <v>20</v>
      </c>
      <c r="F6" s="9">
        <v>200</v>
      </c>
    </row>
    <row r="7" spans="1:6">
      <c r="A7" s="8" t="s">
        <v>8333</v>
      </c>
      <c r="B7" s="9">
        <v>80</v>
      </c>
      <c r="C7" s="9"/>
      <c r="D7" s="9">
        <v>140</v>
      </c>
      <c r="E7" s="9"/>
      <c r="F7" s="9">
        <v>220</v>
      </c>
    </row>
    <row r="8" spans="1:6">
      <c r="A8" s="8" t="s">
        <v>8331</v>
      </c>
      <c r="B8" s="9"/>
      <c r="C8" s="9"/>
      <c r="D8" s="9"/>
      <c r="E8" s="9">
        <v>24</v>
      </c>
      <c r="F8" s="9">
        <v>24</v>
      </c>
    </row>
    <row r="9" spans="1:6">
      <c r="A9" s="8" t="s">
        <v>8325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</row>
    <row r="10" spans="1:6">
      <c r="A10" s="8" t="s">
        <v>8338</v>
      </c>
      <c r="B10" s="9">
        <v>103</v>
      </c>
      <c r="C10" s="9"/>
      <c r="D10" s="9">
        <v>117</v>
      </c>
      <c r="E10" s="9"/>
      <c r="F10" s="9">
        <v>220</v>
      </c>
    </row>
    <row r="11" spans="1:6">
      <c r="A11" s="8" t="s">
        <v>8322</v>
      </c>
      <c r="B11" s="9">
        <v>80</v>
      </c>
      <c r="C11" s="9"/>
      <c r="D11" s="9">
        <v>127</v>
      </c>
      <c r="E11" s="9">
        <v>30</v>
      </c>
      <c r="F11" s="9">
        <v>237</v>
      </c>
    </row>
    <row r="12" spans="1:6">
      <c r="A12" s="8" t="s">
        <v>8319</v>
      </c>
      <c r="B12" s="9">
        <v>209</v>
      </c>
      <c r="C12" s="9"/>
      <c r="D12" s="9">
        <v>213</v>
      </c>
      <c r="E12" s="9">
        <v>178</v>
      </c>
      <c r="F12" s="9">
        <v>600</v>
      </c>
    </row>
    <row r="13" spans="1:6">
      <c r="A13" s="8" t="s">
        <v>8317</v>
      </c>
      <c r="B13" s="9">
        <v>839</v>
      </c>
      <c r="C13" s="9">
        <v>24</v>
      </c>
      <c r="D13" s="9">
        <v>493</v>
      </c>
      <c r="E13" s="9">
        <v>37</v>
      </c>
      <c r="F13" s="9">
        <v>1393</v>
      </c>
    </row>
    <row r="14" spans="1:6">
      <c r="A14" s="8" t="s">
        <v>8361</v>
      </c>
      <c r="B14" s="9">
        <v>2185</v>
      </c>
      <c r="C14" s="9">
        <v>50</v>
      </c>
      <c r="D14" s="9">
        <v>1530</v>
      </c>
      <c r="E14" s="9">
        <v>349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7876D-CE1A-45BE-A20A-086DD5EA53A0}">
  <dimension ref="A1:F47"/>
  <sheetViews>
    <sheetView topLeftCell="A6" zoomScale="70" zoomScaleNormal="70" workbookViewId="0">
      <selection activeCell="H34" sqref="H34"/>
    </sheetView>
  </sheetViews>
  <sheetFormatPr defaultRowHeight="14.5"/>
  <cols>
    <col min="1" max="1" width="16.08984375" bestFit="1" customWidth="1"/>
    <col min="2" max="2" width="15.6328125" bestFit="1" customWidth="1"/>
    <col min="3" max="3" width="4.08984375" bestFit="1" customWidth="1"/>
    <col min="4" max="4" width="5.81640625" bestFit="1" customWidth="1"/>
    <col min="5" max="5" width="8.453125" bestFit="1" customWidth="1"/>
    <col min="6" max="6" width="10.7265625" bestFit="1" customWidth="1"/>
  </cols>
  <sheetData>
    <row r="1" spans="1:6">
      <c r="A1" s="7" t="s">
        <v>8223</v>
      </c>
      <c r="B1" t="s">
        <v>8364</v>
      </c>
    </row>
    <row r="2" spans="1:6">
      <c r="A2" s="7" t="s">
        <v>8308</v>
      </c>
      <c r="B2" t="s">
        <v>8364</v>
      </c>
    </row>
    <row r="4" spans="1:6">
      <c r="A4" s="7" t="s">
        <v>8362</v>
      </c>
      <c r="B4" s="7" t="s">
        <v>8363</v>
      </c>
    </row>
    <row r="5" spans="1:6">
      <c r="A5" s="7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>
      <c r="A6" s="8" t="s">
        <v>8316</v>
      </c>
      <c r="B6" s="9"/>
      <c r="C6" s="9"/>
      <c r="D6" s="9">
        <v>100</v>
      </c>
      <c r="E6" s="9"/>
      <c r="F6" s="9">
        <v>100</v>
      </c>
    </row>
    <row r="7" spans="1:6">
      <c r="A7" s="8" t="s">
        <v>8344</v>
      </c>
      <c r="B7" s="9"/>
      <c r="C7" s="9"/>
      <c r="D7" s="9"/>
      <c r="E7" s="9">
        <v>20</v>
      </c>
      <c r="F7" s="9">
        <v>20</v>
      </c>
    </row>
    <row r="8" spans="1:6">
      <c r="A8" s="8" t="s">
        <v>8332</v>
      </c>
      <c r="B8" s="9"/>
      <c r="C8" s="9"/>
      <c r="D8" s="9"/>
      <c r="E8" s="9">
        <v>24</v>
      </c>
      <c r="F8" s="9">
        <v>24</v>
      </c>
    </row>
    <row r="9" spans="1:6">
      <c r="A9" s="8" t="s">
        <v>8358</v>
      </c>
      <c r="B9" s="9"/>
      <c r="C9" s="9"/>
      <c r="D9" s="9">
        <v>40</v>
      </c>
      <c r="E9" s="9"/>
      <c r="F9" s="9">
        <v>40</v>
      </c>
    </row>
    <row r="10" spans="1:6">
      <c r="A10" s="8" t="s">
        <v>8354</v>
      </c>
      <c r="B10" s="9">
        <v>40</v>
      </c>
      <c r="C10" s="9"/>
      <c r="D10" s="9"/>
      <c r="E10" s="9"/>
      <c r="F10" s="9">
        <v>40</v>
      </c>
    </row>
    <row r="11" spans="1:6">
      <c r="A11" s="8" t="s">
        <v>8315</v>
      </c>
      <c r="B11" s="9">
        <v>180</v>
      </c>
      <c r="C11" s="9"/>
      <c r="D11" s="9"/>
      <c r="E11" s="9"/>
      <c r="F11" s="9">
        <v>180</v>
      </c>
    </row>
    <row r="12" spans="1:6">
      <c r="A12" s="8" t="s">
        <v>8314</v>
      </c>
      <c r="B12" s="9"/>
      <c r="C12" s="9"/>
      <c r="D12" s="9">
        <v>80</v>
      </c>
      <c r="E12" s="9"/>
      <c r="F12" s="9">
        <v>80</v>
      </c>
    </row>
    <row r="13" spans="1:6">
      <c r="A13" s="8" t="s">
        <v>8330</v>
      </c>
      <c r="B13" s="9">
        <v>40</v>
      </c>
      <c r="C13" s="9"/>
      <c r="D13" s="9"/>
      <c r="E13" s="9"/>
      <c r="F13" s="9">
        <v>40</v>
      </c>
    </row>
    <row r="14" spans="1:6">
      <c r="A14" s="8" t="s">
        <v>8347</v>
      </c>
      <c r="B14" s="9"/>
      <c r="C14" s="9">
        <v>20</v>
      </c>
      <c r="D14" s="9">
        <v>40</v>
      </c>
      <c r="E14" s="9"/>
      <c r="F14" s="9">
        <v>60</v>
      </c>
    </row>
    <row r="15" spans="1:6">
      <c r="A15" s="8" t="s">
        <v>8324</v>
      </c>
      <c r="B15" s="9"/>
      <c r="C15" s="9"/>
      <c r="D15" s="9">
        <v>40</v>
      </c>
      <c r="E15" s="9"/>
      <c r="F15" s="9">
        <v>40</v>
      </c>
    </row>
    <row r="16" spans="1:6">
      <c r="A16" s="8" t="s">
        <v>8337</v>
      </c>
      <c r="B16" s="9"/>
      <c r="C16" s="9"/>
      <c r="D16" s="9">
        <v>120</v>
      </c>
      <c r="E16" s="9">
        <v>20</v>
      </c>
      <c r="F16" s="9">
        <v>140</v>
      </c>
    </row>
    <row r="17" spans="1:6">
      <c r="A17" s="8" t="s">
        <v>8348</v>
      </c>
      <c r="B17" s="9"/>
      <c r="C17" s="9"/>
      <c r="D17" s="9">
        <v>20</v>
      </c>
      <c r="E17" s="9"/>
      <c r="F17" s="9">
        <v>20</v>
      </c>
    </row>
    <row r="18" spans="1:6">
      <c r="A18" s="8" t="s">
        <v>8349</v>
      </c>
      <c r="B18" s="9">
        <v>140</v>
      </c>
      <c r="C18" s="9"/>
      <c r="D18" s="9"/>
      <c r="E18" s="9"/>
      <c r="F18" s="9">
        <v>140</v>
      </c>
    </row>
    <row r="19" spans="1:6">
      <c r="A19" s="8" t="s">
        <v>8329</v>
      </c>
      <c r="B19" s="9">
        <v>140</v>
      </c>
      <c r="C19" s="9"/>
      <c r="D19" s="9">
        <v>20</v>
      </c>
      <c r="E19" s="9"/>
      <c r="F19" s="9">
        <v>160</v>
      </c>
    </row>
    <row r="20" spans="1:6">
      <c r="A20" s="8" t="s">
        <v>8328</v>
      </c>
      <c r="B20" s="9"/>
      <c r="C20" s="9"/>
      <c r="D20" s="9">
        <v>60</v>
      </c>
      <c r="E20" s="9"/>
      <c r="F20" s="9">
        <v>60</v>
      </c>
    </row>
    <row r="21" spans="1:6">
      <c r="A21" s="8" t="s">
        <v>8356</v>
      </c>
      <c r="B21" s="9">
        <v>9</v>
      </c>
      <c r="C21" s="9"/>
      <c r="D21" s="9">
        <v>11</v>
      </c>
      <c r="E21" s="9"/>
      <c r="F21" s="9">
        <v>20</v>
      </c>
    </row>
    <row r="22" spans="1:6">
      <c r="A22" s="8" t="s">
        <v>8327</v>
      </c>
      <c r="B22" s="9">
        <v>20</v>
      </c>
      <c r="C22" s="9"/>
      <c r="D22" s="9"/>
      <c r="E22" s="9"/>
      <c r="F22" s="9">
        <v>20</v>
      </c>
    </row>
    <row r="23" spans="1:6">
      <c r="A23" s="8" t="s">
        <v>8335</v>
      </c>
      <c r="B23" s="9"/>
      <c r="C23" s="9"/>
      <c r="D23" s="9">
        <v>40</v>
      </c>
      <c r="E23" s="9"/>
      <c r="F23" s="9">
        <v>40</v>
      </c>
    </row>
    <row r="24" spans="1:6">
      <c r="A24" s="8" t="s">
        <v>8359</v>
      </c>
      <c r="B24" s="9">
        <v>60</v>
      </c>
      <c r="C24" s="9"/>
      <c r="D24" s="9">
        <v>60</v>
      </c>
      <c r="E24" s="9">
        <v>20</v>
      </c>
      <c r="F24" s="9">
        <v>140</v>
      </c>
    </row>
    <row r="25" spans="1:6">
      <c r="A25" s="8" t="s">
        <v>8343</v>
      </c>
      <c r="B25" s="9"/>
      <c r="C25" s="9"/>
      <c r="D25" s="9">
        <v>20</v>
      </c>
      <c r="E25" s="9"/>
      <c r="F25" s="9">
        <v>20</v>
      </c>
    </row>
    <row r="26" spans="1:6">
      <c r="A26" s="8" t="s">
        <v>8323</v>
      </c>
      <c r="B26" s="9">
        <v>60</v>
      </c>
      <c r="C26" s="9"/>
      <c r="D26" s="9"/>
      <c r="E26" s="9"/>
      <c r="F26" s="9">
        <v>60</v>
      </c>
    </row>
    <row r="27" spans="1:6">
      <c r="A27" s="8" t="s">
        <v>8350</v>
      </c>
      <c r="B27" s="9"/>
      <c r="C27" s="9"/>
      <c r="D27" s="9">
        <v>20</v>
      </c>
      <c r="E27" s="9"/>
      <c r="F27" s="9">
        <v>20</v>
      </c>
    </row>
    <row r="28" spans="1:6">
      <c r="A28" s="8" t="s">
        <v>8339</v>
      </c>
      <c r="B28" s="9">
        <v>103</v>
      </c>
      <c r="C28" s="9"/>
      <c r="D28" s="9">
        <v>57</v>
      </c>
      <c r="E28" s="9"/>
      <c r="F28" s="9">
        <v>160</v>
      </c>
    </row>
    <row r="29" spans="1:6">
      <c r="A29" s="8" t="s">
        <v>8345</v>
      </c>
      <c r="B29" s="9"/>
      <c r="C29" s="9"/>
      <c r="D29" s="9">
        <v>20</v>
      </c>
      <c r="E29" s="9"/>
      <c r="F29" s="9">
        <v>20</v>
      </c>
    </row>
    <row r="30" spans="1:6">
      <c r="A30" s="8" t="s">
        <v>8318</v>
      </c>
      <c r="B30" s="9">
        <v>694</v>
      </c>
      <c r="C30" s="9">
        <v>19</v>
      </c>
      <c r="D30" s="9">
        <v>353</v>
      </c>
      <c r="E30" s="9"/>
      <c r="F30" s="9">
        <v>1066</v>
      </c>
    </row>
    <row r="31" spans="1:6">
      <c r="A31" s="8" t="s">
        <v>8346</v>
      </c>
      <c r="B31" s="9">
        <v>40</v>
      </c>
      <c r="C31" s="9"/>
      <c r="D31" s="9"/>
      <c r="E31" s="9"/>
      <c r="F31" s="9">
        <v>40</v>
      </c>
    </row>
    <row r="32" spans="1:6">
      <c r="A32" s="8" t="s">
        <v>8342</v>
      </c>
      <c r="B32" s="9">
        <v>20</v>
      </c>
      <c r="C32" s="9"/>
      <c r="D32" s="9"/>
      <c r="E32" s="9"/>
      <c r="F32" s="9">
        <v>20</v>
      </c>
    </row>
    <row r="33" spans="1:6">
      <c r="A33" s="8" t="s">
        <v>8353</v>
      </c>
      <c r="B33" s="9"/>
      <c r="C33" s="9"/>
      <c r="D33" s="9">
        <v>20</v>
      </c>
      <c r="E33" s="9"/>
      <c r="F33" s="9">
        <v>20</v>
      </c>
    </row>
    <row r="34" spans="1:6">
      <c r="A34" s="8" t="s">
        <v>8326</v>
      </c>
      <c r="B34" s="9">
        <v>260</v>
      </c>
      <c r="C34" s="9"/>
      <c r="D34" s="9"/>
      <c r="E34" s="9"/>
      <c r="F34" s="9">
        <v>260</v>
      </c>
    </row>
    <row r="35" spans="1:6">
      <c r="A35" s="8" t="s">
        <v>8313</v>
      </c>
      <c r="B35" s="9"/>
      <c r="C35" s="9"/>
      <c r="D35" s="9"/>
      <c r="E35" s="9">
        <v>40</v>
      </c>
      <c r="F35" s="9">
        <v>40</v>
      </c>
    </row>
    <row r="36" spans="1:6">
      <c r="A36" s="8" t="s">
        <v>8312</v>
      </c>
      <c r="B36" s="9">
        <v>60</v>
      </c>
      <c r="C36" s="9"/>
      <c r="D36" s="9"/>
      <c r="E36" s="9"/>
      <c r="F36" s="9">
        <v>60</v>
      </c>
    </row>
    <row r="37" spans="1:6">
      <c r="A37" s="8" t="s">
        <v>8352</v>
      </c>
      <c r="B37" s="9">
        <v>34</v>
      </c>
      <c r="C37" s="9">
        <v>6</v>
      </c>
      <c r="D37" s="9"/>
      <c r="E37" s="9"/>
      <c r="F37" s="9">
        <v>40</v>
      </c>
    </row>
    <row r="38" spans="1:6">
      <c r="A38" s="8" t="s">
        <v>8355</v>
      </c>
      <c r="B38" s="9">
        <v>40</v>
      </c>
      <c r="C38" s="9"/>
      <c r="D38" s="9">
        <v>2</v>
      </c>
      <c r="E38" s="9">
        <v>18</v>
      </c>
      <c r="F38" s="9">
        <v>60</v>
      </c>
    </row>
    <row r="39" spans="1:6">
      <c r="A39" s="8" t="s">
        <v>8357</v>
      </c>
      <c r="B39" s="9">
        <v>85</v>
      </c>
      <c r="C39" s="9">
        <v>5</v>
      </c>
      <c r="D39" s="9">
        <v>80</v>
      </c>
      <c r="E39" s="9">
        <v>17</v>
      </c>
      <c r="F39" s="9">
        <v>187</v>
      </c>
    </row>
    <row r="40" spans="1:6">
      <c r="A40" s="8" t="s">
        <v>8351</v>
      </c>
      <c r="B40" s="9">
        <v>80</v>
      </c>
      <c r="C40" s="9"/>
      <c r="D40" s="9"/>
      <c r="E40" s="9"/>
      <c r="F40" s="9">
        <v>80</v>
      </c>
    </row>
    <row r="41" spans="1:6">
      <c r="A41" s="8" t="s">
        <v>8311</v>
      </c>
      <c r="B41" s="9">
        <v>60</v>
      </c>
      <c r="C41" s="9"/>
      <c r="D41" s="9"/>
      <c r="E41" s="9"/>
      <c r="F41" s="9">
        <v>60</v>
      </c>
    </row>
    <row r="42" spans="1:6">
      <c r="A42" s="8" t="s">
        <v>8341</v>
      </c>
      <c r="B42" s="9"/>
      <c r="C42" s="9"/>
      <c r="D42" s="9">
        <v>47</v>
      </c>
      <c r="E42" s="9">
        <v>10</v>
      </c>
      <c r="F42" s="9">
        <v>57</v>
      </c>
    </row>
    <row r="43" spans="1:6">
      <c r="A43" s="8" t="s">
        <v>8334</v>
      </c>
      <c r="B43" s="9"/>
      <c r="C43" s="9"/>
      <c r="D43" s="9">
        <v>100</v>
      </c>
      <c r="E43" s="9"/>
      <c r="F43" s="9">
        <v>100</v>
      </c>
    </row>
    <row r="44" spans="1:6">
      <c r="A44" s="8" t="s">
        <v>8321</v>
      </c>
      <c r="B44" s="9">
        <v>20</v>
      </c>
      <c r="C44" s="9"/>
      <c r="D44" s="9">
        <v>120</v>
      </c>
      <c r="E44" s="9">
        <v>60</v>
      </c>
      <c r="F44" s="9">
        <v>200</v>
      </c>
    </row>
    <row r="45" spans="1:6">
      <c r="A45" s="8" t="s">
        <v>8320</v>
      </c>
      <c r="B45" s="9"/>
      <c r="C45" s="9"/>
      <c r="D45" s="9">
        <v>60</v>
      </c>
      <c r="E45" s="9">
        <v>100</v>
      </c>
      <c r="F45" s="9">
        <v>160</v>
      </c>
    </row>
    <row r="46" spans="1:6">
      <c r="A46" s="8" t="s">
        <v>8340</v>
      </c>
      <c r="B46" s="9"/>
      <c r="C46" s="9"/>
      <c r="D46" s="9"/>
      <c r="E46" s="9">
        <v>20</v>
      </c>
      <c r="F46" s="9">
        <v>20</v>
      </c>
    </row>
    <row r="47" spans="1:6">
      <c r="A47" s="8" t="s">
        <v>8361</v>
      </c>
      <c r="B47" s="9">
        <v>2185</v>
      </c>
      <c r="C47" s="9">
        <v>50</v>
      </c>
      <c r="D47" s="9">
        <v>1530</v>
      </c>
      <c r="E47" s="9">
        <v>349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F12B0-DE9F-48A2-AC0A-FA170FF79255}">
  <dimension ref="A1:F18"/>
  <sheetViews>
    <sheetView workbookViewId="0">
      <selection activeCell="E16" sqref="E16"/>
    </sheetView>
  </sheetViews>
  <sheetFormatPr defaultRowHeight="14.5"/>
  <cols>
    <col min="1" max="1" width="12.90625" bestFit="1" customWidth="1"/>
    <col min="2" max="2" width="15.6328125" bestFit="1" customWidth="1"/>
    <col min="3" max="3" width="4.08984375" bestFit="1" customWidth="1"/>
    <col min="4" max="4" width="5.81640625" bestFit="1" customWidth="1"/>
    <col min="5" max="5" width="8.453125" bestFit="1" customWidth="1"/>
    <col min="6" max="6" width="10.7265625" bestFit="1" customWidth="1"/>
  </cols>
  <sheetData>
    <row r="1" spans="1:6">
      <c r="A1" s="7" t="s">
        <v>8308</v>
      </c>
      <c r="B1" t="s">
        <v>8364</v>
      </c>
    </row>
    <row r="2" spans="1:6">
      <c r="A2" s="7" t="s">
        <v>8379</v>
      </c>
      <c r="B2" t="s">
        <v>8364</v>
      </c>
    </row>
    <row r="4" spans="1:6">
      <c r="A4" s="7" t="s">
        <v>8362</v>
      </c>
      <c r="B4" s="7" t="s">
        <v>8363</v>
      </c>
    </row>
    <row r="5" spans="1:6">
      <c r="A5" s="7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>
      <c r="A6" s="12" t="s">
        <v>8373</v>
      </c>
      <c r="B6" s="9">
        <v>182</v>
      </c>
      <c r="C6" s="9">
        <v>2</v>
      </c>
      <c r="D6" s="9">
        <v>149</v>
      </c>
      <c r="E6" s="9">
        <v>34</v>
      </c>
      <c r="F6" s="9">
        <v>367</v>
      </c>
    </row>
    <row r="7" spans="1:6">
      <c r="A7" s="12" t="s">
        <v>8374</v>
      </c>
      <c r="B7" s="9">
        <v>202</v>
      </c>
      <c r="C7" s="9">
        <v>18</v>
      </c>
      <c r="D7" s="9">
        <v>106</v>
      </c>
      <c r="E7" s="9">
        <v>27</v>
      </c>
      <c r="F7" s="9">
        <v>353</v>
      </c>
    </row>
    <row r="8" spans="1:6">
      <c r="A8" s="12" t="s">
        <v>8375</v>
      </c>
      <c r="B8" s="9">
        <v>180</v>
      </c>
      <c r="C8" s="9">
        <v>30</v>
      </c>
      <c r="D8" s="9">
        <v>108</v>
      </c>
      <c r="E8" s="9">
        <v>28</v>
      </c>
      <c r="F8" s="9">
        <v>346</v>
      </c>
    </row>
    <row r="9" spans="1:6">
      <c r="A9" s="12" t="s">
        <v>8376</v>
      </c>
      <c r="B9" s="9">
        <v>192</v>
      </c>
      <c r="C9" s="9"/>
      <c r="D9" s="9">
        <v>102</v>
      </c>
      <c r="E9" s="9">
        <v>27</v>
      </c>
      <c r="F9" s="9">
        <v>321</v>
      </c>
    </row>
    <row r="10" spans="1:6">
      <c r="A10" s="12" t="s">
        <v>8367</v>
      </c>
      <c r="B10" s="9">
        <v>234</v>
      </c>
      <c r="C10" s="9"/>
      <c r="D10" s="9">
        <v>126</v>
      </c>
      <c r="E10" s="9">
        <v>26</v>
      </c>
      <c r="F10" s="9">
        <v>386</v>
      </c>
    </row>
    <row r="11" spans="1:6">
      <c r="A11" s="12" t="s">
        <v>8377</v>
      </c>
      <c r="B11" s="9">
        <v>211</v>
      </c>
      <c r="C11" s="9"/>
      <c r="D11" s="9">
        <v>147</v>
      </c>
      <c r="E11" s="9">
        <v>27</v>
      </c>
      <c r="F11" s="9">
        <v>385</v>
      </c>
    </row>
    <row r="12" spans="1:6">
      <c r="A12" s="12" t="s">
        <v>8368</v>
      </c>
      <c r="B12" s="9">
        <v>194</v>
      </c>
      <c r="C12" s="9"/>
      <c r="D12" s="9">
        <v>150</v>
      </c>
      <c r="E12" s="9">
        <v>43</v>
      </c>
      <c r="F12" s="9">
        <v>387</v>
      </c>
    </row>
    <row r="13" spans="1:6">
      <c r="A13" s="12" t="s">
        <v>8369</v>
      </c>
      <c r="B13" s="9">
        <v>166</v>
      </c>
      <c r="C13" s="9"/>
      <c r="D13" s="9">
        <v>134</v>
      </c>
      <c r="E13" s="9">
        <v>33</v>
      </c>
      <c r="F13" s="9">
        <v>333</v>
      </c>
    </row>
    <row r="14" spans="1:6">
      <c r="A14" s="12" t="s">
        <v>8370</v>
      </c>
      <c r="B14" s="9">
        <v>147</v>
      </c>
      <c r="C14" s="9"/>
      <c r="D14" s="9">
        <v>127</v>
      </c>
      <c r="E14" s="9">
        <v>24</v>
      </c>
      <c r="F14" s="9">
        <v>298</v>
      </c>
    </row>
    <row r="15" spans="1:6">
      <c r="A15" s="12" t="s">
        <v>8371</v>
      </c>
      <c r="B15" s="9">
        <v>183</v>
      </c>
      <c r="C15" s="9"/>
      <c r="D15" s="9">
        <v>149</v>
      </c>
      <c r="E15" s="9">
        <v>20</v>
      </c>
      <c r="F15" s="9">
        <v>352</v>
      </c>
    </row>
    <row r="16" spans="1:6">
      <c r="A16" s="12" t="s">
        <v>8372</v>
      </c>
      <c r="B16" s="9">
        <v>183</v>
      </c>
      <c r="C16" s="9"/>
      <c r="D16" s="9">
        <v>114</v>
      </c>
      <c r="E16" s="9">
        <v>37</v>
      </c>
      <c r="F16" s="9">
        <v>334</v>
      </c>
    </row>
    <row r="17" spans="1:6">
      <c r="A17" s="12" t="s">
        <v>8378</v>
      </c>
      <c r="B17" s="9">
        <v>111</v>
      </c>
      <c r="C17" s="9"/>
      <c r="D17" s="9">
        <v>118</v>
      </c>
      <c r="E17" s="9">
        <v>23</v>
      </c>
      <c r="F17" s="9">
        <v>252</v>
      </c>
    </row>
    <row r="18" spans="1:6">
      <c r="A18" s="12" t="s">
        <v>8361</v>
      </c>
      <c r="B18" s="9">
        <v>2185</v>
      </c>
      <c r="C18" s="9">
        <v>50</v>
      </c>
      <c r="D18" s="9">
        <v>1530</v>
      </c>
      <c r="E18" s="9">
        <v>349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20D9A1-70F4-451A-BB5E-7E626A02ACF0}">
  <dimension ref="A1:H16"/>
  <sheetViews>
    <sheetView workbookViewId="0">
      <selection activeCell="A15" sqref="A15"/>
    </sheetView>
  </sheetViews>
  <sheetFormatPr defaultRowHeight="14.5"/>
  <cols>
    <col min="1" max="1" width="15.26953125" style="3" customWidth="1"/>
    <col min="2" max="8" width="10.1796875" style="3" customWidth="1"/>
    <col min="9" max="9" width="8.6328125" customWidth="1"/>
  </cols>
  <sheetData>
    <row r="1" spans="1:8" ht="29">
      <c r="A1" s="3" t="s">
        <v>8380</v>
      </c>
      <c r="B1" s="3" t="s">
        <v>8381</v>
      </c>
      <c r="C1" s="3" t="s">
        <v>8382</v>
      </c>
      <c r="D1" s="3" t="s">
        <v>8383</v>
      </c>
      <c r="E1" s="3" t="s">
        <v>8384</v>
      </c>
      <c r="F1" s="3" t="s">
        <v>8385</v>
      </c>
      <c r="G1" s="3" t="s">
        <v>8386</v>
      </c>
      <c r="H1" s="3" t="s">
        <v>8387</v>
      </c>
    </row>
    <row r="2" spans="1:8">
      <c r="A2" s="3" t="s">
        <v>8388</v>
      </c>
      <c r="B2" s="3">
        <f>COUNTIFS(state, "successful",goal, "&lt; 1000")</f>
        <v>322</v>
      </c>
      <c r="C2" s="3">
        <f>COUNTIFS(state, "failed",goal, "&lt; 1000")</f>
        <v>113</v>
      </c>
      <c r="D2" s="3">
        <f>COUNTIFS(state, "canceled",goal, "&lt; 1000")</f>
        <v>18</v>
      </c>
      <c r="E2" s="3">
        <f>SUM(B2:D2)</f>
        <v>453</v>
      </c>
      <c r="F2" s="13">
        <f>B2/$E2</f>
        <v>0.71081677704194257</v>
      </c>
      <c r="G2" s="13">
        <f t="shared" ref="G2:H12" si="0">C2/$E2</f>
        <v>0.24944812362030905</v>
      </c>
      <c r="H2" s="13">
        <f t="shared" si="0"/>
        <v>3.9735099337748346E-2</v>
      </c>
    </row>
    <row r="3" spans="1:8">
      <c r="A3" s="3" t="s">
        <v>8389</v>
      </c>
      <c r="B3" s="3">
        <f>COUNTIFS(state, "successful",goal, "&gt;= 1000", goal, "&lt;5000")</f>
        <v>932</v>
      </c>
      <c r="C3" s="3">
        <f>COUNTIFS(state, "failed",goal, "&gt;= 1000", goal, "&lt;5000")</f>
        <v>420</v>
      </c>
      <c r="D3" s="3">
        <f>COUNTIFS(state, "canceled",goal, "&gt;= 1000", goal, "&lt;5000")</f>
        <v>60</v>
      </c>
      <c r="E3" s="3">
        <f t="shared" ref="E3:E13" si="1">SUM(B3:D3)</f>
        <v>1412</v>
      </c>
      <c r="F3" s="13">
        <f t="shared" ref="F3:F12" si="2">B3/$E3</f>
        <v>0.66005665722379603</v>
      </c>
      <c r="G3" s="13">
        <f t="shared" si="0"/>
        <v>0.29745042492917845</v>
      </c>
      <c r="H3" s="13">
        <f t="shared" si="0"/>
        <v>4.2492917847025496E-2</v>
      </c>
    </row>
    <row r="4" spans="1:8">
      <c r="A4" s="3" t="s">
        <v>8390</v>
      </c>
      <c r="B4" s="3">
        <f>COUNTIFS(state, "successful",goal, "&gt;= 5000", goal, "&lt;10000")</f>
        <v>381</v>
      </c>
      <c r="C4" s="3">
        <f>COUNTIFS(state, "failed",goal, "&gt;= 5000", goal, "&lt;10000")</f>
        <v>283</v>
      </c>
      <c r="D4" s="3">
        <f>COUNTIFS(state, "canceled",goal, "&gt;= 5000", goal, "&lt;10000")</f>
        <v>52</v>
      </c>
      <c r="E4" s="3">
        <f t="shared" si="1"/>
        <v>716</v>
      </c>
      <c r="F4" s="13">
        <f t="shared" si="2"/>
        <v>0.53212290502793291</v>
      </c>
      <c r="G4" s="13">
        <f t="shared" si="0"/>
        <v>0.39525139664804471</v>
      </c>
      <c r="H4" s="13">
        <f t="shared" si="0"/>
        <v>7.2625698324022353E-2</v>
      </c>
    </row>
    <row r="5" spans="1:8">
      <c r="A5" s="3" t="s">
        <v>8391</v>
      </c>
      <c r="B5" s="3">
        <f>COUNTIFS(state, "successful",goal, "&gt;= 10000", goal, "&lt;15000")</f>
        <v>168</v>
      </c>
      <c r="C5" s="3">
        <f>COUNTIFS(state, "failed",goal, "&gt;= 10000", goal, "&lt;15000")</f>
        <v>144</v>
      </c>
      <c r="D5" s="3">
        <f>COUNTIFS(state, "canceled",goal, "&gt;= 10000", goal, "&lt;15000")</f>
        <v>40</v>
      </c>
      <c r="E5" s="3">
        <f t="shared" si="1"/>
        <v>352</v>
      </c>
      <c r="F5" s="13">
        <f t="shared" si="2"/>
        <v>0.47727272727272729</v>
      </c>
      <c r="G5" s="13">
        <f t="shared" si="0"/>
        <v>0.40909090909090912</v>
      </c>
      <c r="H5" s="13">
        <f t="shared" si="0"/>
        <v>0.11363636363636363</v>
      </c>
    </row>
    <row r="6" spans="1:8">
      <c r="A6" s="3" t="s">
        <v>8392</v>
      </c>
      <c r="B6" s="3">
        <f>COUNTIFS(state, "successful",goal, "&gt;= 15000", goal, "&lt;20000")</f>
        <v>94</v>
      </c>
      <c r="C6" s="3">
        <f>COUNTIFS(state, "failed",goal, "&gt;= 15000", goal, "&lt;20000")</f>
        <v>90</v>
      </c>
      <c r="D6" s="3">
        <f>COUNTIFS(state, "canceled",goal, "&gt;= 15000", goal, "&lt;20000")</f>
        <v>17</v>
      </c>
      <c r="E6" s="3">
        <f t="shared" si="1"/>
        <v>201</v>
      </c>
      <c r="F6" s="13">
        <f t="shared" si="2"/>
        <v>0.46766169154228854</v>
      </c>
      <c r="G6" s="13">
        <f t="shared" si="0"/>
        <v>0.44776119402985076</v>
      </c>
      <c r="H6" s="13">
        <f t="shared" si="0"/>
        <v>8.45771144278607E-2</v>
      </c>
    </row>
    <row r="7" spans="1:8">
      <c r="A7" s="3" t="s">
        <v>8393</v>
      </c>
      <c r="B7" s="3">
        <f>COUNTIFS(state, "successful",goal, "&gt;= 20000", goal, "&lt;25000")</f>
        <v>62</v>
      </c>
      <c r="C7" s="3">
        <f>COUNTIFS(state, "failed",goal, "&gt;= 20000", goal, "&lt;25000")</f>
        <v>72</v>
      </c>
      <c r="D7" s="3">
        <f>COUNTIFS(state, "canceled",goal, "&gt;= 20000", goal, "&lt;25000")</f>
        <v>14</v>
      </c>
      <c r="E7" s="3">
        <f t="shared" si="1"/>
        <v>148</v>
      </c>
      <c r="F7" s="13">
        <f t="shared" si="2"/>
        <v>0.41891891891891891</v>
      </c>
      <c r="G7" s="13">
        <f t="shared" si="0"/>
        <v>0.48648648648648651</v>
      </c>
      <c r="H7" s="13">
        <f t="shared" si="0"/>
        <v>9.45945945945946E-2</v>
      </c>
    </row>
    <row r="8" spans="1:8">
      <c r="A8" s="3" t="s">
        <v>8394</v>
      </c>
      <c r="B8" s="3">
        <f>COUNTIFS(state, "successful",goal, "&gt;= 25000", goal, "&lt;30000")</f>
        <v>55</v>
      </c>
      <c r="C8" s="3">
        <f>COUNTIFS(state, "failed",goal, "&gt;= 25000", goal, "&lt;30000")</f>
        <v>64</v>
      </c>
      <c r="D8" s="3">
        <f>COUNTIFS(state, "canceled",goal, "&gt;= 25000", goal, "&lt;30000")</f>
        <v>18</v>
      </c>
      <c r="E8" s="3">
        <f t="shared" si="1"/>
        <v>137</v>
      </c>
      <c r="F8" s="13">
        <f t="shared" si="2"/>
        <v>0.40145985401459855</v>
      </c>
      <c r="G8" s="13">
        <f t="shared" si="0"/>
        <v>0.46715328467153283</v>
      </c>
      <c r="H8" s="13">
        <f t="shared" si="0"/>
        <v>0.13138686131386862</v>
      </c>
    </row>
    <row r="9" spans="1:8">
      <c r="A9" s="3" t="s">
        <v>8395</v>
      </c>
      <c r="B9" s="3">
        <f>COUNTIFS(state, "successful",goal, "&gt;= 30000", goal, "&lt;35000")</f>
        <v>32</v>
      </c>
      <c r="C9" s="3">
        <f>COUNTIFS(state, "failed",goal, "&gt;= 30000", goal, "&lt;35000")</f>
        <v>37</v>
      </c>
      <c r="D9" s="3">
        <f>COUNTIFS(state, "canceled",goal, "&gt;= 30000", goal, "&lt;35000")</f>
        <v>13</v>
      </c>
      <c r="E9" s="3">
        <f t="shared" si="1"/>
        <v>82</v>
      </c>
      <c r="F9" s="13">
        <f t="shared" si="2"/>
        <v>0.3902439024390244</v>
      </c>
      <c r="G9" s="13">
        <f t="shared" si="0"/>
        <v>0.45121951219512196</v>
      </c>
      <c r="H9" s="13">
        <f t="shared" si="0"/>
        <v>0.15853658536585366</v>
      </c>
    </row>
    <row r="10" spans="1:8">
      <c r="A10" s="3" t="s">
        <v>8396</v>
      </c>
      <c r="B10" s="3">
        <f>COUNTIFS(state, "successful",goal, "&gt;= 35000", goal, "&lt;40000")</f>
        <v>26</v>
      </c>
      <c r="C10" s="3">
        <f>COUNTIFS(state, "failed",goal, "&gt;= 35000", goal, "&lt;40000")</f>
        <v>22</v>
      </c>
      <c r="D10" s="3">
        <f>COUNTIFS(state, "canceled",goal, "&gt;= 35000", goal, "&lt;40000")</f>
        <v>7</v>
      </c>
      <c r="E10" s="3">
        <f t="shared" si="1"/>
        <v>55</v>
      </c>
      <c r="F10" s="13">
        <f t="shared" si="2"/>
        <v>0.47272727272727272</v>
      </c>
      <c r="G10" s="13">
        <f t="shared" si="0"/>
        <v>0.4</v>
      </c>
      <c r="H10" s="13">
        <f t="shared" si="0"/>
        <v>0.12727272727272726</v>
      </c>
    </row>
    <row r="11" spans="1:8">
      <c r="A11" s="3" t="s">
        <v>8397</v>
      </c>
      <c r="B11" s="3">
        <f>COUNTIFS(state, "successful",goal, "&gt;= 40000", goal, "&lt;45000")</f>
        <v>21</v>
      </c>
      <c r="C11" s="3">
        <f>COUNTIFS(state, "failed",goal, "&gt;= 40000", goal, "&lt;45000")</f>
        <v>16</v>
      </c>
      <c r="D11" s="3">
        <f>COUNTIFS(state, "canceled",goal, "&gt;= 40000", goal, "&lt;45000")</f>
        <v>6</v>
      </c>
      <c r="E11" s="3">
        <f t="shared" si="1"/>
        <v>43</v>
      </c>
      <c r="F11" s="13">
        <f t="shared" si="2"/>
        <v>0.48837209302325579</v>
      </c>
      <c r="G11" s="13">
        <f t="shared" si="0"/>
        <v>0.37209302325581395</v>
      </c>
      <c r="H11" s="13">
        <f t="shared" si="0"/>
        <v>0.13953488372093023</v>
      </c>
    </row>
    <row r="12" spans="1:8">
      <c r="A12" s="3" t="s">
        <v>8398</v>
      </c>
      <c r="B12" s="3">
        <f>COUNTIFS(state, "successful",goal, "&gt;= 45000", goal, "&lt;50000")</f>
        <v>6</v>
      </c>
      <c r="C12" s="3">
        <f>COUNTIFS(state, "failed",goal, "&gt;= 45000", goal, "&lt;50000")</f>
        <v>11</v>
      </c>
      <c r="D12" s="3">
        <f>COUNTIFS(state, "canceled",goal, "&gt;= 45000", goal, "&lt;50000")</f>
        <v>4</v>
      </c>
      <c r="E12" s="3">
        <f t="shared" si="1"/>
        <v>21</v>
      </c>
      <c r="F12" s="13">
        <f t="shared" si="2"/>
        <v>0.2857142857142857</v>
      </c>
      <c r="G12" s="13">
        <f t="shared" si="0"/>
        <v>0.52380952380952384</v>
      </c>
      <c r="H12" s="13">
        <f t="shared" si="0"/>
        <v>0.19047619047619047</v>
      </c>
    </row>
    <row r="13" spans="1:8" ht="29">
      <c r="A13" s="3" t="s">
        <v>8399</v>
      </c>
      <c r="B13" s="3">
        <f>COUNTIFS(state, "successful",goal, "&gt;=50000")</f>
        <v>86</v>
      </c>
      <c r="C13" s="3">
        <f>COUNTIFS(state, "failed",goal, "&gt;=50000")</f>
        <v>258</v>
      </c>
      <c r="D13" s="3">
        <f>COUNTIFS(state,"canceled",goal,"&gt;=50000")</f>
        <v>100</v>
      </c>
      <c r="E13" s="3">
        <f t="shared" si="1"/>
        <v>444</v>
      </c>
      <c r="F13" s="13">
        <f t="shared" ref="F13:F14" si="3">B13/$E13</f>
        <v>0.19369369369369369</v>
      </c>
      <c r="G13" s="13">
        <f t="shared" ref="G13:G14" si="4">C13/$E13</f>
        <v>0.58108108108108103</v>
      </c>
      <c r="H13" s="13">
        <f t="shared" ref="H13:H14" si="5">D13/$E13</f>
        <v>0.22522522522522523</v>
      </c>
    </row>
    <row r="14" spans="1:8">
      <c r="A14" s="3" t="s">
        <v>8409</v>
      </c>
      <c r="B14" s="14">
        <f>SUM(B2:B13)</f>
        <v>2185</v>
      </c>
      <c r="C14" s="14">
        <f t="shared" ref="C14:E14" si="6">SUM(C2:C13)</f>
        <v>1530</v>
      </c>
      <c r="D14" s="14">
        <f t="shared" si="6"/>
        <v>349</v>
      </c>
      <c r="E14" s="14">
        <f t="shared" si="6"/>
        <v>4064</v>
      </c>
      <c r="F14" s="13">
        <f t="shared" si="3"/>
        <v>0.53764763779527558</v>
      </c>
      <c r="G14" s="13">
        <f t="shared" si="4"/>
        <v>0.3764763779527559</v>
      </c>
      <c r="H14" s="13">
        <f t="shared" si="5"/>
        <v>8.5875984251968504E-2</v>
      </c>
    </row>
    <row r="15" spans="1:8">
      <c r="B15" s="14"/>
    </row>
    <row r="16" spans="1:8">
      <c r="B16" s="14"/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41AA4-9620-467D-B7FE-62AB0B6CCD4E}">
  <dimension ref="A1:K2186"/>
  <sheetViews>
    <sheetView workbookViewId="0">
      <selection activeCell="M18" sqref="M18"/>
    </sheetView>
  </sheetViews>
  <sheetFormatPr defaultRowHeight="14.5"/>
  <cols>
    <col min="1" max="1" width="9.1796875" bestFit="1" customWidth="1"/>
    <col min="2" max="2" width="13" bestFit="1" customWidth="1"/>
    <col min="4" max="4" width="8.1796875" bestFit="1" customWidth="1"/>
    <col min="5" max="5" width="13" bestFit="1" customWidth="1"/>
    <col min="7" max="7" width="16.6328125" customWidth="1"/>
    <col min="10" max="10" width="17.90625" bestFit="1" customWidth="1"/>
  </cols>
  <sheetData>
    <row r="1" spans="1:11">
      <c r="A1" s="15" t="s">
        <v>8400</v>
      </c>
      <c r="B1" s="15" t="s">
        <v>8262</v>
      </c>
      <c r="D1" s="15" t="s">
        <v>8400</v>
      </c>
      <c r="E1" s="15" t="s">
        <v>8262</v>
      </c>
      <c r="G1" s="15" t="s">
        <v>8401</v>
      </c>
      <c r="H1" s="17"/>
      <c r="J1" s="15" t="s">
        <v>8408</v>
      </c>
      <c r="K1" s="17"/>
    </row>
    <row r="2" spans="1:11">
      <c r="A2" s="16" t="s">
        <v>8219</v>
      </c>
      <c r="B2" s="17">
        <v>182</v>
      </c>
      <c r="D2" s="18" t="s">
        <v>8221</v>
      </c>
      <c r="E2" s="17">
        <v>0</v>
      </c>
      <c r="G2" s="17" t="s">
        <v>8402</v>
      </c>
      <c r="H2" s="17">
        <f>AVERAGE(B:B)</f>
        <v>194.42517162471395</v>
      </c>
      <c r="J2" s="17" t="s">
        <v>8402</v>
      </c>
      <c r="K2" s="17">
        <f>AVERAGE(E:E)</f>
        <v>17.709803921568628</v>
      </c>
    </row>
    <row r="3" spans="1:11">
      <c r="A3" s="16" t="s">
        <v>8219</v>
      </c>
      <c r="B3" s="17">
        <v>79</v>
      </c>
      <c r="D3" s="18" t="s">
        <v>8221</v>
      </c>
      <c r="E3" s="17">
        <v>1</v>
      </c>
      <c r="G3" s="17" t="s">
        <v>8403</v>
      </c>
      <c r="H3" s="17">
        <f>MEDIAN(B:B)</f>
        <v>62</v>
      </c>
      <c r="J3" s="17" t="s">
        <v>8403</v>
      </c>
      <c r="K3" s="17">
        <f>MEDIAN(E:E)</f>
        <v>4</v>
      </c>
    </row>
    <row r="4" spans="1:11">
      <c r="A4" s="16" t="s">
        <v>8219</v>
      </c>
      <c r="B4" s="17">
        <v>35</v>
      </c>
      <c r="D4" s="18" t="s">
        <v>8221</v>
      </c>
      <c r="E4" s="17">
        <v>10</v>
      </c>
      <c r="G4" s="17" t="s">
        <v>8404</v>
      </c>
      <c r="H4" s="17">
        <f>MIN(B:B)</f>
        <v>1</v>
      </c>
      <c r="J4" s="17" t="s">
        <v>8404</v>
      </c>
      <c r="K4" s="17">
        <f>MIN(E:E)</f>
        <v>0</v>
      </c>
    </row>
    <row r="5" spans="1:11">
      <c r="A5" s="16" t="s">
        <v>8219</v>
      </c>
      <c r="B5" s="17">
        <v>150</v>
      </c>
      <c r="D5" s="18" t="s">
        <v>8221</v>
      </c>
      <c r="E5" s="17">
        <v>0</v>
      </c>
      <c r="G5" s="17" t="s">
        <v>8405</v>
      </c>
      <c r="H5" s="17">
        <f>MAX(B:B)</f>
        <v>26457</v>
      </c>
      <c r="J5" s="17" t="s">
        <v>8405</v>
      </c>
      <c r="K5" s="17">
        <f>MAX(E:E)</f>
        <v>1293</v>
      </c>
    </row>
    <row r="6" spans="1:11">
      <c r="A6" s="16" t="s">
        <v>8219</v>
      </c>
      <c r="B6" s="17">
        <v>284</v>
      </c>
      <c r="D6" s="18" t="s">
        <v>8221</v>
      </c>
      <c r="E6" s="17">
        <v>7</v>
      </c>
      <c r="G6" s="17" t="s">
        <v>8406</v>
      </c>
      <c r="H6" s="17">
        <f>_xlfn.VAR.P(B:B)</f>
        <v>712840.9867348104</v>
      </c>
      <c r="J6" s="17" t="s">
        <v>8406</v>
      </c>
      <c r="K6" s="17">
        <f>_xlfn.VAR.P(E:E)</f>
        <v>3773.2216685890044</v>
      </c>
    </row>
    <row r="7" spans="1:11">
      <c r="A7" s="16" t="s">
        <v>8219</v>
      </c>
      <c r="B7" s="17">
        <v>47</v>
      </c>
      <c r="D7" s="18" t="s">
        <v>8221</v>
      </c>
      <c r="E7" s="17">
        <v>0</v>
      </c>
      <c r="G7" s="17" t="s">
        <v>8407</v>
      </c>
      <c r="H7" s="17">
        <f>_xlfn.STDEV.P(B:B)</f>
        <v>844.29910975602149</v>
      </c>
      <c r="J7" s="17" t="s">
        <v>8407</v>
      </c>
      <c r="K7" s="17">
        <f>_xlfn.STDEV.P(E:E)</f>
        <v>61.426555076684906</v>
      </c>
    </row>
    <row r="8" spans="1:11" ht="15" thickBot="1">
      <c r="A8" s="16" t="s">
        <v>8219</v>
      </c>
      <c r="B8" s="17">
        <v>58</v>
      </c>
      <c r="D8" s="18" t="s">
        <v>8221</v>
      </c>
      <c r="E8" s="17">
        <v>1</v>
      </c>
    </row>
    <row r="9" spans="1:11">
      <c r="A9" s="16" t="s">
        <v>8219</v>
      </c>
      <c r="B9" s="17">
        <v>57</v>
      </c>
      <c r="D9" s="18" t="s">
        <v>8221</v>
      </c>
      <c r="E9" s="17">
        <v>2</v>
      </c>
      <c r="G9" s="21" t="s">
        <v>8419</v>
      </c>
      <c r="H9" s="21"/>
      <c r="J9" s="21" t="s">
        <v>8420</v>
      </c>
      <c r="K9" s="21"/>
    </row>
    <row r="10" spans="1:11">
      <c r="A10" s="16" t="s">
        <v>8219</v>
      </c>
      <c r="B10" s="17">
        <v>12</v>
      </c>
      <c r="D10" s="18" t="s">
        <v>8221</v>
      </c>
      <c r="E10" s="17">
        <v>3</v>
      </c>
      <c r="G10" s="19"/>
      <c r="H10" s="19"/>
      <c r="J10" s="19"/>
      <c r="K10" s="19"/>
    </row>
    <row r="11" spans="1:11">
      <c r="A11" s="16" t="s">
        <v>8219</v>
      </c>
      <c r="B11" s="17">
        <v>20</v>
      </c>
      <c r="D11" s="18" t="s">
        <v>8221</v>
      </c>
      <c r="E11" s="17">
        <v>10</v>
      </c>
      <c r="G11" s="19" t="s">
        <v>8402</v>
      </c>
      <c r="H11" s="19">
        <v>194.42517162471395</v>
      </c>
      <c r="J11" s="19" t="s">
        <v>8402</v>
      </c>
      <c r="K11" s="19">
        <v>17.709803921568628</v>
      </c>
    </row>
    <row r="12" spans="1:11">
      <c r="A12" s="16" t="s">
        <v>8219</v>
      </c>
      <c r="B12" s="17">
        <v>19</v>
      </c>
      <c r="D12" s="18" t="s">
        <v>8221</v>
      </c>
      <c r="E12" s="17">
        <v>10</v>
      </c>
      <c r="G12" s="19" t="s">
        <v>8410</v>
      </c>
      <c r="H12" s="19">
        <v>18.066333141885615</v>
      </c>
      <c r="J12" s="19" t="s">
        <v>8410</v>
      </c>
      <c r="K12" s="19">
        <v>1.5709140254854737</v>
      </c>
    </row>
    <row r="13" spans="1:11">
      <c r="A13" s="16" t="s">
        <v>8219</v>
      </c>
      <c r="B13" s="17">
        <v>75</v>
      </c>
      <c r="D13" s="18" t="s">
        <v>8221</v>
      </c>
      <c r="E13" s="17">
        <v>1</v>
      </c>
      <c r="G13" s="19" t="s">
        <v>8403</v>
      </c>
      <c r="H13" s="19">
        <v>62</v>
      </c>
      <c r="J13" s="19" t="s">
        <v>8403</v>
      </c>
      <c r="K13" s="19">
        <v>4</v>
      </c>
    </row>
    <row r="14" spans="1:11">
      <c r="A14" s="16" t="s">
        <v>8219</v>
      </c>
      <c r="B14" s="17">
        <v>827</v>
      </c>
      <c r="D14" s="18" t="s">
        <v>8221</v>
      </c>
      <c r="E14" s="17">
        <v>0</v>
      </c>
      <c r="G14" s="19" t="s">
        <v>8411</v>
      </c>
      <c r="H14" s="19">
        <v>27</v>
      </c>
      <c r="J14" s="19" t="s">
        <v>8411</v>
      </c>
      <c r="K14" s="19">
        <v>0</v>
      </c>
    </row>
    <row r="15" spans="1:11">
      <c r="A15" s="16" t="s">
        <v>8219</v>
      </c>
      <c r="B15" s="17">
        <v>51</v>
      </c>
      <c r="D15" s="18" t="s">
        <v>8221</v>
      </c>
      <c r="E15" s="17">
        <v>0</v>
      </c>
      <c r="G15" s="19" t="s">
        <v>8412</v>
      </c>
      <c r="H15" s="19">
        <v>844.49237955591047</v>
      </c>
      <c r="J15" s="19" t="s">
        <v>8412</v>
      </c>
      <c r="K15" s="19">
        <v>61.446638959868842</v>
      </c>
    </row>
    <row r="16" spans="1:11">
      <c r="A16" s="16" t="s">
        <v>8219</v>
      </c>
      <c r="B16" s="17">
        <v>41</v>
      </c>
      <c r="D16" s="18" t="s">
        <v>8221</v>
      </c>
      <c r="E16" s="17">
        <v>0</v>
      </c>
      <c r="G16" s="19" t="s">
        <v>8413</v>
      </c>
      <c r="H16" s="19">
        <v>713167.37912800396</v>
      </c>
      <c r="J16" s="19" t="s">
        <v>8413</v>
      </c>
      <c r="K16" s="19">
        <v>3775.6894394644714</v>
      </c>
    </row>
    <row r="17" spans="1:11">
      <c r="A17" s="16" t="s">
        <v>8219</v>
      </c>
      <c r="B17" s="17">
        <v>98</v>
      </c>
      <c r="D17" s="18" t="s">
        <v>8221</v>
      </c>
      <c r="E17" s="17">
        <v>26</v>
      </c>
      <c r="G17" s="19" t="s">
        <v>8414</v>
      </c>
      <c r="H17" s="19">
        <v>583.1052562240742</v>
      </c>
      <c r="J17" s="19" t="s">
        <v>8414</v>
      </c>
      <c r="K17" s="19">
        <v>193.27585405994381</v>
      </c>
    </row>
    <row r="18" spans="1:11">
      <c r="A18" s="16" t="s">
        <v>8219</v>
      </c>
      <c r="B18" s="17">
        <v>70</v>
      </c>
      <c r="D18" s="18" t="s">
        <v>8221</v>
      </c>
      <c r="E18" s="17">
        <v>0</v>
      </c>
      <c r="G18" s="19" t="s">
        <v>8415</v>
      </c>
      <c r="H18" s="19">
        <v>21.40422343272953</v>
      </c>
      <c r="J18" s="19" t="s">
        <v>8415</v>
      </c>
      <c r="K18" s="19">
        <v>11.831541000922531</v>
      </c>
    </row>
    <row r="19" spans="1:11">
      <c r="A19" s="16" t="s">
        <v>8219</v>
      </c>
      <c r="B19" s="17">
        <v>36</v>
      </c>
      <c r="D19" s="18" t="s">
        <v>8221</v>
      </c>
      <c r="E19" s="17">
        <v>7</v>
      </c>
      <c r="G19" s="19" t="s">
        <v>8416</v>
      </c>
      <c r="H19" s="19">
        <v>26456</v>
      </c>
      <c r="J19" s="19" t="s">
        <v>8416</v>
      </c>
      <c r="K19" s="19">
        <v>1293</v>
      </c>
    </row>
    <row r="20" spans="1:11">
      <c r="A20" s="16" t="s">
        <v>8219</v>
      </c>
      <c r="B20" s="17">
        <v>342</v>
      </c>
      <c r="D20" s="18" t="s">
        <v>8221</v>
      </c>
      <c r="E20" s="17">
        <v>0</v>
      </c>
      <c r="G20" s="19" t="s">
        <v>8404</v>
      </c>
      <c r="H20" s="19">
        <v>1</v>
      </c>
      <c r="J20" s="19" t="s">
        <v>8404</v>
      </c>
      <c r="K20" s="19">
        <v>0</v>
      </c>
    </row>
    <row r="21" spans="1:11">
      <c r="A21" s="16" t="s">
        <v>8219</v>
      </c>
      <c r="B21" s="17">
        <v>22</v>
      </c>
      <c r="D21" s="18" t="s">
        <v>8221</v>
      </c>
      <c r="E21" s="17">
        <v>2</v>
      </c>
      <c r="G21" s="19" t="s">
        <v>8405</v>
      </c>
      <c r="H21" s="19">
        <v>26457</v>
      </c>
      <c r="J21" s="19" t="s">
        <v>8405</v>
      </c>
      <c r="K21" s="19">
        <v>1293</v>
      </c>
    </row>
    <row r="22" spans="1:11">
      <c r="A22" s="16" t="s">
        <v>8219</v>
      </c>
      <c r="B22" s="17">
        <v>25</v>
      </c>
      <c r="D22" s="18" t="s">
        <v>8221</v>
      </c>
      <c r="E22" s="17">
        <v>13</v>
      </c>
      <c r="G22" s="19" t="s">
        <v>8417</v>
      </c>
      <c r="H22" s="19">
        <v>424819</v>
      </c>
      <c r="J22" s="19" t="s">
        <v>8417</v>
      </c>
      <c r="K22" s="19">
        <v>27096</v>
      </c>
    </row>
    <row r="23" spans="1:11" ht="15" thickBot="1">
      <c r="A23" s="16" t="s">
        <v>8219</v>
      </c>
      <c r="B23" s="17">
        <v>101</v>
      </c>
      <c r="D23" s="18" t="s">
        <v>8221</v>
      </c>
      <c r="E23" s="17">
        <v>4</v>
      </c>
      <c r="G23" s="20" t="s">
        <v>8418</v>
      </c>
      <c r="H23" s="20">
        <v>2185</v>
      </c>
      <c r="J23" s="20" t="s">
        <v>8418</v>
      </c>
      <c r="K23" s="20">
        <v>1530</v>
      </c>
    </row>
    <row r="24" spans="1:11">
      <c r="A24" s="16" t="s">
        <v>8219</v>
      </c>
      <c r="B24" s="17">
        <v>8</v>
      </c>
      <c r="D24" s="18" t="s">
        <v>8221</v>
      </c>
      <c r="E24" s="17">
        <v>0</v>
      </c>
    </row>
    <row r="25" spans="1:11">
      <c r="A25" s="16" t="s">
        <v>8219</v>
      </c>
      <c r="B25" s="17">
        <v>23</v>
      </c>
      <c r="D25" s="18" t="s">
        <v>8221</v>
      </c>
      <c r="E25" s="17">
        <v>12</v>
      </c>
    </row>
    <row r="26" spans="1:11">
      <c r="A26" s="16" t="s">
        <v>8219</v>
      </c>
      <c r="B26" s="17">
        <v>574</v>
      </c>
      <c r="D26" s="18" t="s">
        <v>8221</v>
      </c>
      <c r="E26" s="17">
        <v>2</v>
      </c>
    </row>
    <row r="27" spans="1:11">
      <c r="A27" s="16" t="s">
        <v>8219</v>
      </c>
      <c r="B27" s="17">
        <v>14</v>
      </c>
      <c r="D27" s="18" t="s">
        <v>8221</v>
      </c>
      <c r="E27" s="17">
        <v>10</v>
      </c>
    </row>
    <row r="28" spans="1:11">
      <c r="A28" s="16" t="s">
        <v>8219</v>
      </c>
      <c r="B28" s="17">
        <v>19</v>
      </c>
      <c r="D28" s="18" t="s">
        <v>8221</v>
      </c>
      <c r="E28" s="17">
        <v>0</v>
      </c>
    </row>
    <row r="29" spans="1:11">
      <c r="A29" s="16" t="s">
        <v>8219</v>
      </c>
      <c r="B29" s="17">
        <v>150</v>
      </c>
      <c r="D29" s="18" t="s">
        <v>8221</v>
      </c>
      <c r="E29" s="17">
        <v>5</v>
      </c>
    </row>
    <row r="30" spans="1:11">
      <c r="A30" s="16" t="s">
        <v>8219</v>
      </c>
      <c r="B30" s="17">
        <v>71</v>
      </c>
      <c r="D30" s="18" t="s">
        <v>8221</v>
      </c>
      <c r="E30" s="17">
        <v>0</v>
      </c>
    </row>
    <row r="31" spans="1:11">
      <c r="A31" s="16" t="s">
        <v>8219</v>
      </c>
      <c r="B31" s="17">
        <v>117</v>
      </c>
      <c r="D31" s="18" t="s">
        <v>8221</v>
      </c>
      <c r="E31" s="17">
        <v>5</v>
      </c>
    </row>
    <row r="32" spans="1:11">
      <c r="A32" s="16" t="s">
        <v>8219</v>
      </c>
      <c r="B32" s="17">
        <v>53</v>
      </c>
      <c r="D32" s="18" t="s">
        <v>8221</v>
      </c>
      <c r="E32" s="17">
        <v>1</v>
      </c>
    </row>
    <row r="33" spans="1:5">
      <c r="A33" s="16" t="s">
        <v>8219</v>
      </c>
      <c r="B33" s="17">
        <v>1</v>
      </c>
      <c r="D33" s="18" t="s">
        <v>8221</v>
      </c>
      <c r="E33" s="17">
        <v>3</v>
      </c>
    </row>
    <row r="34" spans="1:5">
      <c r="A34" s="16" t="s">
        <v>8219</v>
      </c>
      <c r="B34" s="17">
        <v>89</v>
      </c>
      <c r="D34" s="18" t="s">
        <v>8221</v>
      </c>
      <c r="E34" s="17">
        <v>3</v>
      </c>
    </row>
    <row r="35" spans="1:5">
      <c r="A35" s="16" t="s">
        <v>8219</v>
      </c>
      <c r="B35" s="17">
        <v>64</v>
      </c>
      <c r="D35" s="18" t="s">
        <v>8221</v>
      </c>
      <c r="E35" s="17">
        <v>0</v>
      </c>
    </row>
    <row r="36" spans="1:5">
      <c r="A36" s="16" t="s">
        <v>8219</v>
      </c>
      <c r="B36" s="17">
        <v>68</v>
      </c>
      <c r="D36" s="18" t="s">
        <v>8221</v>
      </c>
      <c r="E36" s="17">
        <v>3</v>
      </c>
    </row>
    <row r="37" spans="1:5">
      <c r="A37" s="16" t="s">
        <v>8219</v>
      </c>
      <c r="B37" s="17">
        <v>28</v>
      </c>
      <c r="D37" s="18" t="s">
        <v>8221</v>
      </c>
      <c r="E37" s="17">
        <v>0</v>
      </c>
    </row>
    <row r="38" spans="1:5">
      <c r="A38" s="16" t="s">
        <v>8219</v>
      </c>
      <c r="B38" s="17">
        <v>44</v>
      </c>
      <c r="D38" s="18" t="s">
        <v>8221</v>
      </c>
      <c r="E38" s="17">
        <v>19</v>
      </c>
    </row>
    <row r="39" spans="1:5">
      <c r="A39" s="16" t="s">
        <v>8219</v>
      </c>
      <c r="B39" s="17">
        <v>253</v>
      </c>
      <c r="D39" s="18" t="s">
        <v>8221</v>
      </c>
      <c r="E39" s="17">
        <v>8</v>
      </c>
    </row>
    <row r="40" spans="1:5">
      <c r="A40" s="16" t="s">
        <v>8219</v>
      </c>
      <c r="B40" s="17">
        <v>66</v>
      </c>
      <c r="D40" s="18" t="s">
        <v>8221</v>
      </c>
      <c r="E40" s="17">
        <v>6</v>
      </c>
    </row>
    <row r="41" spans="1:5">
      <c r="A41" s="16" t="s">
        <v>8219</v>
      </c>
      <c r="B41" s="17">
        <v>217</v>
      </c>
      <c r="D41" s="18" t="s">
        <v>8221</v>
      </c>
      <c r="E41" s="17">
        <v>0</v>
      </c>
    </row>
    <row r="42" spans="1:5">
      <c r="A42" s="16" t="s">
        <v>8219</v>
      </c>
      <c r="B42" s="17">
        <v>16</v>
      </c>
      <c r="D42" s="18" t="s">
        <v>8221</v>
      </c>
      <c r="E42" s="17">
        <v>18</v>
      </c>
    </row>
    <row r="43" spans="1:5">
      <c r="A43" s="16" t="s">
        <v>8219</v>
      </c>
      <c r="B43" s="17">
        <v>19</v>
      </c>
      <c r="D43" s="18" t="s">
        <v>8221</v>
      </c>
      <c r="E43" s="17">
        <v>7</v>
      </c>
    </row>
    <row r="44" spans="1:5">
      <c r="A44" s="16" t="s">
        <v>8219</v>
      </c>
      <c r="B44" s="17">
        <v>169</v>
      </c>
      <c r="D44" s="18" t="s">
        <v>8221</v>
      </c>
      <c r="E44" s="17">
        <v>0</v>
      </c>
    </row>
    <row r="45" spans="1:5">
      <c r="A45" s="16" t="s">
        <v>8219</v>
      </c>
      <c r="B45" s="17">
        <v>263</v>
      </c>
      <c r="D45" s="18" t="s">
        <v>8221</v>
      </c>
      <c r="E45" s="17">
        <v>8</v>
      </c>
    </row>
    <row r="46" spans="1:5">
      <c r="A46" s="16" t="s">
        <v>8219</v>
      </c>
      <c r="B46" s="17">
        <v>15</v>
      </c>
      <c r="D46" s="18" t="s">
        <v>8221</v>
      </c>
      <c r="E46" s="17">
        <v>1293</v>
      </c>
    </row>
    <row r="47" spans="1:5">
      <c r="A47" s="16" t="s">
        <v>8219</v>
      </c>
      <c r="B47" s="17">
        <v>61</v>
      </c>
      <c r="D47" s="18" t="s">
        <v>8221</v>
      </c>
      <c r="E47" s="17">
        <v>17</v>
      </c>
    </row>
    <row r="48" spans="1:5">
      <c r="A48" s="16" t="s">
        <v>8219</v>
      </c>
      <c r="B48" s="17">
        <v>45</v>
      </c>
      <c r="D48" s="18" t="s">
        <v>8221</v>
      </c>
      <c r="E48" s="17">
        <v>0</v>
      </c>
    </row>
    <row r="49" spans="1:5">
      <c r="A49" s="16" t="s">
        <v>8219</v>
      </c>
      <c r="B49" s="17">
        <v>70</v>
      </c>
      <c r="D49" s="18" t="s">
        <v>8221</v>
      </c>
      <c r="E49" s="17">
        <v>13</v>
      </c>
    </row>
    <row r="50" spans="1:5">
      <c r="A50" s="16" t="s">
        <v>8219</v>
      </c>
      <c r="B50" s="17">
        <v>38</v>
      </c>
      <c r="D50" s="18" t="s">
        <v>8221</v>
      </c>
      <c r="E50" s="17">
        <v>0</v>
      </c>
    </row>
    <row r="51" spans="1:5">
      <c r="A51" s="16" t="s">
        <v>8219</v>
      </c>
      <c r="B51" s="17">
        <v>87</v>
      </c>
      <c r="D51" s="18" t="s">
        <v>8221</v>
      </c>
      <c r="E51" s="17">
        <v>0</v>
      </c>
    </row>
    <row r="52" spans="1:5">
      <c r="A52" s="16" t="s">
        <v>8219</v>
      </c>
      <c r="B52" s="17">
        <v>22</v>
      </c>
      <c r="D52" s="18" t="s">
        <v>8221</v>
      </c>
      <c r="E52" s="17">
        <v>33</v>
      </c>
    </row>
    <row r="53" spans="1:5">
      <c r="A53" s="16" t="s">
        <v>8219</v>
      </c>
      <c r="B53" s="17">
        <v>119</v>
      </c>
      <c r="D53" s="18" t="s">
        <v>8221</v>
      </c>
      <c r="E53" s="17">
        <v>12</v>
      </c>
    </row>
    <row r="54" spans="1:5">
      <c r="A54" s="16" t="s">
        <v>8219</v>
      </c>
      <c r="B54" s="17">
        <v>52</v>
      </c>
      <c r="D54" s="18" t="s">
        <v>8221</v>
      </c>
      <c r="E54" s="17">
        <v>1</v>
      </c>
    </row>
    <row r="55" spans="1:5">
      <c r="A55" s="16" t="s">
        <v>8219</v>
      </c>
      <c r="B55" s="17">
        <v>117</v>
      </c>
      <c r="D55" s="18" t="s">
        <v>8221</v>
      </c>
      <c r="E55" s="17">
        <v>1</v>
      </c>
    </row>
    <row r="56" spans="1:5">
      <c r="A56" s="16" t="s">
        <v>8219</v>
      </c>
      <c r="B56" s="17">
        <v>52</v>
      </c>
      <c r="D56" s="18" t="s">
        <v>8221</v>
      </c>
      <c r="E56" s="17">
        <v>1</v>
      </c>
    </row>
    <row r="57" spans="1:5">
      <c r="A57" s="16" t="s">
        <v>8219</v>
      </c>
      <c r="B57" s="17">
        <v>86</v>
      </c>
      <c r="D57" s="18" t="s">
        <v>8221</v>
      </c>
      <c r="E57" s="17">
        <v>1</v>
      </c>
    </row>
    <row r="58" spans="1:5">
      <c r="A58" s="16" t="s">
        <v>8219</v>
      </c>
      <c r="B58" s="17">
        <v>174</v>
      </c>
      <c r="D58" s="18" t="s">
        <v>8221</v>
      </c>
      <c r="E58" s="17">
        <v>84</v>
      </c>
    </row>
    <row r="59" spans="1:5">
      <c r="A59" s="16" t="s">
        <v>8219</v>
      </c>
      <c r="B59" s="17">
        <v>69</v>
      </c>
      <c r="D59" s="18" t="s">
        <v>8221</v>
      </c>
      <c r="E59" s="17">
        <v>38</v>
      </c>
    </row>
    <row r="60" spans="1:5">
      <c r="A60" s="16" t="s">
        <v>8219</v>
      </c>
      <c r="B60" s="17">
        <v>75</v>
      </c>
      <c r="D60" s="18" t="s">
        <v>8221</v>
      </c>
      <c r="E60" s="17">
        <v>1</v>
      </c>
    </row>
    <row r="61" spans="1:5">
      <c r="A61" s="16" t="s">
        <v>8219</v>
      </c>
      <c r="B61" s="17">
        <v>33</v>
      </c>
      <c r="D61" s="18" t="s">
        <v>8221</v>
      </c>
      <c r="E61" s="17">
        <v>76</v>
      </c>
    </row>
    <row r="62" spans="1:5">
      <c r="A62" s="16" t="s">
        <v>8219</v>
      </c>
      <c r="B62" s="17">
        <v>108</v>
      </c>
      <c r="D62" s="18" t="s">
        <v>8221</v>
      </c>
      <c r="E62" s="17">
        <v>3</v>
      </c>
    </row>
    <row r="63" spans="1:5">
      <c r="A63" s="16" t="s">
        <v>8219</v>
      </c>
      <c r="B63" s="17">
        <v>23</v>
      </c>
      <c r="D63" s="18" t="s">
        <v>8221</v>
      </c>
      <c r="E63" s="17">
        <v>0</v>
      </c>
    </row>
    <row r="64" spans="1:5">
      <c r="A64" s="16" t="s">
        <v>8219</v>
      </c>
      <c r="B64" s="17">
        <v>48</v>
      </c>
      <c r="D64" s="18" t="s">
        <v>8221</v>
      </c>
      <c r="E64" s="17">
        <v>2</v>
      </c>
    </row>
    <row r="65" spans="1:5">
      <c r="A65" s="16" t="s">
        <v>8219</v>
      </c>
      <c r="B65" s="17">
        <v>64</v>
      </c>
      <c r="D65" s="18" t="s">
        <v>8221</v>
      </c>
      <c r="E65" s="17">
        <v>0</v>
      </c>
    </row>
    <row r="66" spans="1:5">
      <c r="A66" s="16" t="s">
        <v>8219</v>
      </c>
      <c r="B66" s="17">
        <v>24</v>
      </c>
      <c r="D66" s="18" t="s">
        <v>8221</v>
      </c>
      <c r="E66" s="17">
        <v>0</v>
      </c>
    </row>
    <row r="67" spans="1:5">
      <c r="A67" s="16" t="s">
        <v>8219</v>
      </c>
      <c r="B67" s="17">
        <v>57</v>
      </c>
      <c r="D67" s="18" t="s">
        <v>8221</v>
      </c>
      <c r="E67" s="17">
        <v>0</v>
      </c>
    </row>
    <row r="68" spans="1:5">
      <c r="A68" s="16" t="s">
        <v>8219</v>
      </c>
      <c r="B68" s="17">
        <v>26</v>
      </c>
      <c r="D68" s="18" t="s">
        <v>8221</v>
      </c>
      <c r="E68" s="17">
        <v>2</v>
      </c>
    </row>
    <row r="69" spans="1:5">
      <c r="A69" s="16" t="s">
        <v>8219</v>
      </c>
      <c r="B69" s="17">
        <v>20</v>
      </c>
      <c r="D69" s="18" t="s">
        <v>8221</v>
      </c>
      <c r="E69" s="17">
        <v>0</v>
      </c>
    </row>
    <row r="70" spans="1:5">
      <c r="A70" s="16" t="s">
        <v>8219</v>
      </c>
      <c r="B70" s="17">
        <v>36</v>
      </c>
      <c r="D70" s="18" t="s">
        <v>8221</v>
      </c>
      <c r="E70" s="17">
        <v>0</v>
      </c>
    </row>
    <row r="71" spans="1:5">
      <c r="A71" s="16" t="s">
        <v>8219</v>
      </c>
      <c r="B71" s="17">
        <v>178</v>
      </c>
      <c r="D71" s="18" t="s">
        <v>8221</v>
      </c>
      <c r="E71" s="17">
        <v>0</v>
      </c>
    </row>
    <row r="72" spans="1:5">
      <c r="A72" s="16" t="s">
        <v>8219</v>
      </c>
      <c r="B72" s="17">
        <v>17</v>
      </c>
      <c r="D72" s="18" t="s">
        <v>8221</v>
      </c>
      <c r="E72" s="17">
        <v>2</v>
      </c>
    </row>
    <row r="73" spans="1:5">
      <c r="A73" s="16" t="s">
        <v>8219</v>
      </c>
      <c r="B73" s="17">
        <v>32</v>
      </c>
      <c r="D73" s="18" t="s">
        <v>8221</v>
      </c>
      <c r="E73" s="17">
        <v>0</v>
      </c>
    </row>
    <row r="74" spans="1:5">
      <c r="A74" s="16" t="s">
        <v>8219</v>
      </c>
      <c r="B74" s="17">
        <v>41</v>
      </c>
      <c r="D74" s="18" t="s">
        <v>8221</v>
      </c>
      <c r="E74" s="17">
        <v>7</v>
      </c>
    </row>
    <row r="75" spans="1:5">
      <c r="A75" s="16" t="s">
        <v>8219</v>
      </c>
      <c r="B75" s="17">
        <v>18</v>
      </c>
      <c r="D75" s="18" t="s">
        <v>8221</v>
      </c>
      <c r="E75" s="17">
        <v>0</v>
      </c>
    </row>
    <row r="76" spans="1:5">
      <c r="A76" s="16" t="s">
        <v>8219</v>
      </c>
      <c r="B76" s="17">
        <v>29</v>
      </c>
      <c r="D76" s="18" t="s">
        <v>8221</v>
      </c>
      <c r="E76" s="17">
        <v>5</v>
      </c>
    </row>
    <row r="77" spans="1:5">
      <c r="A77" s="16" t="s">
        <v>8219</v>
      </c>
      <c r="B77" s="17">
        <v>47</v>
      </c>
      <c r="D77" s="18" t="s">
        <v>8221</v>
      </c>
      <c r="E77" s="17">
        <v>0</v>
      </c>
    </row>
    <row r="78" spans="1:5">
      <c r="A78" s="16" t="s">
        <v>8219</v>
      </c>
      <c r="B78" s="17">
        <v>15</v>
      </c>
      <c r="D78" s="18" t="s">
        <v>8221</v>
      </c>
      <c r="E78" s="17">
        <v>0</v>
      </c>
    </row>
    <row r="79" spans="1:5">
      <c r="A79" s="16" t="s">
        <v>8219</v>
      </c>
      <c r="B79" s="17">
        <v>26</v>
      </c>
      <c r="D79" s="18" t="s">
        <v>8221</v>
      </c>
      <c r="E79" s="17">
        <v>1</v>
      </c>
    </row>
    <row r="80" spans="1:5">
      <c r="A80" s="16" t="s">
        <v>8219</v>
      </c>
      <c r="B80" s="17">
        <v>35</v>
      </c>
      <c r="D80" s="18" t="s">
        <v>8221</v>
      </c>
      <c r="E80" s="17">
        <v>0</v>
      </c>
    </row>
    <row r="81" spans="1:5">
      <c r="A81" s="16" t="s">
        <v>8219</v>
      </c>
      <c r="B81" s="17">
        <v>41</v>
      </c>
      <c r="D81" s="18" t="s">
        <v>8221</v>
      </c>
      <c r="E81" s="17">
        <v>5</v>
      </c>
    </row>
    <row r="82" spans="1:5">
      <c r="A82" s="16" t="s">
        <v>8219</v>
      </c>
      <c r="B82" s="17">
        <v>47</v>
      </c>
      <c r="D82" s="18" t="s">
        <v>8221</v>
      </c>
      <c r="E82" s="17">
        <v>3</v>
      </c>
    </row>
    <row r="83" spans="1:5">
      <c r="A83" s="16" t="s">
        <v>8219</v>
      </c>
      <c r="B83" s="17">
        <v>28</v>
      </c>
      <c r="D83" s="18" t="s">
        <v>8221</v>
      </c>
      <c r="E83" s="17">
        <v>6</v>
      </c>
    </row>
    <row r="84" spans="1:5">
      <c r="A84" s="16" t="s">
        <v>8219</v>
      </c>
      <c r="B84" s="17">
        <v>100</v>
      </c>
      <c r="D84" s="18" t="s">
        <v>8221</v>
      </c>
      <c r="E84" s="17">
        <v>12</v>
      </c>
    </row>
    <row r="85" spans="1:5">
      <c r="A85" s="16" t="s">
        <v>8219</v>
      </c>
      <c r="B85" s="17">
        <v>13</v>
      </c>
      <c r="D85" s="18" t="s">
        <v>8221</v>
      </c>
      <c r="E85" s="17">
        <v>13</v>
      </c>
    </row>
    <row r="86" spans="1:5">
      <c r="A86" s="16" t="s">
        <v>8219</v>
      </c>
      <c r="B86" s="17">
        <v>7</v>
      </c>
      <c r="D86" s="18" t="s">
        <v>8221</v>
      </c>
      <c r="E86" s="17">
        <v>5</v>
      </c>
    </row>
    <row r="87" spans="1:5">
      <c r="A87" s="16" t="s">
        <v>8219</v>
      </c>
      <c r="B87" s="17">
        <v>21</v>
      </c>
      <c r="D87" s="18" t="s">
        <v>8221</v>
      </c>
      <c r="E87" s="17">
        <v>2</v>
      </c>
    </row>
    <row r="88" spans="1:5">
      <c r="A88" s="16" t="s">
        <v>8219</v>
      </c>
      <c r="B88" s="17">
        <v>17</v>
      </c>
      <c r="D88" s="18" t="s">
        <v>8221</v>
      </c>
      <c r="E88" s="17">
        <v>8</v>
      </c>
    </row>
    <row r="89" spans="1:5">
      <c r="A89" s="16" t="s">
        <v>8219</v>
      </c>
      <c r="B89" s="17">
        <v>25</v>
      </c>
      <c r="D89" s="18" t="s">
        <v>8221</v>
      </c>
      <c r="E89" s="17">
        <v>0</v>
      </c>
    </row>
    <row r="90" spans="1:5">
      <c r="A90" s="16" t="s">
        <v>8219</v>
      </c>
      <c r="B90" s="17">
        <v>60</v>
      </c>
      <c r="D90" s="18" t="s">
        <v>8221</v>
      </c>
      <c r="E90" s="17">
        <v>13</v>
      </c>
    </row>
    <row r="91" spans="1:5">
      <c r="A91" s="16" t="s">
        <v>8219</v>
      </c>
      <c r="B91" s="17">
        <v>56</v>
      </c>
      <c r="D91" s="18" t="s">
        <v>8221</v>
      </c>
      <c r="E91" s="17">
        <v>0</v>
      </c>
    </row>
    <row r="92" spans="1:5">
      <c r="A92" s="16" t="s">
        <v>8219</v>
      </c>
      <c r="B92" s="17">
        <v>16</v>
      </c>
      <c r="D92" s="18" t="s">
        <v>8221</v>
      </c>
      <c r="E92" s="17">
        <v>5</v>
      </c>
    </row>
    <row r="93" spans="1:5">
      <c r="A93" s="16" t="s">
        <v>8219</v>
      </c>
      <c r="B93" s="17">
        <v>46</v>
      </c>
      <c r="D93" s="18" t="s">
        <v>8221</v>
      </c>
      <c r="E93" s="17">
        <v>8</v>
      </c>
    </row>
    <row r="94" spans="1:5">
      <c r="A94" s="16" t="s">
        <v>8219</v>
      </c>
      <c r="B94" s="17">
        <v>43</v>
      </c>
      <c r="D94" s="18" t="s">
        <v>8221</v>
      </c>
      <c r="E94" s="17">
        <v>8</v>
      </c>
    </row>
    <row r="95" spans="1:5">
      <c r="A95" s="16" t="s">
        <v>8219</v>
      </c>
      <c r="B95" s="17">
        <v>15</v>
      </c>
      <c r="D95" s="18" t="s">
        <v>8221</v>
      </c>
      <c r="E95" s="17">
        <v>0</v>
      </c>
    </row>
    <row r="96" spans="1:5">
      <c r="A96" s="16" t="s">
        <v>8219</v>
      </c>
      <c r="B96" s="17">
        <v>12</v>
      </c>
      <c r="D96" s="18" t="s">
        <v>8221</v>
      </c>
      <c r="E96" s="17">
        <v>2</v>
      </c>
    </row>
    <row r="97" spans="1:5">
      <c r="A97" s="16" t="s">
        <v>8219</v>
      </c>
      <c r="B97" s="17">
        <v>21</v>
      </c>
      <c r="D97" s="18" t="s">
        <v>8221</v>
      </c>
      <c r="E97" s="17">
        <v>3</v>
      </c>
    </row>
    <row r="98" spans="1:5">
      <c r="A98" s="16" t="s">
        <v>8219</v>
      </c>
      <c r="B98" s="17">
        <v>34</v>
      </c>
      <c r="D98" s="18" t="s">
        <v>8221</v>
      </c>
      <c r="E98" s="17">
        <v>0</v>
      </c>
    </row>
    <row r="99" spans="1:5">
      <c r="A99" s="16" t="s">
        <v>8219</v>
      </c>
      <c r="B99" s="17">
        <v>8</v>
      </c>
      <c r="D99" s="18" t="s">
        <v>8221</v>
      </c>
      <c r="E99" s="17">
        <v>0</v>
      </c>
    </row>
    <row r="100" spans="1:5">
      <c r="A100" s="16" t="s">
        <v>8219</v>
      </c>
      <c r="B100" s="17">
        <v>60</v>
      </c>
      <c r="D100" s="18" t="s">
        <v>8221</v>
      </c>
      <c r="E100" s="17">
        <v>11</v>
      </c>
    </row>
    <row r="101" spans="1:5">
      <c r="A101" s="16" t="s">
        <v>8219</v>
      </c>
      <c r="B101" s="17">
        <v>39</v>
      </c>
      <c r="D101" s="18" t="s">
        <v>8221</v>
      </c>
      <c r="E101" s="17">
        <v>0</v>
      </c>
    </row>
    <row r="102" spans="1:5">
      <c r="A102" s="16" t="s">
        <v>8219</v>
      </c>
      <c r="B102" s="17">
        <v>26</v>
      </c>
      <c r="D102" s="18" t="s">
        <v>8221</v>
      </c>
      <c r="E102" s="17">
        <v>1</v>
      </c>
    </row>
    <row r="103" spans="1:5">
      <c r="A103" s="16" t="s">
        <v>8219</v>
      </c>
      <c r="B103" s="17">
        <v>35</v>
      </c>
      <c r="D103" s="18" t="s">
        <v>8221</v>
      </c>
      <c r="E103" s="17">
        <v>0</v>
      </c>
    </row>
    <row r="104" spans="1:5">
      <c r="A104" s="16" t="s">
        <v>8219</v>
      </c>
      <c r="B104" s="17">
        <v>65</v>
      </c>
      <c r="D104" s="18" t="s">
        <v>8221</v>
      </c>
      <c r="E104" s="17">
        <v>17</v>
      </c>
    </row>
    <row r="105" spans="1:5">
      <c r="A105" s="16" t="s">
        <v>8219</v>
      </c>
      <c r="B105" s="17">
        <v>49</v>
      </c>
      <c r="D105" s="18" t="s">
        <v>8221</v>
      </c>
      <c r="E105" s="17">
        <v>2</v>
      </c>
    </row>
    <row r="106" spans="1:5">
      <c r="A106" s="16" t="s">
        <v>8219</v>
      </c>
      <c r="B106" s="17">
        <v>10</v>
      </c>
      <c r="D106" s="18" t="s">
        <v>8221</v>
      </c>
      <c r="E106" s="17">
        <v>1</v>
      </c>
    </row>
    <row r="107" spans="1:5">
      <c r="A107" s="16" t="s">
        <v>8219</v>
      </c>
      <c r="B107" s="17">
        <v>60</v>
      </c>
      <c r="D107" s="18" t="s">
        <v>8221</v>
      </c>
      <c r="E107" s="17">
        <v>2</v>
      </c>
    </row>
    <row r="108" spans="1:5">
      <c r="A108" s="16" t="s">
        <v>8219</v>
      </c>
      <c r="B108" s="17">
        <v>27</v>
      </c>
      <c r="D108" s="18" t="s">
        <v>8221</v>
      </c>
      <c r="E108" s="17">
        <v>16</v>
      </c>
    </row>
    <row r="109" spans="1:5">
      <c r="A109" s="16" t="s">
        <v>8219</v>
      </c>
      <c r="B109" s="17">
        <v>69</v>
      </c>
      <c r="D109" s="18" t="s">
        <v>8221</v>
      </c>
      <c r="E109" s="17">
        <v>1</v>
      </c>
    </row>
    <row r="110" spans="1:5">
      <c r="A110" s="16" t="s">
        <v>8219</v>
      </c>
      <c r="B110" s="17">
        <v>47</v>
      </c>
      <c r="D110" s="18" t="s">
        <v>8221</v>
      </c>
      <c r="E110" s="17">
        <v>4</v>
      </c>
    </row>
    <row r="111" spans="1:5">
      <c r="A111" s="16" t="s">
        <v>8219</v>
      </c>
      <c r="B111" s="17">
        <v>47</v>
      </c>
      <c r="D111" s="18" t="s">
        <v>8221</v>
      </c>
      <c r="E111" s="17">
        <v>5</v>
      </c>
    </row>
    <row r="112" spans="1:5">
      <c r="A112" s="16" t="s">
        <v>8219</v>
      </c>
      <c r="B112" s="17">
        <v>26</v>
      </c>
      <c r="D112" s="18" t="s">
        <v>8221</v>
      </c>
      <c r="E112" s="17">
        <v>7</v>
      </c>
    </row>
    <row r="113" spans="1:5">
      <c r="A113" s="16" t="s">
        <v>8219</v>
      </c>
      <c r="B113" s="17">
        <v>53</v>
      </c>
      <c r="D113" s="18" t="s">
        <v>8221</v>
      </c>
      <c r="E113" s="17">
        <v>0</v>
      </c>
    </row>
    <row r="114" spans="1:5">
      <c r="A114" s="16" t="s">
        <v>8219</v>
      </c>
      <c r="B114" s="17">
        <v>81</v>
      </c>
      <c r="D114" s="18" t="s">
        <v>8221</v>
      </c>
      <c r="E114" s="17">
        <v>12</v>
      </c>
    </row>
    <row r="115" spans="1:5">
      <c r="A115" s="16" t="s">
        <v>8219</v>
      </c>
      <c r="B115" s="17">
        <v>78</v>
      </c>
      <c r="D115" s="18" t="s">
        <v>8221</v>
      </c>
      <c r="E115" s="17">
        <v>2</v>
      </c>
    </row>
    <row r="116" spans="1:5">
      <c r="A116" s="16" t="s">
        <v>8219</v>
      </c>
      <c r="B116" s="17">
        <v>35</v>
      </c>
      <c r="D116" s="18" t="s">
        <v>8221</v>
      </c>
      <c r="E116" s="17">
        <v>5</v>
      </c>
    </row>
    <row r="117" spans="1:5">
      <c r="A117" s="16" t="s">
        <v>8219</v>
      </c>
      <c r="B117" s="17">
        <v>22</v>
      </c>
      <c r="D117" s="18" t="s">
        <v>8221</v>
      </c>
      <c r="E117" s="17">
        <v>2</v>
      </c>
    </row>
    <row r="118" spans="1:5">
      <c r="A118" s="16" t="s">
        <v>8219</v>
      </c>
      <c r="B118" s="17">
        <v>57</v>
      </c>
      <c r="D118" s="18" t="s">
        <v>8221</v>
      </c>
      <c r="E118" s="17">
        <v>3</v>
      </c>
    </row>
    <row r="119" spans="1:5">
      <c r="A119" s="16" t="s">
        <v>8219</v>
      </c>
      <c r="B119" s="17">
        <v>27</v>
      </c>
      <c r="D119" s="18" t="s">
        <v>8221</v>
      </c>
      <c r="E119" s="17">
        <v>0</v>
      </c>
    </row>
    <row r="120" spans="1:5">
      <c r="A120" s="16" t="s">
        <v>8219</v>
      </c>
      <c r="B120" s="17">
        <v>39</v>
      </c>
      <c r="D120" s="18" t="s">
        <v>8221</v>
      </c>
      <c r="E120" s="17">
        <v>49</v>
      </c>
    </row>
    <row r="121" spans="1:5">
      <c r="A121" s="16" t="s">
        <v>8219</v>
      </c>
      <c r="B121" s="17">
        <v>37</v>
      </c>
      <c r="D121" s="18" t="s">
        <v>8221</v>
      </c>
      <c r="E121" s="17">
        <v>1</v>
      </c>
    </row>
    <row r="122" spans="1:5">
      <c r="A122" s="16" t="s">
        <v>8219</v>
      </c>
      <c r="B122" s="17">
        <v>137</v>
      </c>
      <c r="D122" s="18" t="s">
        <v>8221</v>
      </c>
      <c r="E122" s="17">
        <v>2</v>
      </c>
    </row>
    <row r="123" spans="1:5">
      <c r="A123" s="16" t="s">
        <v>8219</v>
      </c>
      <c r="B123" s="17">
        <v>376</v>
      </c>
      <c r="D123" s="18" t="s">
        <v>8221</v>
      </c>
      <c r="E123" s="17">
        <v>0</v>
      </c>
    </row>
    <row r="124" spans="1:5">
      <c r="A124" s="16" t="s">
        <v>8219</v>
      </c>
      <c r="B124" s="17">
        <v>202</v>
      </c>
      <c r="D124" s="18" t="s">
        <v>8221</v>
      </c>
      <c r="E124" s="17">
        <v>0</v>
      </c>
    </row>
    <row r="125" spans="1:5">
      <c r="A125" s="16" t="s">
        <v>8219</v>
      </c>
      <c r="B125" s="17">
        <v>328</v>
      </c>
      <c r="D125" s="18" t="s">
        <v>8221</v>
      </c>
      <c r="E125" s="17">
        <v>11</v>
      </c>
    </row>
    <row r="126" spans="1:5">
      <c r="A126" s="16" t="s">
        <v>8219</v>
      </c>
      <c r="B126" s="17">
        <v>84</v>
      </c>
      <c r="D126" s="18" t="s">
        <v>8221</v>
      </c>
      <c r="E126" s="17">
        <v>1</v>
      </c>
    </row>
    <row r="127" spans="1:5">
      <c r="A127" s="16" t="s">
        <v>8219</v>
      </c>
      <c r="B127" s="17">
        <v>96</v>
      </c>
      <c r="D127" s="18" t="s">
        <v>8221</v>
      </c>
      <c r="E127" s="17">
        <v>8</v>
      </c>
    </row>
    <row r="128" spans="1:5">
      <c r="A128" s="16" t="s">
        <v>8219</v>
      </c>
      <c r="B128" s="17">
        <v>223</v>
      </c>
      <c r="D128" s="18" t="s">
        <v>8221</v>
      </c>
      <c r="E128" s="17">
        <v>5</v>
      </c>
    </row>
    <row r="129" spans="1:5">
      <c r="A129" s="16" t="s">
        <v>8219</v>
      </c>
      <c r="B129" s="17">
        <v>62</v>
      </c>
      <c r="D129" s="18" t="s">
        <v>8221</v>
      </c>
      <c r="E129" s="17">
        <v>39</v>
      </c>
    </row>
    <row r="130" spans="1:5">
      <c r="A130" s="16" t="s">
        <v>8219</v>
      </c>
      <c r="B130" s="17">
        <v>146</v>
      </c>
      <c r="D130" s="18" t="s">
        <v>8221</v>
      </c>
      <c r="E130" s="17">
        <v>0</v>
      </c>
    </row>
    <row r="131" spans="1:5">
      <c r="A131" s="16" t="s">
        <v>8219</v>
      </c>
      <c r="B131" s="17">
        <v>235</v>
      </c>
      <c r="D131" s="18" t="s">
        <v>8221</v>
      </c>
      <c r="E131" s="17">
        <v>0</v>
      </c>
    </row>
    <row r="132" spans="1:5">
      <c r="A132" s="16" t="s">
        <v>8219</v>
      </c>
      <c r="B132" s="17">
        <v>437</v>
      </c>
      <c r="D132" s="18" t="s">
        <v>8221</v>
      </c>
      <c r="E132" s="17">
        <v>2</v>
      </c>
    </row>
    <row r="133" spans="1:5">
      <c r="A133" s="16" t="s">
        <v>8219</v>
      </c>
      <c r="B133" s="17">
        <v>77</v>
      </c>
      <c r="D133" s="18" t="s">
        <v>8221</v>
      </c>
      <c r="E133" s="17">
        <v>170</v>
      </c>
    </row>
    <row r="134" spans="1:5">
      <c r="A134" s="16" t="s">
        <v>8219</v>
      </c>
      <c r="B134" s="17">
        <v>108</v>
      </c>
      <c r="D134" s="18" t="s">
        <v>8221</v>
      </c>
      <c r="E134" s="17">
        <v>5</v>
      </c>
    </row>
    <row r="135" spans="1:5">
      <c r="A135" s="16" t="s">
        <v>8219</v>
      </c>
      <c r="B135" s="17">
        <v>7</v>
      </c>
      <c r="D135" s="18" t="s">
        <v>8221</v>
      </c>
      <c r="E135" s="17">
        <v>14</v>
      </c>
    </row>
    <row r="136" spans="1:5">
      <c r="A136" s="16" t="s">
        <v>8219</v>
      </c>
      <c r="B136" s="17">
        <v>314</v>
      </c>
      <c r="D136" s="18" t="s">
        <v>8221</v>
      </c>
      <c r="E136" s="17">
        <v>1</v>
      </c>
    </row>
    <row r="137" spans="1:5">
      <c r="A137" s="16" t="s">
        <v>8219</v>
      </c>
      <c r="B137" s="17">
        <v>188</v>
      </c>
      <c r="D137" s="18" t="s">
        <v>8221</v>
      </c>
      <c r="E137" s="17">
        <v>0</v>
      </c>
    </row>
    <row r="138" spans="1:5">
      <c r="A138" s="16" t="s">
        <v>8219</v>
      </c>
      <c r="B138" s="17">
        <v>275</v>
      </c>
      <c r="D138" s="18" t="s">
        <v>8221</v>
      </c>
      <c r="E138" s="17">
        <v>124</v>
      </c>
    </row>
    <row r="139" spans="1:5">
      <c r="A139" s="16" t="s">
        <v>8219</v>
      </c>
      <c r="B139" s="17">
        <v>560</v>
      </c>
      <c r="D139" s="18" t="s">
        <v>8221</v>
      </c>
      <c r="E139" s="17">
        <v>0</v>
      </c>
    </row>
    <row r="140" spans="1:5">
      <c r="A140" s="16" t="s">
        <v>8219</v>
      </c>
      <c r="B140" s="17">
        <v>688</v>
      </c>
      <c r="D140" s="18" t="s">
        <v>8221</v>
      </c>
      <c r="E140" s="17">
        <v>0</v>
      </c>
    </row>
    <row r="141" spans="1:5">
      <c r="A141" s="16" t="s">
        <v>8219</v>
      </c>
      <c r="B141" s="17">
        <v>942</v>
      </c>
      <c r="D141" s="18" t="s">
        <v>8221</v>
      </c>
      <c r="E141" s="17">
        <v>55</v>
      </c>
    </row>
    <row r="142" spans="1:5">
      <c r="A142" s="16" t="s">
        <v>8219</v>
      </c>
      <c r="B142" s="17">
        <v>88</v>
      </c>
      <c r="D142" s="18" t="s">
        <v>8221</v>
      </c>
      <c r="E142" s="17">
        <v>140</v>
      </c>
    </row>
    <row r="143" spans="1:5">
      <c r="A143" s="16" t="s">
        <v>8219</v>
      </c>
      <c r="B143" s="17">
        <v>220</v>
      </c>
      <c r="D143" s="18" t="s">
        <v>8221</v>
      </c>
      <c r="E143" s="17">
        <v>21</v>
      </c>
    </row>
    <row r="144" spans="1:5">
      <c r="A144" s="16" t="s">
        <v>8219</v>
      </c>
      <c r="B144" s="17">
        <v>145</v>
      </c>
      <c r="D144" s="18" t="s">
        <v>8221</v>
      </c>
      <c r="E144" s="17">
        <v>1</v>
      </c>
    </row>
    <row r="145" spans="1:5">
      <c r="A145" s="16" t="s">
        <v>8219</v>
      </c>
      <c r="B145" s="17">
        <v>963</v>
      </c>
      <c r="D145" s="18" t="s">
        <v>8221</v>
      </c>
      <c r="E145" s="17">
        <v>147</v>
      </c>
    </row>
    <row r="146" spans="1:5">
      <c r="A146" s="16" t="s">
        <v>8219</v>
      </c>
      <c r="B146" s="17">
        <v>91</v>
      </c>
      <c r="D146" s="18" t="s">
        <v>8221</v>
      </c>
      <c r="E146" s="17">
        <v>11</v>
      </c>
    </row>
    <row r="147" spans="1:5">
      <c r="A147" s="16" t="s">
        <v>8219</v>
      </c>
      <c r="B147" s="17">
        <v>58</v>
      </c>
      <c r="D147" s="18" t="s">
        <v>8221</v>
      </c>
      <c r="E147" s="17">
        <v>125</v>
      </c>
    </row>
    <row r="148" spans="1:5">
      <c r="A148" s="16" t="s">
        <v>8219</v>
      </c>
      <c r="B148" s="17">
        <v>36</v>
      </c>
      <c r="D148" s="18" t="s">
        <v>8221</v>
      </c>
      <c r="E148" s="17">
        <v>1</v>
      </c>
    </row>
    <row r="149" spans="1:5">
      <c r="A149" s="16" t="s">
        <v>8219</v>
      </c>
      <c r="B149" s="17">
        <v>165</v>
      </c>
      <c r="D149" s="18" t="s">
        <v>8221</v>
      </c>
      <c r="E149" s="17">
        <v>0</v>
      </c>
    </row>
    <row r="150" spans="1:5">
      <c r="A150" s="16" t="s">
        <v>8219</v>
      </c>
      <c r="B150" s="17">
        <v>111</v>
      </c>
      <c r="D150" s="18" t="s">
        <v>8221</v>
      </c>
      <c r="E150" s="17">
        <v>0</v>
      </c>
    </row>
    <row r="151" spans="1:5">
      <c r="A151" s="16" t="s">
        <v>8219</v>
      </c>
      <c r="B151" s="17">
        <v>1596</v>
      </c>
      <c r="D151" s="18" t="s">
        <v>8221</v>
      </c>
      <c r="E151" s="17">
        <v>3</v>
      </c>
    </row>
    <row r="152" spans="1:5">
      <c r="A152" s="16" t="s">
        <v>8219</v>
      </c>
      <c r="B152" s="17">
        <v>61</v>
      </c>
      <c r="D152" s="18" t="s">
        <v>8221</v>
      </c>
      <c r="E152" s="17">
        <v>0</v>
      </c>
    </row>
    <row r="153" spans="1:5">
      <c r="A153" s="16" t="s">
        <v>8219</v>
      </c>
      <c r="B153" s="17">
        <v>287</v>
      </c>
      <c r="D153" s="18" t="s">
        <v>8221</v>
      </c>
      <c r="E153" s="17">
        <v>0</v>
      </c>
    </row>
    <row r="154" spans="1:5">
      <c r="A154" s="16" t="s">
        <v>8219</v>
      </c>
      <c r="B154" s="17">
        <v>65</v>
      </c>
      <c r="D154" s="18" t="s">
        <v>8221</v>
      </c>
      <c r="E154" s="17">
        <v>0</v>
      </c>
    </row>
    <row r="155" spans="1:5">
      <c r="A155" s="16" t="s">
        <v>8219</v>
      </c>
      <c r="B155" s="17">
        <v>118</v>
      </c>
      <c r="D155" s="18" t="s">
        <v>8221</v>
      </c>
      <c r="E155" s="17">
        <v>0</v>
      </c>
    </row>
    <row r="156" spans="1:5">
      <c r="A156" s="16" t="s">
        <v>8219</v>
      </c>
      <c r="B156" s="17">
        <v>113</v>
      </c>
      <c r="D156" s="18" t="s">
        <v>8221</v>
      </c>
      <c r="E156" s="17">
        <v>3</v>
      </c>
    </row>
    <row r="157" spans="1:5">
      <c r="A157" s="16" t="s">
        <v>8219</v>
      </c>
      <c r="B157" s="17">
        <v>332</v>
      </c>
      <c r="D157" s="18" t="s">
        <v>8221</v>
      </c>
      <c r="E157" s="17">
        <v>0</v>
      </c>
    </row>
    <row r="158" spans="1:5">
      <c r="A158" s="16" t="s">
        <v>8219</v>
      </c>
      <c r="B158" s="17">
        <v>62</v>
      </c>
      <c r="D158" s="18" t="s">
        <v>8221</v>
      </c>
      <c r="E158" s="17">
        <v>1</v>
      </c>
    </row>
    <row r="159" spans="1:5">
      <c r="A159" s="16" t="s">
        <v>8219</v>
      </c>
      <c r="B159" s="17">
        <v>951</v>
      </c>
      <c r="D159" s="18" t="s">
        <v>8221</v>
      </c>
      <c r="E159" s="17">
        <v>3</v>
      </c>
    </row>
    <row r="160" spans="1:5">
      <c r="A160" s="16" t="s">
        <v>8219</v>
      </c>
      <c r="B160" s="17">
        <v>415</v>
      </c>
      <c r="D160" s="18" t="s">
        <v>8221</v>
      </c>
      <c r="E160" s="17">
        <v>22</v>
      </c>
    </row>
    <row r="161" spans="1:5">
      <c r="A161" s="16" t="s">
        <v>8219</v>
      </c>
      <c r="B161" s="17">
        <v>305</v>
      </c>
      <c r="D161" s="18" t="s">
        <v>8221</v>
      </c>
      <c r="E161" s="17">
        <v>26</v>
      </c>
    </row>
    <row r="162" spans="1:5">
      <c r="A162" s="16" t="s">
        <v>8219</v>
      </c>
      <c r="B162" s="17">
        <v>2139</v>
      </c>
      <c r="D162" s="18" t="s">
        <v>8221</v>
      </c>
      <c r="E162" s="17">
        <v>4</v>
      </c>
    </row>
    <row r="163" spans="1:5">
      <c r="A163" s="16" t="s">
        <v>8219</v>
      </c>
      <c r="B163" s="17">
        <v>79</v>
      </c>
      <c r="D163" s="18" t="s">
        <v>8221</v>
      </c>
      <c r="E163" s="17">
        <v>0</v>
      </c>
    </row>
    <row r="164" spans="1:5">
      <c r="A164" s="16" t="s">
        <v>8219</v>
      </c>
      <c r="B164" s="17">
        <v>179</v>
      </c>
      <c r="D164" s="18" t="s">
        <v>8221</v>
      </c>
      <c r="E164" s="17">
        <v>4</v>
      </c>
    </row>
    <row r="165" spans="1:5">
      <c r="A165" s="16" t="s">
        <v>8219</v>
      </c>
      <c r="B165" s="17">
        <v>202</v>
      </c>
      <c r="D165" s="18" t="s">
        <v>8221</v>
      </c>
      <c r="E165" s="17">
        <v>9</v>
      </c>
    </row>
    <row r="166" spans="1:5">
      <c r="A166" s="16" t="s">
        <v>8219</v>
      </c>
      <c r="B166" s="17">
        <v>760</v>
      </c>
      <c r="D166" s="18" t="s">
        <v>8221</v>
      </c>
      <c r="E166" s="17">
        <v>5</v>
      </c>
    </row>
    <row r="167" spans="1:5">
      <c r="A167" s="16" t="s">
        <v>8219</v>
      </c>
      <c r="B167" s="17">
        <v>563</v>
      </c>
      <c r="D167" s="18" t="s">
        <v>8221</v>
      </c>
      <c r="E167" s="17">
        <v>14</v>
      </c>
    </row>
    <row r="168" spans="1:5">
      <c r="A168" s="16" t="s">
        <v>8219</v>
      </c>
      <c r="B168" s="17">
        <v>135</v>
      </c>
      <c r="D168" s="18" t="s">
        <v>8221</v>
      </c>
      <c r="E168" s="17">
        <v>1</v>
      </c>
    </row>
    <row r="169" spans="1:5">
      <c r="A169" s="16" t="s">
        <v>8219</v>
      </c>
      <c r="B169" s="17">
        <v>290</v>
      </c>
      <c r="D169" s="18" t="s">
        <v>8221</v>
      </c>
      <c r="E169" s="17">
        <v>10</v>
      </c>
    </row>
    <row r="170" spans="1:5">
      <c r="A170" s="16" t="s">
        <v>8219</v>
      </c>
      <c r="B170" s="17">
        <v>447</v>
      </c>
      <c r="D170" s="18" t="s">
        <v>8221</v>
      </c>
      <c r="E170" s="17">
        <v>3</v>
      </c>
    </row>
    <row r="171" spans="1:5">
      <c r="A171" s="16" t="s">
        <v>8219</v>
      </c>
      <c r="B171" s="17">
        <v>232</v>
      </c>
      <c r="D171" s="18" t="s">
        <v>8221</v>
      </c>
      <c r="E171" s="17">
        <v>1</v>
      </c>
    </row>
    <row r="172" spans="1:5">
      <c r="A172" s="16" t="s">
        <v>8219</v>
      </c>
      <c r="B172" s="17">
        <v>168</v>
      </c>
      <c r="D172" s="18" t="s">
        <v>8221</v>
      </c>
      <c r="E172" s="17">
        <v>0</v>
      </c>
    </row>
    <row r="173" spans="1:5">
      <c r="A173" s="16" t="s">
        <v>8219</v>
      </c>
      <c r="B173" s="17">
        <v>128</v>
      </c>
      <c r="D173" s="18" t="s">
        <v>8221</v>
      </c>
      <c r="E173" s="17">
        <v>5</v>
      </c>
    </row>
    <row r="174" spans="1:5">
      <c r="A174" s="16" t="s">
        <v>8219</v>
      </c>
      <c r="B174" s="17">
        <v>493</v>
      </c>
      <c r="D174" s="18" t="s">
        <v>8221</v>
      </c>
      <c r="E174" s="17">
        <v>2</v>
      </c>
    </row>
    <row r="175" spans="1:5">
      <c r="A175" s="16" t="s">
        <v>8219</v>
      </c>
      <c r="B175" s="17">
        <v>131</v>
      </c>
      <c r="D175" s="18" t="s">
        <v>8221</v>
      </c>
      <c r="E175" s="17">
        <v>68</v>
      </c>
    </row>
    <row r="176" spans="1:5">
      <c r="A176" s="16" t="s">
        <v>8219</v>
      </c>
      <c r="B176" s="17">
        <v>50</v>
      </c>
      <c r="D176" s="18" t="s">
        <v>8221</v>
      </c>
      <c r="E176" s="17">
        <v>3</v>
      </c>
    </row>
    <row r="177" spans="1:5">
      <c r="A177" s="16" t="s">
        <v>8219</v>
      </c>
      <c r="B177" s="17">
        <v>665</v>
      </c>
      <c r="D177" s="18" t="s">
        <v>8221</v>
      </c>
      <c r="E177" s="17">
        <v>34</v>
      </c>
    </row>
    <row r="178" spans="1:5">
      <c r="A178" s="16" t="s">
        <v>8219</v>
      </c>
      <c r="B178" s="17">
        <v>129</v>
      </c>
      <c r="D178" s="18" t="s">
        <v>8221</v>
      </c>
      <c r="E178" s="17">
        <v>0</v>
      </c>
    </row>
    <row r="179" spans="1:5">
      <c r="A179" s="16" t="s">
        <v>8219</v>
      </c>
      <c r="B179" s="17">
        <v>142</v>
      </c>
      <c r="D179" s="18" t="s">
        <v>8221</v>
      </c>
      <c r="E179" s="17">
        <v>3</v>
      </c>
    </row>
    <row r="180" spans="1:5">
      <c r="A180" s="16" t="s">
        <v>8219</v>
      </c>
      <c r="B180" s="17">
        <v>2436</v>
      </c>
      <c r="D180" s="18" t="s">
        <v>8221</v>
      </c>
      <c r="E180" s="17">
        <v>0</v>
      </c>
    </row>
    <row r="181" spans="1:5">
      <c r="A181" s="16" t="s">
        <v>8219</v>
      </c>
      <c r="B181" s="17">
        <v>244</v>
      </c>
      <c r="D181" s="18" t="s">
        <v>8221</v>
      </c>
      <c r="E181" s="17">
        <v>70</v>
      </c>
    </row>
    <row r="182" spans="1:5">
      <c r="A182" s="16" t="s">
        <v>8219</v>
      </c>
      <c r="B182" s="17">
        <v>298</v>
      </c>
      <c r="D182" s="18" t="s">
        <v>8221</v>
      </c>
      <c r="E182" s="17">
        <v>1</v>
      </c>
    </row>
    <row r="183" spans="1:5">
      <c r="A183" s="16" t="s">
        <v>8219</v>
      </c>
      <c r="B183" s="17">
        <v>251</v>
      </c>
      <c r="D183" s="18" t="s">
        <v>8221</v>
      </c>
      <c r="E183" s="17">
        <v>1</v>
      </c>
    </row>
    <row r="184" spans="1:5">
      <c r="A184" s="16" t="s">
        <v>8219</v>
      </c>
      <c r="B184" s="17">
        <v>108</v>
      </c>
      <c r="D184" s="18" t="s">
        <v>8221</v>
      </c>
      <c r="E184" s="17">
        <v>1</v>
      </c>
    </row>
    <row r="185" spans="1:5">
      <c r="A185" s="16" t="s">
        <v>8219</v>
      </c>
      <c r="B185" s="17">
        <v>82</v>
      </c>
      <c r="D185" s="18" t="s">
        <v>8221</v>
      </c>
      <c r="E185" s="17">
        <v>2</v>
      </c>
    </row>
    <row r="186" spans="1:5">
      <c r="A186" s="16" t="s">
        <v>8219</v>
      </c>
      <c r="B186" s="17">
        <v>74</v>
      </c>
      <c r="D186" s="18" t="s">
        <v>8221</v>
      </c>
      <c r="E186" s="17">
        <v>2</v>
      </c>
    </row>
    <row r="187" spans="1:5">
      <c r="A187" s="16" t="s">
        <v>8219</v>
      </c>
      <c r="B187" s="17">
        <v>189</v>
      </c>
      <c r="D187" s="18" t="s">
        <v>8221</v>
      </c>
      <c r="E187" s="17">
        <v>34</v>
      </c>
    </row>
    <row r="188" spans="1:5">
      <c r="A188" s="16" t="s">
        <v>8219</v>
      </c>
      <c r="B188" s="17">
        <v>80</v>
      </c>
      <c r="D188" s="18" t="s">
        <v>8221</v>
      </c>
      <c r="E188" s="17">
        <v>2</v>
      </c>
    </row>
    <row r="189" spans="1:5">
      <c r="A189" s="16" t="s">
        <v>8219</v>
      </c>
      <c r="B189" s="17">
        <v>576</v>
      </c>
      <c r="D189" s="18" t="s">
        <v>8221</v>
      </c>
      <c r="E189" s="17">
        <v>0</v>
      </c>
    </row>
    <row r="190" spans="1:5">
      <c r="A190" s="16" t="s">
        <v>8219</v>
      </c>
      <c r="B190" s="17">
        <v>202</v>
      </c>
      <c r="D190" s="18" t="s">
        <v>8221</v>
      </c>
      <c r="E190" s="17">
        <v>1</v>
      </c>
    </row>
    <row r="191" spans="1:5">
      <c r="A191" s="16" t="s">
        <v>8219</v>
      </c>
      <c r="B191" s="17">
        <v>238</v>
      </c>
      <c r="D191" s="18" t="s">
        <v>8221</v>
      </c>
      <c r="E191" s="17">
        <v>8</v>
      </c>
    </row>
    <row r="192" spans="1:5">
      <c r="A192" s="16" t="s">
        <v>8219</v>
      </c>
      <c r="B192" s="17">
        <v>36</v>
      </c>
      <c r="D192" s="18" t="s">
        <v>8221</v>
      </c>
      <c r="E192" s="17">
        <v>4</v>
      </c>
    </row>
    <row r="193" spans="1:5">
      <c r="A193" s="16" t="s">
        <v>8219</v>
      </c>
      <c r="B193" s="17">
        <v>150</v>
      </c>
      <c r="D193" s="18" t="s">
        <v>8221</v>
      </c>
      <c r="E193" s="17">
        <v>28</v>
      </c>
    </row>
    <row r="194" spans="1:5">
      <c r="A194" s="16" t="s">
        <v>8219</v>
      </c>
      <c r="B194" s="17">
        <v>146</v>
      </c>
      <c r="D194" s="18" t="s">
        <v>8221</v>
      </c>
      <c r="E194" s="17">
        <v>0</v>
      </c>
    </row>
    <row r="195" spans="1:5">
      <c r="A195" s="16" t="s">
        <v>8219</v>
      </c>
      <c r="B195" s="17">
        <v>222</v>
      </c>
      <c r="D195" s="18" t="s">
        <v>8221</v>
      </c>
      <c r="E195" s="17">
        <v>6</v>
      </c>
    </row>
    <row r="196" spans="1:5">
      <c r="A196" s="16" t="s">
        <v>8219</v>
      </c>
      <c r="B196" s="17">
        <v>120</v>
      </c>
      <c r="D196" s="18" t="s">
        <v>8221</v>
      </c>
      <c r="E196" s="17">
        <v>22</v>
      </c>
    </row>
    <row r="197" spans="1:5">
      <c r="A197" s="16" t="s">
        <v>8219</v>
      </c>
      <c r="B197" s="17">
        <v>126</v>
      </c>
      <c r="D197" s="18" t="s">
        <v>8221</v>
      </c>
      <c r="E197" s="17">
        <v>0</v>
      </c>
    </row>
    <row r="198" spans="1:5">
      <c r="A198" s="16" t="s">
        <v>8219</v>
      </c>
      <c r="B198" s="17">
        <v>158</v>
      </c>
      <c r="D198" s="18" t="s">
        <v>8221</v>
      </c>
      <c r="E198" s="17">
        <v>1</v>
      </c>
    </row>
    <row r="199" spans="1:5">
      <c r="A199" s="16" t="s">
        <v>8219</v>
      </c>
      <c r="B199" s="17">
        <v>316</v>
      </c>
      <c r="D199" s="18" t="s">
        <v>8221</v>
      </c>
      <c r="E199" s="17">
        <v>20</v>
      </c>
    </row>
    <row r="200" spans="1:5">
      <c r="A200" s="16" t="s">
        <v>8219</v>
      </c>
      <c r="B200" s="17">
        <v>284</v>
      </c>
      <c r="D200" s="18" t="s">
        <v>8221</v>
      </c>
      <c r="E200" s="17">
        <v>0</v>
      </c>
    </row>
    <row r="201" spans="1:5">
      <c r="A201" s="16" t="s">
        <v>8219</v>
      </c>
      <c r="B201" s="17">
        <v>51</v>
      </c>
      <c r="D201" s="18" t="s">
        <v>8221</v>
      </c>
      <c r="E201" s="17">
        <v>1</v>
      </c>
    </row>
    <row r="202" spans="1:5">
      <c r="A202" s="16" t="s">
        <v>8219</v>
      </c>
      <c r="B202" s="17">
        <v>158</v>
      </c>
      <c r="D202" s="18" t="s">
        <v>8221</v>
      </c>
      <c r="E202" s="17">
        <v>3</v>
      </c>
    </row>
    <row r="203" spans="1:5">
      <c r="A203" s="16" t="s">
        <v>8219</v>
      </c>
      <c r="B203" s="17">
        <v>337</v>
      </c>
      <c r="D203" s="18" t="s">
        <v>8221</v>
      </c>
      <c r="E203" s="17">
        <v>2</v>
      </c>
    </row>
    <row r="204" spans="1:5">
      <c r="A204" s="16" t="s">
        <v>8219</v>
      </c>
      <c r="B204" s="17">
        <v>186</v>
      </c>
      <c r="D204" s="18" t="s">
        <v>8221</v>
      </c>
      <c r="E204" s="17">
        <v>0</v>
      </c>
    </row>
    <row r="205" spans="1:5">
      <c r="A205" s="16" t="s">
        <v>8219</v>
      </c>
      <c r="B205" s="17">
        <v>58</v>
      </c>
      <c r="D205" s="18" t="s">
        <v>8221</v>
      </c>
      <c r="E205" s="17">
        <v>2</v>
      </c>
    </row>
    <row r="206" spans="1:5">
      <c r="A206" s="16" t="s">
        <v>8219</v>
      </c>
      <c r="B206" s="17">
        <v>82</v>
      </c>
      <c r="D206" s="18" t="s">
        <v>8221</v>
      </c>
      <c r="E206" s="17">
        <v>1</v>
      </c>
    </row>
    <row r="207" spans="1:5">
      <c r="A207" s="16" t="s">
        <v>8219</v>
      </c>
      <c r="B207" s="17">
        <v>736</v>
      </c>
      <c r="D207" s="18" t="s">
        <v>8221</v>
      </c>
      <c r="E207" s="17">
        <v>0</v>
      </c>
    </row>
    <row r="208" spans="1:5">
      <c r="A208" s="16" t="s">
        <v>8219</v>
      </c>
      <c r="B208" s="17">
        <v>1151</v>
      </c>
      <c r="D208" s="18" t="s">
        <v>8221</v>
      </c>
      <c r="E208" s="17">
        <v>1</v>
      </c>
    </row>
    <row r="209" spans="1:5">
      <c r="A209" s="16" t="s">
        <v>8219</v>
      </c>
      <c r="B209" s="17">
        <v>34</v>
      </c>
      <c r="D209" s="18" t="s">
        <v>8221</v>
      </c>
      <c r="E209" s="17">
        <v>0</v>
      </c>
    </row>
    <row r="210" spans="1:5">
      <c r="A210" s="16" t="s">
        <v>8219</v>
      </c>
      <c r="B210" s="17">
        <v>498</v>
      </c>
      <c r="D210" s="18" t="s">
        <v>8221</v>
      </c>
      <c r="E210" s="17">
        <v>5</v>
      </c>
    </row>
    <row r="211" spans="1:5">
      <c r="A211" s="16" t="s">
        <v>8219</v>
      </c>
      <c r="B211" s="17">
        <v>167</v>
      </c>
      <c r="D211" s="18" t="s">
        <v>8221</v>
      </c>
      <c r="E211" s="17">
        <v>1</v>
      </c>
    </row>
    <row r="212" spans="1:5">
      <c r="A212" s="16" t="s">
        <v>8219</v>
      </c>
      <c r="B212" s="17">
        <v>340</v>
      </c>
      <c r="D212" s="18" t="s">
        <v>8221</v>
      </c>
      <c r="E212" s="17">
        <v>1</v>
      </c>
    </row>
    <row r="213" spans="1:5">
      <c r="A213" s="16" t="s">
        <v>8219</v>
      </c>
      <c r="B213" s="17">
        <v>438</v>
      </c>
      <c r="D213" s="18" t="s">
        <v>8221</v>
      </c>
      <c r="E213" s="17">
        <v>2</v>
      </c>
    </row>
    <row r="214" spans="1:5">
      <c r="A214" s="16" t="s">
        <v>8219</v>
      </c>
      <c r="B214" s="17">
        <v>555</v>
      </c>
      <c r="D214" s="18" t="s">
        <v>8221</v>
      </c>
      <c r="E214" s="17">
        <v>0</v>
      </c>
    </row>
    <row r="215" spans="1:5">
      <c r="A215" s="16" t="s">
        <v>8219</v>
      </c>
      <c r="B215" s="17">
        <v>266</v>
      </c>
      <c r="D215" s="18" t="s">
        <v>8221</v>
      </c>
      <c r="E215" s="17">
        <v>9</v>
      </c>
    </row>
    <row r="216" spans="1:5">
      <c r="A216" s="16" t="s">
        <v>8219</v>
      </c>
      <c r="B216" s="17">
        <v>69</v>
      </c>
      <c r="D216" s="18" t="s">
        <v>8221</v>
      </c>
      <c r="E216" s="17">
        <v>4</v>
      </c>
    </row>
    <row r="217" spans="1:5">
      <c r="A217" s="16" t="s">
        <v>8219</v>
      </c>
      <c r="B217" s="17">
        <v>80</v>
      </c>
      <c r="D217" s="18" t="s">
        <v>8221</v>
      </c>
      <c r="E217" s="17">
        <v>4</v>
      </c>
    </row>
    <row r="218" spans="1:5">
      <c r="A218" s="16" t="s">
        <v>8219</v>
      </c>
      <c r="B218" s="17">
        <v>493</v>
      </c>
      <c r="D218" s="18" t="s">
        <v>8221</v>
      </c>
      <c r="E218" s="17">
        <v>1</v>
      </c>
    </row>
    <row r="219" spans="1:5">
      <c r="A219" s="16" t="s">
        <v>8219</v>
      </c>
      <c r="B219" s="17">
        <v>31</v>
      </c>
      <c r="D219" s="18" t="s">
        <v>8221</v>
      </c>
      <c r="E219" s="17">
        <v>1</v>
      </c>
    </row>
    <row r="220" spans="1:5">
      <c r="A220" s="16" t="s">
        <v>8219</v>
      </c>
      <c r="B220" s="17">
        <v>236</v>
      </c>
      <c r="D220" s="18" t="s">
        <v>8221</v>
      </c>
      <c r="E220" s="17">
        <v>7</v>
      </c>
    </row>
    <row r="221" spans="1:5">
      <c r="A221" s="16" t="s">
        <v>8219</v>
      </c>
      <c r="B221" s="17">
        <v>89</v>
      </c>
      <c r="D221" s="18" t="s">
        <v>8221</v>
      </c>
      <c r="E221" s="17">
        <v>5</v>
      </c>
    </row>
    <row r="222" spans="1:5">
      <c r="A222" s="16" t="s">
        <v>8219</v>
      </c>
      <c r="B222" s="17">
        <v>299</v>
      </c>
      <c r="D222" s="18" t="s">
        <v>8221</v>
      </c>
      <c r="E222" s="17">
        <v>1</v>
      </c>
    </row>
    <row r="223" spans="1:5">
      <c r="A223" s="16" t="s">
        <v>8219</v>
      </c>
      <c r="B223" s="17">
        <v>55</v>
      </c>
      <c r="D223" s="18" t="s">
        <v>8221</v>
      </c>
      <c r="E223" s="17">
        <v>0</v>
      </c>
    </row>
    <row r="224" spans="1:5">
      <c r="A224" s="16" t="s">
        <v>8219</v>
      </c>
      <c r="B224" s="17">
        <v>325</v>
      </c>
      <c r="D224" s="18" t="s">
        <v>8221</v>
      </c>
      <c r="E224" s="17">
        <v>0</v>
      </c>
    </row>
    <row r="225" spans="1:5">
      <c r="A225" s="16" t="s">
        <v>8219</v>
      </c>
      <c r="B225" s="17">
        <v>524</v>
      </c>
      <c r="D225" s="18" t="s">
        <v>8221</v>
      </c>
      <c r="E225" s="17">
        <v>1</v>
      </c>
    </row>
    <row r="226" spans="1:5">
      <c r="A226" s="16" t="s">
        <v>8219</v>
      </c>
      <c r="B226" s="17">
        <v>285</v>
      </c>
      <c r="D226" s="18" t="s">
        <v>8221</v>
      </c>
      <c r="E226" s="17">
        <v>2</v>
      </c>
    </row>
    <row r="227" spans="1:5">
      <c r="A227" s="16" t="s">
        <v>8219</v>
      </c>
      <c r="B227" s="17">
        <v>179</v>
      </c>
      <c r="D227" s="18" t="s">
        <v>8221</v>
      </c>
      <c r="E227" s="17">
        <v>0</v>
      </c>
    </row>
    <row r="228" spans="1:5">
      <c r="A228" s="16" t="s">
        <v>8219</v>
      </c>
      <c r="B228" s="17">
        <v>188</v>
      </c>
      <c r="D228" s="18" t="s">
        <v>8221</v>
      </c>
      <c r="E228" s="17">
        <v>4</v>
      </c>
    </row>
    <row r="229" spans="1:5">
      <c r="A229" s="16" t="s">
        <v>8219</v>
      </c>
      <c r="B229" s="17">
        <v>379</v>
      </c>
      <c r="D229" s="18" t="s">
        <v>8221</v>
      </c>
      <c r="E229" s="17">
        <v>7</v>
      </c>
    </row>
    <row r="230" spans="1:5">
      <c r="A230" s="16" t="s">
        <v>8219</v>
      </c>
      <c r="B230" s="17">
        <v>119</v>
      </c>
      <c r="D230" s="18" t="s">
        <v>8221</v>
      </c>
      <c r="E230" s="17">
        <v>2</v>
      </c>
    </row>
    <row r="231" spans="1:5">
      <c r="A231" s="16" t="s">
        <v>8219</v>
      </c>
      <c r="B231" s="17">
        <v>167</v>
      </c>
      <c r="D231" s="18" t="s">
        <v>8221</v>
      </c>
      <c r="E231" s="17">
        <v>1</v>
      </c>
    </row>
    <row r="232" spans="1:5">
      <c r="A232" s="16" t="s">
        <v>8219</v>
      </c>
      <c r="B232" s="17">
        <v>221</v>
      </c>
      <c r="D232" s="18" t="s">
        <v>8221</v>
      </c>
      <c r="E232" s="17">
        <v>9</v>
      </c>
    </row>
    <row r="233" spans="1:5">
      <c r="A233" s="16" t="s">
        <v>8219</v>
      </c>
      <c r="B233" s="17">
        <v>964</v>
      </c>
      <c r="D233" s="18" t="s">
        <v>8221</v>
      </c>
      <c r="E233" s="17">
        <v>2</v>
      </c>
    </row>
    <row r="234" spans="1:5">
      <c r="A234" s="16" t="s">
        <v>8219</v>
      </c>
      <c r="B234" s="17">
        <v>286</v>
      </c>
      <c r="D234" s="18" t="s">
        <v>8221</v>
      </c>
      <c r="E234" s="17">
        <v>1</v>
      </c>
    </row>
    <row r="235" spans="1:5">
      <c r="A235" s="16" t="s">
        <v>8219</v>
      </c>
      <c r="B235" s="17">
        <v>613</v>
      </c>
      <c r="D235" s="18" t="s">
        <v>8221</v>
      </c>
      <c r="E235" s="17">
        <v>7</v>
      </c>
    </row>
    <row r="236" spans="1:5">
      <c r="A236" s="16" t="s">
        <v>8219</v>
      </c>
      <c r="B236" s="17">
        <v>29</v>
      </c>
      <c r="D236" s="18" t="s">
        <v>8221</v>
      </c>
      <c r="E236" s="17">
        <v>2</v>
      </c>
    </row>
    <row r="237" spans="1:5">
      <c r="A237" s="16" t="s">
        <v>8219</v>
      </c>
      <c r="B237" s="17">
        <v>165</v>
      </c>
      <c r="D237" s="18" t="s">
        <v>8221</v>
      </c>
      <c r="E237" s="17">
        <v>8</v>
      </c>
    </row>
    <row r="238" spans="1:5">
      <c r="A238" s="16" t="s">
        <v>8219</v>
      </c>
      <c r="B238" s="17">
        <v>97</v>
      </c>
      <c r="D238" s="18" t="s">
        <v>8221</v>
      </c>
      <c r="E238" s="17">
        <v>2</v>
      </c>
    </row>
    <row r="239" spans="1:5">
      <c r="A239" s="16" t="s">
        <v>8219</v>
      </c>
      <c r="B239" s="17">
        <v>303</v>
      </c>
      <c r="D239" s="18" t="s">
        <v>8221</v>
      </c>
      <c r="E239" s="17">
        <v>2</v>
      </c>
    </row>
    <row r="240" spans="1:5">
      <c r="A240" s="16" t="s">
        <v>8219</v>
      </c>
      <c r="B240" s="17">
        <v>267</v>
      </c>
      <c r="D240" s="18" t="s">
        <v>8221</v>
      </c>
      <c r="E240" s="17">
        <v>7</v>
      </c>
    </row>
    <row r="241" spans="1:5">
      <c r="A241" s="16" t="s">
        <v>8219</v>
      </c>
      <c r="B241" s="17">
        <v>302</v>
      </c>
      <c r="D241" s="18" t="s">
        <v>8221</v>
      </c>
      <c r="E241" s="17">
        <v>2</v>
      </c>
    </row>
    <row r="242" spans="1:5">
      <c r="A242" s="16" t="s">
        <v>8219</v>
      </c>
      <c r="B242" s="17">
        <v>87</v>
      </c>
      <c r="D242" s="18" t="s">
        <v>8221</v>
      </c>
      <c r="E242" s="17">
        <v>18</v>
      </c>
    </row>
    <row r="243" spans="1:5">
      <c r="A243" s="16" t="s">
        <v>8219</v>
      </c>
      <c r="B243" s="17">
        <v>354</v>
      </c>
      <c r="D243" s="18" t="s">
        <v>8221</v>
      </c>
      <c r="E243" s="17">
        <v>9</v>
      </c>
    </row>
    <row r="244" spans="1:5">
      <c r="A244" s="16" t="s">
        <v>8219</v>
      </c>
      <c r="B244" s="17">
        <v>86</v>
      </c>
      <c r="D244" s="18" t="s">
        <v>8221</v>
      </c>
      <c r="E244" s="17">
        <v>4</v>
      </c>
    </row>
    <row r="245" spans="1:5">
      <c r="A245" s="16" t="s">
        <v>8219</v>
      </c>
      <c r="B245" s="17">
        <v>26</v>
      </c>
      <c r="D245" s="18" t="s">
        <v>8221</v>
      </c>
      <c r="E245" s="17">
        <v>7</v>
      </c>
    </row>
    <row r="246" spans="1:5">
      <c r="A246" s="16" t="s">
        <v>8219</v>
      </c>
      <c r="B246" s="17">
        <v>113</v>
      </c>
      <c r="D246" s="18" t="s">
        <v>8221</v>
      </c>
      <c r="E246" s="17">
        <v>29</v>
      </c>
    </row>
    <row r="247" spans="1:5">
      <c r="A247" s="16" t="s">
        <v>8219</v>
      </c>
      <c r="B247" s="17">
        <v>65</v>
      </c>
      <c r="D247" s="18" t="s">
        <v>8221</v>
      </c>
      <c r="E247" s="17">
        <v>12</v>
      </c>
    </row>
    <row r="248" spans="1:5">
      <c r="A248" s="16" t="s">
        <v>8219</v>
      </c>
      <c r="B248" s="17">
        <v>134</v>
      </c>
      <c r="D248" s="18" t="s">
        <v>8221</v>
      </c>
      <c r="E248" s="17">
        <v>4</v>
      </c>
    </row>
    <row r="249" spans="1:5">
      <c r="A249" s="16" t="s">
        <v>8219</v>
      </c>
      <c r="B249" s="17">
        <v>119</v>
      </c>
      <c r="D249" s="18" t="s">
        <v>8221</v>
      </c>
      <c r="E249" s="17">
        <v>28</v>
      </c>
    </row>
    <row r="250" spans="1:5">
      <c r="A250" s="16" t="s">
        <v>8219</v>
      </c>
      <c r="B250" s="17">
        <v>159</v>
      </c>
      <c r="D250" s="18" t="s">
        <v>8221</v>
      </c>
      <c r="E250" s="17">
        <v>25</v>
      </c>
    </row>
    <row r="251" spans="1:5">
      <c r="A251" s="16" t="s">
        <v>8219</v>
      </c>
      <c r="B251" s="17">
        <v>167</v>
      </c>
      <c r="D251" s="18" t="s">
        <v>8221</v>
      </c>
      <c r="E251" s="17">
        <v>28</v>
      </c>
    </row>
    <row r="252" spans="1:5">
      <c r="A252" s="16" t="s">
        <v>8219</v>
      </c>
      <c r="B252" s="17">
        <v>43</v>
      </c>
      <c r="D252" s="18" t="s">
        <v>8221</v>
      </c>
      <c r="E252" s="17">
        <v>310</v>
      </c>
    </row>
    <row r="253" spans="1:5">
      <c r="A253" s="16" t="s">
        <v>8219</v>
      </c>
      <c r="B253" s="17">
        <v>1062</v>
      </c>
      <c r="D253" s="18" t="s">
        <v>8221</v>
      </c>
      <c r="E253" s="17">
        <v>15</v>
      </c>
    </row>
    <row r="254" spans="1:5">
      <c r="A254" s="16" t="s">
        <v>8219</v>
      </c>
      <c r="B254" s="17">
        <v>9</v>
      </c>
      <c r="D254" s="18" t="s">
        <v>8221</v>
      </c>
      <c r="E254" s="17">
        <v>215</v>
      </c>
    </row>
    <row r="255" spans="1:5">
      <c r="A255" s="16" t="s">
        <v>8219</v>
      </c>
      <c r="B255" s="17">
        <v>89</v>
      </c>
      <c r="D255" s="18" t="s">
        <v>8221</v>
      </c>
      <c r="E255" s="17">
        <v>3</v>
      </c>
    </row>
    <row r="256" spans="1:5">
      <c r="A256" s="16" t="s">
        <v>8219</v>
      </c>
      <c r="B256" s="17">
        <v>174</v>
      </c>
      <c r="D256" s="18" t="s">
        <v>8221</v>
      </c>
      <c r="E256" s="17">
        <v>2</v>
      </c>
    </row>
    <row r="257" spans="1:5">
      <c r="A257" s="16" t="s">
        <v>8219</v>
      </c>
      <c r="B257" s="17">
        <v>14</v>
      </c>
      <c r="D257" s="18" t="s">
        <v>8221</v>
      </c>
      <c r="E257" s="17">
        <v>26</v>
      </c>
    </row>
    <row r="258" spans="1:5">
      <c r="A258" s="16" t="s">
        <v>8219</v>
      </c>
      <c r="B258" s="17">
        <v>48</v>
      </c>
      <c r="D258" s="18" t="s">
        <v>8221</v>
      </c>
      <c r="E258" s="17">
        <v>24</v>
      </c>
    </row>
    <row r="259" spans="1:5">
      <c r="A259" s="16" t="s">
        <v>8219</v>
      </c>
      <c r="B259" s="17">
        <v>133</v>
      </c>
      <c r="D259" s="18" t="s">
        <v>8221</v>
      </c>
      <c r="E259" s="17">
        <v>96</v>
      </c>
    </row>
    <row r="260" spans="1:5">
      <c r="A260" s="16" t="s">
        <v>8219</v>
      </c>
      <c r="B260" s="17">
        <v>83</v>
      </c>
      <c r="D260" s="18" t="s">
        <v>8221</v>
      </c>
      <c r="E260" s="17">
        <v>17</v>
      </c>
    </row>
    <row r="261" spans="1:5">
      <c r="A261" s="16" t="s">
        <v>8219</v>
      </c>
      <c r="B261" s="17">
        <v>149</v>
      </c>
      <c r="D261" s="18" t="s">
        <v>8221</v>
      </c>
      <c r="E261" s="17">
        <v>94</v>
      </c>
    </row>
    <row r="262" spans="1:5">
      <c r="A262" s="16" t="s">
        <v>8219</v>
      </c>
      <c r="B262" s="17">
        <v>49</v>
      </c>
      <c r="D262" s="18" t="s">
        <v>8221</v>
      </c>
      <c r="E262" s="17">
        <v>129</v>
      </c>
    </row>
    <row r="263" spans="1:5">
      <c r="A263" s="16" t="s">
        <v>8219</v>
      </c>
      <c r="B263" s="17">
        <v>251</v>
      </c>
      <c r="D263" s="18" t="s">
        <v>8221</v>
      </c>
      <c r="E263" s="17">
        <v>1</v>
      </c>
    </row>
    <row r="264" spans="1:5">
      <c r="A264" s="16" t="s">
        <v>8219</v>
      </c>
      <c r="B264" s="17">
        <v>22</v>
      </c>
      <c r="D264" s="18" t="s">
        <v>8221</v>
      </c>
      <c r="E264" s="17">
        <v>4</v>
      </c>
    </row>
    <row r="265" spans="1:5">
      <c r="A265" s="16" t="s">
        <v>8219</v>
      </c>
      <c r="B265" s="17">
        <v>48</v>
      </c>
      <c r="D265" s="18" t="s">
        <v>8221</v>
      </c>
      <c r="E265" s="17">
        <v>3</v>
      </c>
    </row>
    <row r="266" spans="1:5">
      <c r="A266" s="16" t="s">
        <v>8219</v>
      </c>
      <c r="B266" s="17">
        <v>383</v>
      </c>
      <c r="D266" s="18" t="s">
        <v>8221</v>
      </c>
      <c r="E266" s="17">
        <v>135</v>
      </c>
    </row>
    <row r="267" spans="1:5">
      <c r="A267" s="16" t="s">
        <v>8219</v>
      </c>
      <c r="B267" s="17">
        <v>237</v>
      </c>
      <c r="D267" s="18" t="s">
        <v>8221</v>
      </c>
      <c r="E267" s="17">
        <v>10</v>
      </c>
    </row>
    <row r="268" spans="1:5">
      <c r="A268" s="16" t="s">
        <v>8219</v>
      </c>
      <c r="B268" s="17">
        <v>13</v>
      </c>
      <c r="D268" s="18" t="s">
        <v>8221</v>
      </c>
      <c r="E268" s="17">
        <v>0</v>
      </c>
    </row>
    <row r="269" spans="1:5">
      <c r="A269" s="16" t="s">
        <v>8219</v>
      </c>
      <c r="B269" s="17">
        <v>562</v>
      </c>
      <c r="D269" s="18" t="s">
        <v>8221</v>
      </c>
      <c r="E269" s="17">
        <v>6</v>
      </c>
    </row>
    <row r="270" spans="1:5">
      <c r="A270" s="16" t="s">
        <v>8219</v>
      </c>
      <c r="B270" s="17">
        <v>71</v>
      </c>
      <c r="D270" s="18" t="s">
        <v>8221</v>
      </c>
      <c r="E270" s="17">
        <v>36</v>
      </c>
    </row>
    <row r="271" spans="1:5">
      <c r="A271" s="16" t="s">
        <v>8219</v>
      </c>
      <c r="B271" s="17">
        <v>1510</v>
      </c>
      <c r="D271" s="18" t="s">
        <v>8221</v>
      </c>
      <c r="E271" s="17">
        <v>336</v>
      </c>
    </row>
    <row r="272" spans="1:5">
      <c r="A272" s="16" t="s">
        <v>8219</v>
      </c>
      <c r="B272" s="17">
        <v>14</v>
      </c>
      <c r="D272" s="18" t="s">
        <v>8221</v>
      </c>
      <c r="E272" s="17">
        <v>34</v>
      </c>
    </row>
    <row r="273" spans="1:5">
      <c r="A273" s="16" t="s">
        <v>8219</v>
      </c>
      <c r="B273" s="17">
        <v>193</v>
      </c>
      <c r="D273" s="18" t="s">
        <v>8221</v>
      </c>
      <c r="E273" s="17">
        <v>10</v>
      </c>
    </row>
    <row r="274" spans="1:5">
      <c r="A274" s="16" t="s">
        <v>8219</v>
      </c>
      <c r="B274" s="17">
        <v>206</v>
      </c>
      <c r="D274" s="18" t="s">
        <v>8221</v>
      </c>
      <c r="E274" s="17">
        <v>201</v>
      </c>
    </row>
    <row r="275" spans="1:5">
      <c r="A275" s="16" t="s">
        <v>8219</v>
      </c>
      <c r="B275" s="17">
        <v>351</v>
      </c>
      <c r="D275" s="18" t="s">
        <v>8221</v>
      </c>
      <c r="E275" s="17">
        <v>296</v>
      </c>
    </row>
    <row r="276" spans="1:5">
      <c r="A276" s="16" t="s">
        <v>8219</v>
      </c>
      <c r="B276" s="17">
        <v>50</v>
      </c>
      <c r="D276" s="18" t="s">
        <v>8221</v>
      </c>
      <c r="E276" s="17">
        <v>7</v>
      </c>
    </row>
    <row r="277" spans="1:5">
      <c r="A277" s="16" t="s">
        <v>8219</v>
      </c>
      <c r="B277" s="17">
        <v>184</v>
      </c>
      <c r="D277" s="18" t="s">
        <v>8221</v>
      </c>
      <c r="E277" s="17">
        <v>7</v>
      </c>
    </row>
    <row r="278" spans="1:5">
      <c r="A278" s="16" t="s">
        <v>8219</v>
      </c>
      <c r="B278" s="17">
        <v>196</v>
      </c>
      <c r="D278" s="18" t="s">
        <v>8221</v>
      </c>
      <c r="E278" s="17">
        <v>1</v>
      </c>
    </row>
    <row r="279" spans="1:5">
      <c r="A279" s="16" t="s">
        <v>8219</v>
      </c>
      <c r="B279" s="17">
        <v>229</v>
      </c>
      <c r="D279" s="18" t="s">
        <v>8221</v>
      </c>
      <c r="E279" s="17">
        <v>114</v>
      </c>
    </row>
    <row r="280" spans="1:5">
      <c r="A280" s="16" t="s">
        <v>8219</v>
      </c>
      <c r="B280" s="17">
        <v>67</v>
      </c>
      <c r="D280" s="18" t="s">
        <v>8221</v>
      </c>
      <c r="E280" s="17">
        <v>29</v>
      </c>
    </row>
    <row r="281" spans="1:5">
      <c r="A281" s="16" t="s">
        <v>8219</v>
      </c>
      <c r="B281" s="17">
        <v>95</v>
      </c>
      <c r="D281" s="18" t="s">
        <v>8221</v>
      </c>
      <c r="E281" s="17">
        <v>890</v>
      </c>
    </row>
    <row r="282" spans="1:5">
      <c r="A282" s="16" t="s">
        <v>8219</v>
      </c>
      <c r="B282" s="17">
        <v>62</v>
      </c>
      <c r="D282" s="18" t="s">
        <v>8221</v>
      </c>
      <c r="E282" s="17">
        <v>31</v>
      </c>
    </row>
    <row r="283" spans="1:5">
      <c r="A283" s="16" t="s">
        <v>8219</v>
      </c>
      <c r="B283" s="17">
        <v>73</v>
      </c>
      <c r="D283" s="18" t="s">
        <v>8221</v>
      </c>
      <c r="E283" s="17">
        <v>21</v>
      </c>
    </row>
    <row r="284" spans="1:5">
      <c r="A284" s="16" t="s">
        <v>8219</v>
      </c>
      <c r="B284" s="17">
        <v>43</v>
      </c>
      <c r="D284" s="18" t="s">
        <v>8221</v>
      </c>
      <c r="E284" s="17">
        <v>37</v>
      </c>
    </row>
    <row r="285" spans="1:5">
      <c r="A285" s="16" t="s">
        <v>8219</v>
      </c>
      <c r="B285" s="17">
        <v>70</v>
      </c>
      <c r="D285" s="18" t="s">
        <v>8221</v>
      </c>
      <c r="E285" s="17">
        <v>7</v>
      </c>
    </row>
    <row r="286" spans="1:5">
      <c r="A286" s="16" t="s">
        <v>8219</v>
      </c>
      <c r="B286" s="17">
        <v>271</v>
      </c>
      <c r="D286" s="18" t="s">
        <v>8221</v>
      </c>
      <c r="E286" s="17">
        <v>4</v>
      </c>
    </row>
    <row r="287" spans="1:5">
      <c r="A287" s="16" t="s">
        <v>8219</v>
      </c>
      <c r="B287" s="17">
        <v>55</v>
      </c>
      <c r="D287" s="18" t="s">
        <v>8221</v>
      </c>
      <c r="E287" s="17">
        <v>5</v>
      </c>
    </row>
    <row r="288" spans="1:5">
      <c r="A288" s="16" t="s">
        <v>8219</v>
      </c>
      <c r="B288" s="17">
        <v>35</v>
      </c>
      <c r="D288" s="18" t="s">
        <v>8221</v>
      </c>
      <c r="E288" s="17">
        <v>0</v>
      </c>
    </row>
    <row r="289" spans="1:5">
      <c r="A289" s="16" t="s">
        <v>8219</v>
      </c>
      <c r="B289" s="17">
        <v>22</v>
      </c>
      <c r="D289" s="18" t="s">
        <v>8221</v>
      </c>
      <c r="E289" s="17">
        <v>456</v>
      </c>
    </row>
    <row r="290" spans="1:5">
      <c r="A290" s="16" t="s">
        <v>8219</v>
      </c>
      <c r="B290" s="17">
        <v>38</v>
      </c>
      <c r="D290" s="18" t="s">
        <v>8221</v>
      </c>
      <c r="E290" s="17">
        <v>369</v>
      </c>
    </row>
    <row r="291" spans="1:5">
      <c r="A291" s="16" t="s">
        <v>8219</v>
      </c>
      <c r="B291" s="17">
        <v>15</v>
      </c>
      <c r="D291" s="18" t="s">
        <v>8221</v>
      </c>
      <c r="E291" s="17">
        <v>2</v>
      </c>
    </row>
    <row r="292" spans="1:5">
      <c r="A292" s="16" t="s">
        <v>8219</v>
      </c>
      <c r="B292" s="17">
        <v>7</v>
      </c>
      <c r="D292" s="18" t="s">
        <v>8221</v>
      </c>
      <c r="E292" s="17">
        <v>0</v>
      </c>
    </row>
    <row r="293" spans="1:5">
      <c r="A293" s="16" t="s">
        <v>8219</v>
      </c>
      <c r="B293" s="17">
        <v>241</v>
      </c>
      <c r="D293" s="18" t="s">
        <v>8221</v>
      </c>
      <c r="E293" s="17">
        <v>338</v>
      </c>
    </row>
    <row r="294" spans="1:5">
      <c r="A294" s="16" t="s">
        <v>8219</v>
      </c>
      <c r="B294" s="17">
        <v>55</v>
      </c>
      <c r="D294" s="18" t="s">
        <v>8221</v>
      </c>
      <c r="E294" s="17">
        <v>4</v>
      </c>
    </row>
    <row r="295" spans="1:5">
      <c r="A295" s="16" t="s">
        <v>8219</v>
      </c>
      <c r="B295" s="17">
        <v>171</v>
      </c>
      <c r="D295" s="18" t="s">
        <v>8221</v>
      </c>
      <c r="E295" s="17">
        <v>1</v>
      </c>
    </row>
    <row r="296" spans="1:5">
      <c r="A296" s="16" t="s">
        <v>8219</v>
      </c>
      <c r="B296" s="17">
        <v>208</v>
      </c>
      <c r="D296" s="18" t="s">
        <v>8221</v>
      </c>
      <c r="E296" s="17">
        <v>28</v>
      </c>
    </row>
    <row r="297" spans="1:5">
      <c r="A297" s="16" t="s">
        <v>8219</v>
      </c>
      <c r="B297" s="17">
        <v>21</v>
      </c>
      <c r="D297" s="18" t="s">
        <v>8221</v>
      </c>
      <c r="E297" s="17">
        <v>12</v>
      </c>
    </row>
    <row r="298" spans="1:5">
      <c r="A298" s="16" t="s">
        <v>8219</v>
      </c>
      <c r="B298" s="17">
        <v>25</v>
      </c>
      <c r="D298" s="18" t="s">
        <v>8221</v>
      </c>
      <c r="E298" s="17">
        <v>16</v>
      </c>
    </row>
    <row r="299" spans="1:5">
      <c r="A299" s="16" t="s">
        <v>8219</v>
      </c>
      <c r="B299" s="17">
        <v>52</v>
      </c>
      <c r="D299" s="18" t="s">
        <v>8221</v>
      </c>
      <c r="E299" s="17">
        <v>4</v>
      </c>
    </row>
    <row r="300" spans="1:5">
      <c r="A300" s="16" t="s">
        <v>8219</v>
      </c>
      <c r="B300" s="17">
        <v>104</v>
      </c>
      <c r="D300" s="18" t="s">
        <v>8221</v>
      </c>
      <c r="E300" s="17">
        <v>4</v>
      </c>
    </row>
    <row r="301" spans="1:5">
      <c r="A301" s="16" t="s">
        <v>8219</v>
      </c>
      <c r="B301" s="17">
        <v>73</v>
      </c>
      <c r="D301" s="18" t="s">
        <v>8221</v>
      </c>
      <c r="E301" s="17">
        <v>10</v>
      </c>
    </row>
    <row r="302" spans="1:5">
      <c r="A302" s="16" t="s">
        <v>8219</v>
      </c>
      <c r="B302" s="17">
        <v>34</v>
      </c>
      <c r="D302" s="18" t="s">
        <v>8221</v>
      </c>
      <c r="E302" s="17">
        <v>0</v>
      </c>
    </row>
    <row r="303" spans="1:5">
      <c r="A303" s="16" t="s">
        <v>8219</v>
      </c>
      <c r="B303" s="17">
        <v>56</v>
      </c>
      <c r="D303" s="18" t="s">
        <v>8221</v>
      </c>
      <c r="E303" s="17">
        <v>6</v>
      </c>
    </row>
    <row r="304" spans="1:5">
      <c r="A304" s="16" t="s">
        <v>8219</v>
      </c>
      <c r="B304" s="17">
        <v>31</v>
      </c>
      <c r="D304" s="18" t="s">
        <v>8221</v>
      </c>
      <c r="E304" s="17">
        <v>0</v>
      </c>
    </row>
    <row r="305" spans="1:5">
      <c r="A305" s="16" t="s">
        <v>8219</v>
      </c>
      <c r="B305" s="17">
        <v>84</v>
      </c>
      <c r="D305" s="18" t="s">
        <v>8221</v>
      </c>
      <c r="E305" s="17">
        <v>1</v>
      </c>
    </row>
    <row r="306" spans="1:5">
      <c r="A306" s="16" t="s">
        <v>8219</v>
      </c>
      <c r="B306" s="17">
        <v>130</v>
      </c>
      <c r="D306" s="18" t="s">
        <v>8221</v>
      </c>
      <c r="E306" s="17">
        <v>0</v>
      </c>
    </row>
    <row r="307" spans="1:5">
      <c r="A307" s="16" t="s">
        <v>8219</v>
      </c>
      <c r="B307" s="17">
        <v>12</v>
      </c>
      <c r="D307" s="18" t="s">
        <v>8221</v>
      </c>
      <c r="E307" s="17">
        <v>44</v>
      </c>
    </row>
    <row r="308" spans="1:5">
      <c r="A308" s="16" t="s">
        <v>8219</v>
      </c>
      <c r="B308" s="17">
        <v>23</v>
      </c>
      <c r="D308" s="18" t="s">
        <v>8221</v>
      </c>
      <c r="E308" s="17">
        <v>0</v>
      </c>
    </row>
    <row r="309" spans="1:5">
      <c r="A309" s="16" t="s">
        <v>8219</v>
      </c>
      <c r="B309" s="17">
        <v>158</v>
      </c>
      <c r="D309" s="18" t="s">
        <v>8221</v>
      </c>
      <c r="E309" s="17">
        <v>3</v>
      </c>
    </row>
    <row r="310" spans="1:5">
      <c r="A310" s="16" t="s">
        <v>8219</v>
      </c>
      <c r="B310" s="17">
        <v>30</v>
      </c>
      <c r="D310" s="18" t="s">
        <v>8221</v>
      </c>
      <c r="E310" s="17">
        <v>0</v>
      </c>
    </row>
    <row r="311" spans="1:5">
      <c r="A311" s="16" t="s">
        <v>8219</v>
      </c>
      <c r="B311" s="17">
        <v>18</v>
      </c>
      <c r="D311" s="18" t="s">
        <v>8221</v>
      </c>
      <c r="E311" s="17">
        <v>52</v>
      </c>
    </row>
    <row r="312" spans="1:5">
      <c r="A312" s="16" t="s">
        <v>8219</v>
      </c>
      <c r="B312" s="17">
        <v>29</v>
      </c>
      <c r="D312" s="18" t="s">
        <v>8221</v>
      </c>
      <c r="E312" s="17">
        <v>0</v>
      </c>
    </row>
    <row r="313" spans="1:5">
      <c r="A313" s="16" t="s">
        <v>8219</v>
      </c>
      <c r="B313" s="17">
        <v>31</v>
      </c>
      <c r="D313" s="18" t="s">
        <v>8221</v>
      </c>
      <c r="E313" s="17">
        <v>1</v>
      </c>
    </row>
    <row r="314" spans="1:5">
      <c r="A314" s="16" t="s">
        <v>8219</v>
      </c>
      <c r="B314" s="17">
        <v>173</v>
      </c>
      <c r="D314" s="18" t="s">
        <v>8221</v>
      </c>
      <c r="E314" s="17">
        <v>1</v>
      </c>
    </row>
    <row r="315" spans="1:5">
      <c r="A315" s="16" t="s">
        <v>8219</v>
      </c>
      <c r="B315" s="17">
        <v>17</v>
      </c>
      <c r="D315" s="18" t="s">
        <v>8221</v>
      </c>
      <c r="E315" s="17">
        <v>2</v>
      </c>
    </row>
    <row r="316" spans="1:5">
      <c r="A316" s="16" t="s">
        <v>8219</v>
      </c>
      <c r="B316" s="17">
        <v>48</v>
      </c>
      <c r="D316" s="18" t="s">
        <v>8221</v>
      </c>
      <c r="E316" s="17">
        <v>9</v>
      </c>
    </row>
    <row r="317" spans="1:5">
      <c r="A317" s="16" t="s">
        <v>8219</v>
      </c>
      <c r="B317" s="17">
        <v>59</v>
      </c>
      <c r="D317" s="18" t="s">
        <v>8221</v>
      </c>
      <c r="E317" s="17">
        <v>5</v>
      </c>
    </row>
    <row r="318" spans="1:5">
      <c r="A318" s="16" t="s">
        <v>8219</v>
      </c>
      <c r="B318" s="17">
        <v>39</v>
      </c>
      <c r="D318" s="18" t="s">
        <v>8221</v>
      </c>
      <c r="E318" s="17">
        <v>57</v>
      </c>
    </row>
    <row r="319" spans="1:5">
      <c r="A319" s="16" t="s">
        <v>8219</v>
      </c>
      <c r="B319" s="17">
        <v>59</v>
      </c>
      <c r="D319" s="18" t="s">
        <v>8221</v>
      </c>
      <c r="E319" s="17">
        <v>3</v>
      </c>
    </row>
    <row r="320" spans="1:5">
      <c r="A320" s="16" t="s">
        <v>8219</v>
      </c>
      <c r="B320" s="17">
        <v>60</v>
      </c>
      <c r="D320" s="18" t="s">
        <v>8221</v>
      </c>
      <c r="E320" s="17">
        <v>1</v>
      </c>
    </row>
    <row r="321" spans="1:5">
      <c r="A321" s="16" t="s">
        <v>8219</v>
      </c>
      <c r="B321" s="17">
        <v>20</v>
      </c>
      <c r="D321" s="18" t="s">
        <v>8221</v>
      </c>
      <c r="E321" s="17">
        <v>6</v>
      </c>
    </row>
    <row r="322" spans="1:5">
      <c r="A322" s="16" t="s">
        <v>8219</v>
      </c>
      <c r="B322" s="17">
        <v>2</v>
      </c>
      <c r="D322" s="18" t="s">
        <v>8221</v>
      </c>
      <c r="E322" s="17">
        <v>48</v>
      </c>
    </row>
    <row r="323" spans="1:5">
      <c r="A323" s="16" t="s">
        <v>8219</v>
      </c>
      <c r="B323" s="17">
        <v>315</v>
      </c>
      <c r="D323" s="18" t="s">
        <v>8221</v>
      </c>
      <c r="E323" s="17">
        <v>2</v>
      </c>
    </row>
    <row r="324" spans="1:5">
      <c r="A324" s="16" t="s">
        <v>8219</v>
      </c>
      <c r="B324" s="17">
        <v>2174</v>
      </c>
      <c r="D324" s="18" t="s">
        <v>8221</v>
      </c>
      <c r="E324" s="17">
        <v>4</v>
      </c>
    </row>
    <row r="325" spans="1:5">
      <c r="A325" s="16" t="s">
        <v>8219</v>
      </c>
      <c r="B325" s="17">
        <v>152</v>
      </c>
      <c r="D325" s="18" t="s">
        <v>8221</v>
      </c>
      <c r="E325" s="17">
        <v>5</v>
      </c>
    </row>
    <row r="326" spans="1:5">
      <c r="A326" s="16" t="s">
        <v>8219</v>
      </c>
      <c r="B326" s="17">
        <v>1021</v>
      </c>
      <c r="D326" s="18" t="s">
        <v>8221</v>
      </c>
      <c r="E326" s="17">
        <v>79</v>
      </c>
    </row>
    <row r="327" spans="1:5">
      <c r="A327" s="16" t="s">
        <v>8219</v>
      </c>
      <c r="B327" s="17">
        <v>237</v>
      </c>
      <c r="D327" s="18" t="s">
        <v>8221</v>
      </c>
      <c r="E327" s="17">
        <v>2</v>
      </c>
    </row>
    <row r="328" spans="1:5">
      <c r="A328" s="16" t="s">
        <v>8219</v>
      </c>
      <c r="B328" s="17">
        <v>27</v>
      </c>
      <c r="D328" s="18" t="s">
        <v>8221</v>
      </c>
      <c r="E328" s="17">
        <v>11</v>
      </c>
    </row>
    <row r="329" spans="1:5">
      <c r="A329" s="16" t="s">
        <v>8219</v>
      </c>
      <c r="B329" s="17">
        <v>17</v>
      </c>
      <c r="D329" s="18" t="s">
        <v>8221</v>
      </c>
      <c r="E329" s="17">
        <v>11</v>
      </c>
    </row>
    <row r="330" spans="1:5">
      <c r="A330" s="16" t="s">
        <v>8219</v>
      </c>
      <c r="B330" s="17">
        <v>27</v>
      </c>
      <c r="D330" s="18" t="s">
        <v>8221</v>
      </c>
      <c r="E330" s="17">
        <v>1</v>
      </c>
    </row>
    <row r="331" spans="1:5">
      <c r="A331" s="16" t="s">
        <v>8219</v>
      </c>
      <c r="B331" s="17">
        <v>82</v>
      </c>
      <c r="D331" s="18" t="s">
        <v>8221</v>
      </c>
      <c r="E331" s="17">
        <v>3</v>
      </c>
    </row>
    <row r="332" spans="1:5">
      <c r="A332" s="16" t="s">
        <v>8219</v>
      </c>
      <c r="B332" s="17">
        <v>48</v>
      </c>
      <c r="D332" s="18" t="s">
        <v>8221</v>
      </c>
      <c r="E332" s="17">
        <v>5</v>
      </c>
    </row>
    <row r="333" spans="1:5">
      <c r="A333" s="16" t="s">
        <v>8219</v>
      </c>
      <c r="B333" s="17">
        <v>105</v>
      </c>
      <c r="D333" s="18" t="s">
        <v>8221</v>
      </c>
      <c r="E333" s="17">
        <v>12</v>
      </c>
    </row>
    <row r="334" spans="1:5">
      <c r="A334" s="16" t="s">
        <v>8219</v>
      </c>
      <c r="B334" s="17">
        <v>28</v>
      </c>
      <c r="D334" s="18" t="s">
        <v>8221</v>
      </c>
      <c r="E334" s="17">
        <v>2</v>
      </c>
    </row>
    <row r="335" spans="1:5">
      <c r="A335" s="16" t="s">
        <v>8219</v>
      </c>
      <c r="B335" s="17">
        <v>1107</v>
      </c>
      <c r="D335" s="18" t="s">
        <v>8221</v>
      </c>
      <c r="E335" s="17">
        <v>5</v>
      </c>
    </row>
    <row r="336" spans="1:5">
      <c r="A336" s="16" t="s">
        <v>8219</v>
      </c>
      <c r="B336" s="17">
        <v>1013</v>
      </c>
      <c r="D336" s="18" t="s">
        <v>8221</v>
      </c>
      <c r="E336" s="17">
        <v>21</v>
      </c>
    </row>
    <row r="337" spans="1:5">
      <c r="A337" s="16" t="s">
        <v>8219</v>
      </c>
      <c r="B337" s="17">
        <v>274</v>
      </c>
      <c r="D337" s="18" t="s">
        <v>8221</v>
      </c>
      <c r="E337" s="17">
        <v>0</v>
      </c>
    </row>
    <row r="338" spans="1:5">
      <c r="A338" s="16" t="s">
        <v>8219</v>
      </c>
      <c r="B338" s="17">
        <v>87</v>
      </c>
      <c r="D338" s="18" t="s">
        <v>8221</v>
      </c>
      <c r="E338" s="17">
        <v>45</v>
      </c>
    </row>
    <row r="339" spans="1:5">
      <c r="A339" s="16" t="s">
        <v>8219</v>
      </c>
      <c r="B339" s="17">
        <v>99</v>
      </c>
      <c r="D339" s="18" t="s">
        <v>8221</v>
      </c>
      <c r="E339" s="17">
        <v>29</v>
      </c>
    </row>
    <row r="340" spans="1:5">
      <c r="A340" s="16" t="s">
        <v>8219</v>
      </c>
      <c r="B340" s="17">
        <v>276</v>
      </c>
      <c r="D340" s="18" t="s">
        <v>8221</v>
      </c>
      <c r="E340" s="17">
        <v>2</v>
      </c>
    </row>
    <row r="341" spans="1:5">
      <c r="A341" s="16" t="s">
        <v>8219</v>
      </c>
      <c r="B341" s="17">
        <v>21</v>
      </c>
      <c r="D341" s="18" t="s">
        <v>8221</v>
      </c>
      <c r="E341" s="17">
        <v>30</v>
      </c>
    </row>
    <row r="342" spans="1:5">
      <c r="A342" s="16" t="s">
        <v>8219</v>
      </c>
      <c r="B342" s="17">
        <v>41</v>
      </c>
      <c r="D342" s="18" t="s">
        <v>8221</v>
      </c>
      <c r="E342" s="17">
        <v>8</v>
      </c>
    </row>
    <row r="343" spans="1:5">
      <c r="A343" s="16" t="s">
        <v>8219</v>
      </c>
      <c r="B343" s="17">
        <v>119</v>
      </c>
      <c r="D343" s="18" t="s">
        <v>8221</v>
      </c>
      <c r="E343" s="17">
        <v>1</v>
      </c>
    </row>
    <row r="344" spans="1:5">
      <c r="A344" s="16" t="s">
        <v>8219</v>
      </c>
      <c r="B344" s="17">
        <v>153</v>
      </c>
      <c r="D344" s="18" t="s">
        <v>8221</v>
      </c>
      <c r="E344" s="17">
        <v>14</v>
      </c>
    </row>
    <row r="345" spans="1:5">
      <c r="A345" s="16" t="s">
        <v>8219</v>
      </c>
      <c r="B345" s="17">
        <v>100</v>
      </c>
      <c r="D345" s="18" t="s">
        <v>8221</v>
      </c>
      <c r="E345" s="17">
        <v>24</v>
      </c>
    </row>
    <row r="346" spans="1:5">
      <c r="A346" s="16" t="s">
        <v>8219</v>
      </c>
      <c r="B346" s="17">
        <v>143</v>
      </c>
      <c r="D346" s="18" t="s">
        <v>8221</v>
      </c>
      <c r="E346" s="17">
        <v>2</v>
      </c>
    </row>
    <row r="347" spans="1:5">
      <c r="A347" s="16" t="s">
        <v>8219</v>
      </c>
      <c r="B347" s="17">
        <v>140</v>
      </c>
      <c r="D347" s="18" t="s">
        <v>8221</v>
      </c>
      <c r="E347" s="17">
        <v>21</v>
      </c>
    </row>
    <row r="348" spans="1:5">
      <c r="A348" s="16" t="s">
        <v>8219</v>
      </c>
      <c r="B348" s="17">
        <v>35</v>
      </c>
      <c r="D348" s="18" t="s">
        <v>8221</v>
      </c>
      <c r="E348" s="17">
        <v>7</v>
      </c>
    </row>
    <row r="349" spans="1:5">
      <c r="A349" s="16" t="s">
        <v>8219</v>
      </c>
      <c r="B349" s="17">
        <v>149</v>
      </c>
      <c r="D349" s="18" t="s">
        <v>8221</v>
      </c>
      <c r="E349" s="17">
        <v>0</v>
      </c>
    </row>
    <row r="350" spans="1:5">
      <c r="A350" s="16" t="s">
        <v>8219</v>
      </c>
      <c r="B350" s="17">
        <v>130</v>
      </c>
      <c r="D350" s="18" t="s">
        <v>8221</v>
      </c>
      <c r="E350" s="17">
        <v>4</v>
      </c>
    </row>
    <row r="351" spans="1:5">
      <c r="A351" s="16" t="s">
        <v>8219</v>
      </c>
      <c r="B351" s="17">
        <v>120</v>
      </c>
      <c r="D351" s="18" t="s">
        <v>8221</v>
      </c>
      <c r="E351" s="17">
        <v>32</v>
      </c>
    </row>
    <row r="352" spans="1:5">
      <c r="A352" s="16" t="s">
        <v>8219</v>
      </c>
      <c r="B352" s="17">
        <v>265</v>
      </c>
      <c r="D352" s="18" t="s">
        <v>8221</v>
      </c>
      <c r="E352" s="17">
        <v>4</v>
      </c>
    </row>
    <row r="353" spans="1:5">
      <c r="A353" s="16" t="s">
        <v>8219</v>
      </c>
      <c r="B353" s="17">
        <v>71</v>
      </c>
      <c r="D353" s="18" t="s">
        <v>8221</v>
      </c>
      <c r="E353" s="17">
        <v>9</v>
      </c>
    </row>
    <row r="354" spans="1:5">
      <c r="A354" s="16" t="s">
        <v>8219</v>
      </c>
      <c r="B354" s="17">
        <v>13</v>
      </c>
      <c r="D354" s="18" t="s">
        <v>8221</v>
      </c>
      <c r="E354" s="17">
        <v>17</v>
      </c>
    </row>
    <row r="355" spans="1:5">
      <c r="A355" s="16" t="s">
        <v>8219</v>
      </c>
      <c r="B355" s="17">
        <v>169</v>
      </c>
      <c r="D355" s="18" t="s">
        <v>8221</v>
      </c>
      <c r="E355" s="17">
        <v>5</v>
      </c>
    </row>
    <row r="356" spans="1:5">
      <c r="A356" s="16" t="s">
        <v>8219</v>
      </c>
      <c r="B356" s="17">
        <v>57</v>
      </c>
      <c r="D356" s="18" t="s">
        <v>8221</v>
      </c>
      <c r="E356" s="17">
        <v>53</v>
      </c>
    </row>
    <row r="357" spans="1:5">
      <c r="A357" s="16" t="s">
        <v>8219</v>
      </c>
      <c r="B357" s="17">
        <v>229</v>
      </c>
      <c r="D357" s="18" t="s">
        <v>8221</v>
      </c>
      <c r="E357" s="17">
        <v>7</v>
      </c>
    </row>
    <row r="358" spans="1:5">
      <c r="A358" s="16" t="s">
        <v>8219</v>
      </c>
      <c r="B358" s="17">
        <v>108</v>
      </c>
      <c r="D358" s="18" t="s">
        <v>8221</v>
      </c>
      <c r="E358" s="17">
        <v>72</v>
      </c>
    </row>
    <row r="359" spans="1:5">
      <c r="A359" s="16" t="s">
        <v>8219</v>
      </c>
      <c r="B359" s="17">
        <v>108</v>
      </c>
      <c r="D359" s="18" t="s">
        <v>8221</v>
      </c>
      <c r="E359" s="17">
        <v>0</v>
      </c>
    </row>
    <row r="360" spans="1:5">
      <c r="A360" s="16" t="s">
        <v>8219</v>
      </c>
      <c r="B360" s="17">
        <v>41</v>
      </c>
      <c r="D360" s="18" t="s">
        <v>8221</v>
      </c>
      <c r="E360" s="17">
        <v>2</v>
      </c>
    </row>
    <row r="361" spans="1:5">
      <c r="A361" s="16" t="s">
        <v>8219</v>
      </c>
      <c r="B361" s="17">
        <v>139</v>
      </c>
      <c r="D361" s="18" t="s">
        <v>8221</v>
      </c>
      <c r="E361" s="17">
        <v>8</v>
      </c>
    </row>
    <row r="362" spans="1:5">
      <c r="A362" s="16" t="s">
        <v>8219</v>
      </c>
      <c r="B362" s="17">
        <v>19</v>
      </c>
      <c r="D362" s="18" t="s">
        <v>8221</v>
      </c>
      <c r="E362" s="17">
        <v>2</v>
      </c>
    </row>
    <row r="363" spans="1:5">
      <c r="A363" s="16" t="s">
        <v>8219</v>
      </c>
      <c r="B363" s="17">
        <v>94</v>
      </c>
      <c r="D363" s="18" t="s">
        <v>8221</v>
      </c>
      <c r="E363" s="17">
        <v>0</v>
      </c>
    </row>
    <row r="364" spans="1:5">
      <c r="A364" s="16" t="s">
        <v>8219</v>
      </c>
      <c r="B364" s="17">
        <v>23</v>
      </c>
      <c r="D364" s="18" t="s">
        <v>8221</v>
      </c>
      <c r="E364" s="17">
        <v>3</v>
      </c>
    </row>
    <row r="365" spans="1:5">
      <c r="A365" s="16" t="s">
        <v>8219</v>
      </c>
      <c r="B365" s="17">
        <v>15</v>
      </c>
      <c r="D365" s="18" t="s">
        <v>8221</v>
      </c>
      <c r="E365" s="17">
        <v>4</v>
      </c>
    </row>
    <row r="366" spans="1:5">
      <c r="A366" s="16" t="s">
        <v>8219</v>
      </c>
      <c r="B366" s="17">
        <v>62</v>
      </c>
      <c r="D366" s="18" t="s">
        <v>8221</v>
      </c>
      <c r="E366" s="17">
        <v>3</v>
      </c>
    </row>
    <row r="367" spans="1:5">
      <c r="A367" s="16" t="s">
        <v>8219</v>
      </c>
      <c r="B367" s="17">
        <v>74</v>
      </c>
      <c r="D367" s="18" t="s">
        <v>8221</v>
      </c>
      <c r="E367" s="17">
        <v>6</v>
      </c>
    </row>
    <row r="368" spans="1:5">
      <c r="A368" s="16" t="s">
        <v>8219</v>
      </c>
      <c r="B368" s="17">
        <v>97</v>
      </c>
      <c r="D368" s="18" t="s">
        <v>8221</v>
      </c>
      <c r="E368" s="17">
        <v>0</v>
      </c>
    </row>
    <row r="369" spans="1:5">
      <c r="A369" s="16" t="s">
        <v>8219</v>
      </c>
      <c r="B369" s="17">
        <v>55</v>
      </c>
      <c r="D369" s="18" t="s">
        <v>8221</v>
      </c>
      <c r="E369" s="17">
        <v>0</v>
      </c>
    </row>
    <row r="370" spans="1:5">
      <c r="A370" s="16" t="s">
        <v>8219</v>
      </c>
      <c r="B370" s="17">
        <v>44</v>
      </c>
      <c r="D370" s="18" t="s">
        <v>8221</v>
      </c>
      <c r="E370" s="17">
        <v>0</v>
      </c>
    </row>
    <row r="371" spans="1:5">
      <c r="A371" s="16" t="s">
        <v>8219</v>
      </c>
      <c r="B371" s="17">
        <v>110</v>
      </c>
      <c r="D371" s="18" t="s">
        <v>8221</v>
      </c>
      <c r="E371" s="17">
        <v>8</v>
      </c>
    </row>
    <row r="372" spans="1:5">
      <c r="A372" s="16" t="s">
        <v>8219</v>
      </c>
      <c r="B372" s="17">
        <v>59</v>
      </c>
      <c r="D372" s="18" t="s">
        <v>8221</v>
      </c>
      <c r="E372" s="17">
        <v>5</v>
      </c>
    </row>
    <row r="373" spans="1:5">
      <c r="A373" s="16" t="s">
        <v>8219</v>
      </c>
      <c r="B373" s="17">
        <v>62</v>
      </c>
      <c r="D373" s="18" t="s">
        <v>8221</v>
      </c>
      <c r="E373" s="17">
        <v>0</v>
      </c>
    </row>
    <row r="374" spans="1:5">
      <c r="A374" s="16" t="s">
        <v>8219</v>
      </c>
      <c r="B374" s="17">
        <v>105</v>
      </c>
      <c r="D374" s="18" t="s">
        <v>8221</v>
      </c>
      <c r="E374" s="17">
        <v>2</v>
      </c>
    </row>
    <row r="375" spans="1:5">
      <c r="A375" s="16" t="s">
        <v>8219</v>
      </c>
      <c r="B375" s="17">
        <v>26</v>
      </c>
      <c r="D375" s="18" t="s">
        <v>8221</v>
      </c>
      <c r="E375" s="17">
        <v>24</v>
      </c>
    </row>
    <row r="376" spans="1:5">
      <c r="A376" s="16" t="s">
        <v>8219</v>
      </c>
      <c r="B376" s="17">
        <v>49</v>
      </c>
      <c r="D376" s="18" t="s">
        <v>8221</v>
      </c>
      <c r="E376" s="17">
        <v>0</v>
      </c>
    </row>
    <row r="377" spans="1:5">
      <c r="A377" s="16" t="s">
        <v>8219</v>
      </c>
      <c r="B377" s="17">
        <v>68</v>
      </c>
      <c r="D377" s="18" t="s">
        <v>8221</v>
      </c>
      <c r="E377" s="17">
        <v>9</v>
      </c>
    </row>
    <row r="378" spans="1:5">
      <c r="A378" s="16" t="s">
        <v>8219</v>
      </c>
      <c r="B378" s="17">
        <v>22</v>
      </c>
      <c r="D378" s="18" t="s">
        <v>8221</v>
      </c>
      <c r="E378" s="17">
        <v>0</v>
      </c>
    </row>
    <row r="379" spans="1:5">
      <c r="A379" s="16" t="s">
        <v>8219</v>
      </c>
      <c r="B379" s="17">
        <v>18</v>
      </c>
      <c r="D379" s="18" t="s">
        <v>8221</v>
      </c>
      <c r="E379" s="17">
        <v>1</v>
      </c>
    </row>
    <row r="380" spans="1:5">
      <c r="A380" s="16" t="s">
        <v>8219</v>
      </c>
      <c r="B380" s="17">
        <v>19</v>
      </c>
      <c r="D380" s="18" t="s">
        <v>8221</v>
      </c>
      <c r="E380" s="17">
        <v>10</v>
      </c>
    </row>
    <row r="381" spans="1:5">
      <c r="A381" s="16" t="s">
        <v>8219</v>
      </c>
      <c r="B381" s="17">
        <v>99</v>
      </c>
      <c r="D381" s="18" t="s">
        <v>8221</v>
      </c>
      <c r="E381" s="17">
        <v>1</v>
      </c>
    </row>
    <row r="382" spans="1:5">
      <c r="A382" s="16" t="s">
        <v>8219</v>
      </c>
      <c r="B382" s="17">
        <v>27</v>
      </c>
      <c r="D382" s="18" t="s">
        <v>8221</v>
      </c>
      <c r="E382" s="17">
        <v>0</v>
      </c>
    </row>
    <row r="383" spans="1:5">
      <c r="A383" s="16" t="s">
        <v>8219</v>
      </c>
      <c r="B383" s="17">
        <v>25</v>
      </c>
      <c r="D383" s="18" t="s">
        <v>8221</v>
      </c>
      <c r="E383" s="17">
        <v>20</v>
      </c>
    </row>
    <row r="384" spans="1:5">
      <c r="A384" s="16" t="s">
        <v>8219</v>
      </c>
      <c r="B384" s="17">
        <v>14</v>
      </c>
      <c r="D384" s="18" t="s">
        <v>8221</v>
      </c>
      <c r="E384" s="17">
        <v>30</v>
      </c>
    </row>
    <row r="385" spans="1:5">
      <c r="A385" s="16" t="s">
        <v>8219</v>
      </c>
      <c r="B385" s="17">
        <v>35</v>
      </c>
      <c r="D385" s="18" t="s">
        <v>8221</v>
      </c>
      <c r="E385" s="17">
        <v>6</v>
      </c>
    </row>
    <row r="386" spans="1:5">
      <c r="A386" s="16" t="s">
        <v>8219</v>
      </c>
      <c r="B386" s="17">
        <v>10</v>
      </c>
      <c r="D386" s="18" t="s">
        <v>8221</v>
      </c>
      <c r="E386" s="17">
        <v>15</v>
      </c>
    </row>
    <row r="387" spans="1:5">
      <c r="A387" s="16" t="s">
        <v>8219</v>
      </c>
      <c r="B387" s="17">
        <v>29</v>
      </c>
      <c r="D387" s="18" t="s">
        <v>8221</v>
      </c>
      <c r="E387" s="17">
        <v>5</v>
      </c>
    </row>
    <row r="388" spans="1:5">
      <c r="A388" s="16" t="s">
        <v>8219</v>
      </c>
      <c r="B388" s="17">
        <v>44</v>
      </c>
      <c r="D388" s="18" t="s">
        <v>8221</v>
      </c>
      <c r="E388" s="17">
        <v>0</v>
      </c>
    </row>
    <row r="389" spans="1:5">
      <c r="A389" s="16" t="s">
        <v>8219</v>
      </c>
      <c r="B389" s="17">
        <v>17</v>
      </c>
      <c r="D389" s="18" t="s">
        <v>8221</v>
      </c>
      <c r="E389" s="17">
        <v>0</v>
      </c>
    </row>
    <row r="390" spans="1:5">
      <c r="A390" s="16" t="s">
        <v>8219</v>
      </c>
      <c r="B390" s="17">
        <v>34</v>
      </c>
      <c r="D390" s="18" t="s">
        <v>8221</v>
      </c>
      <c r="E390" s="17">
        <v>28</v>
      </c>
    </row>
    <row r="391" spans="1:5">
      <c r="A391" s="16" t="s">
        <v>8219</v>
      </c>
      <c r="B391" s="17">
        <v>14</v>
      </c>
      <c r="D391" s="18" t="s">
        <v>8221</v>
      </c>
      <c r="E391" s="17">
        <v>0</v>
      </c>
    </row>
    <row r="392" spans="1:5">
      <c r="A392" s="16" t="s">
        <v>8219</v>
      </c>
      <c r="B392" s="17">
        <v>156</v>
      </c>
      <c r="D392" s="18" t="s">
        <v>8221</v>
      </c>
      <c r="E392" s="17">
        <v>5</v>
      </c>
    </row>
    <row r="393" spans="1:5">
      <c r="A393" s="16" t="s">
        <v>8219</v>
      </c>
      <c r="B393" s="17">
        <v>128</v>
      </c>
      <c r="D393" s="18" t="s">
        <v>8221</v>
      </c>
      <c r="E393" s="17">
        <v>7</v>
      </c>
    </row>
    <row r="394" spans="1:5">
      <c r="A394" s="16" t="s">
        <v>8219</v>
      </c>
      <c r="B394" s="17">
        <v>60</v>
      </c>
      <c r="D394" s="18" t="s">
        <v>8221</v>
      </c>
      <c r="E394" s="17">
        <v>30</v>
      </c>
    </row>
    <row r="395" spans="1:5">
      <c r="A395" s="16" t="s">
        <v>8219</v>
      </c>
      <c r="B395" s="17">
        <v>32</v>
      </c>
      <c r="D395" s="18" t="s">
        <v>8221</v>
      </c>
      <c r="E395" s="17">
        <v>2</v>
      </c>
    </row>
    <row r="396" spans="1:5">
      <c r="A396" s="16" t="s">
        <v>8219</v>
      </c>
      <c r="B396" s="17">
        <v>53</v>
      </c>
      <c r="D396" s="18" t="s">
        <v>8221</v>
      </c>
      <c r="E396" s="17">
        <v>30</v>
      </c>
    </row>
    <row r="397" spans="1:5">
      <c r="A397" s="16" t="s">
        <v>8219</v>
      </c>
      <c r="B397" s="17">
        <v>184</v>
      </c>
      <c r="D397" s="18" t="s">
        <v>8221</v>
      </c>
      <c r="E397" s="17">
        <v>2</v>
      </c>
    </row>
    <row r="398" spans="1:5">
      <c r="A398" s="16" t="s">
        <v>8219</v>
      </c>
      <c r="B398" s="17">
        <v>90</v>
      </c>
      <c r="D398" s="18" t="s">
        <v>8221</v>
      </c>
      <c r="E398" s="17">
        <v>0</v>
      </c>
    </row>
    <row r="399" spans="1:5">
      <c r="A399" s="16" t="s">
        <v>8219</v>
      </c>
      <c r="B399" s="17">
        <v>71</v>
      </c>
      <c r="D399" s="18" t="s">
        <v>8221</v>
      </c>
      <c r="E399" s="17">
        <v>2</v>
      </c>
    </row>
    <row r="400" spans="1:5">
      <c r="A400" s="16" t="s">
        <v>8219</v>
      </c>
      <c r="B400" s="17">
        <v>87</v>
      </c>
      <c r="D400" s="18" t="s">
        <v>8221</v>
      </c>
      <c r="E400" s="17">
        <v>1</v>
      </c>
    </row>
    <row r="401" spans="1:5">
      <c r="A401" s="16" t="s">
        <v>8219</v>
      </c>
      <c r="B401" s="17">
        <v>28</v>
      </c>
      <c r="D401" s="18" t="s">
        <v>8221</v>
      </c>
      <c r="E401" s="17">
        <v>2</v>
      </c>
    </row>
    <row r="402" spans="1:5">
      <c r="A402" s="16" t="s">
        <v>8219</v>
      </c>
      <c r="B402" s="17">
        <v>56</v>
      </c>
      <c r="D402" s="18" t="s">
        <v>8221</v>
      </c>
      <c r="E402" s="17">
        <v>14</v>
      </c>
    </row>
    <row r="403" spans="1:5">
      <c r="A403" s="16" t="s">
        <v>8219</v>
      </c>
      <c r="B403" s="17">
        <v>51</v>
      </c>
      <c r="D403" s="18" t="s">
        <v>8221</v>
      </c>
      <c r="E403" s="17">
        <v>31</v>
      </c>
    </row>
    <row r="404" spans="1:5">
      <c r="A404" s="16" t="s">
        <v>8219</v>
      </c>
      <c r="B404" s="17">
        <v>75</v>
      </c>
      <c r="D404" s="18" t="s">
        <v>8221</v>
      </c>
      <c r="E404" s="17">
        <v>16</v>
      </c>
    </row>
    <row r="405" spans="1:5">
      <c r="A405" s="16" t="s">
        <v>8219</v>
      </c>
      <c r="B405" s="17">
        <v>38</v>
      </c>
      <c r="D405" s="18" t="s">
        <v>8221</v>
      </c>
      <c r="E405" s="17">
        <v>12</v>
      </c>
    </row>
    <row r="406" spans="1:5">
      <c r="A406" s="16" t="s">
        <v>8219</v>
      </c>
      <c r="B406" s="17">
        <v>18</v>
      </c>
      <c r="D406" s="18" t="s">
        <v>8221</v>
      </c>
      <c r="E406" s="17">
        <v>96</v>
      </c>
    </row>
    <row r="407" spans="1:5">
      <c r="A407" s="16" t="s">
        <v>8219</v>
      </c>
      <c r="B407" s="17">
        <v>54</v>
      </c>
      <c r="D407" s="18" t="s">
        <v>8221</v>
      </c>
      <c r="E407" s="17">
        <v>16</v>
      </c>
    </row>
    <row r="408" spans="1:5">
      <c r="A408" s="16" t="s">
        <v>8219</v>
      </c>
      <c r="B408" s="17">
        <v>71</v>
      </c>
      <c r="D408" s="18" t="s">
        <v>8221</v>
      </c>
      <c r="E408" s="17">
        <v>5</v>
      </c>
    </row>
    <row r="409" spans="1:5">
      <c r="A409" s="16" t="s">
        <v>8219</v>
      </c>
      <c r="B409" s="17">
        <v>57</v>
      </c>
      <c r="D409" s="18" t="s">
        <v>8221</v>
      </c>
      <c r="E409" s="17">
        <v>0</v>
      </c>
    </row>
    <row r="410" spans="1:5">
      <c r="A410" s="16" t="s">
        <v>8219</v>
      </c>
      <c r="B410" s="17">
        <v>43</v>
      </c>
      <c r="D410" s="18" t="s">
        <v>8221</v>
      </c>
      <c r="E410" s="17">
        <v>8</v>
      </c>
    </row>
    <row r="411" spans="1:5">
      <c r="A411" s="16" t="s">
        <v>8219</v>
      </c>
      <c r="B411" s="17">
        <v>52</v>
      </c>
      <c r="D411" s="18" t="s">
        <v>8221</v>
      </c>
      <c r="E411" s="17">
        <v>7</v>
      </c>
    </row>
    <row r="412" spans="1:5">
      <c r="A412" s="16" t="s">
        <v>8219</v>
      </c>
      <c r="B412" s="17">
        <v>27</v>
      </c>
      <c r="D412" s="18" t="s">
        <v>8221</v>
      </c>
      <c r="E412" s="17">
        <v>24</v>
      </c>
    </row>
    <row r="413" spans="1:5">
      <c r="A413" s="16" t="s">
        <v>8219</v>
      </c>
      <c r="B413" s="17">
        <v>12</v>
      </c>
      <c r="D413" s="18" t="s">
        <v>8221</v>
      </c>
      <c r="E413" s="17">
        <v>121</v>
      </c>
    </row>
    <row r="414" spans="1:5">
      <c r="A414" s="16" t="s">
        <v>8219</v>
      </c>
      <c r="B414" s="17">
        <v>33</v>
      </c>
      <c r="D414" s="18" t="s">
        <v>8221</v>
      </c>
      <c r="E414" s="17">
        <v>196</v>
      </c>
    </row>
    <row r="415" spans="1:5">
      <c r="A415" s="16" t="s">
        <v>8219</v>
      </c>
      <c r="B415" s="17">
        <v>96</v>
      </c>
      <c r="D415" s="18" t="s">
        <v>8221</v>
      </c>
      <c r="E415" s="17">
        <v>5</v>
      </c>
    </row>
    <row r="416" spans="1:5">
      <c r="A416" s="16" t="s">
        <v>8219</v>
      </c>
      <c r="B416" s="17">
        <v>28</v>
      </c>
      <c r="D416" s="18" t="s">
        <v>8221</v>
      </c>
      <c r="E416" s="17">
        <v>73</v>
      </c>
    </row>
    <row r="417" spans="1:5">
      <c r="A417" s="16" t="s">
        <v>8219</v>
      </c>
      <c r="B417" s="17">
        <v>43</v>
      </c>
      <c r="D417" s="18" t="s">
        <v>8221</v>
      </c>
      <c r="E417" s="17">
        <v>93</v>
      </c>
    </row>
    <row r="418" spans="1:5">
      <c r="A418" s="16" t="s">
        <v>8219</v>
      </c>
      <c r="B418" s="17">
        <v>205</v>
      </c>
      <c r="D418" s="18" t="s">
        <v>8221</v>
      </c>
      <c r="E418" s="17">
        <v>17</v>
      </c>
    </row>
    <row r="419" spans="1:5">
      <c r="A419" s="16" t="s">
        <v>8219</v>
      </c>
      <c r="B419" s="17">
        <v>23</v>
      </c>
      <c r="D419" s="18" t="s">
        <v>8221</v>
      </c>
      <c r="E419" s="17">
        <v>7</v>
      </c>
    </row>
    <row r="420" spans="1:5">
      <c r="A420" s="16" t="s">
        <v>8219</v>
      </c>
      <c r="B420" s="17">
        <v>19</v>
      </c>
      <c r="D420" s="18" t="s">
        <v>8221</v>
      </c>
      <c r="E420" s="17">
        <v>17</v>
      </c>
    </row>
    <row r="421" spans="1:5">
      <c r="A421" s="16" t="s">
        <v>8219</v>
      </c>
      <c r="B421" s="17">
        <v>14</v>
      </c>
      <c r="D421" s="18" t="s">
        <v>8221</v>
      </c>
      <c r="E421" s="17">
        <v>171</v>
      </c>
    </row>
    <row r="422" spans="1:5">
      <c r="A422" s="16" t="s">
        <v>8219</v>
      </c>
      <c r="B422" s="17">
        <v>38</v>
      </c>
      <c r="D422" s="18" t="s">
        <v>8221</v>
      </c>
      <c r="E422" s="17">
        <v>188</v>
      </c>
    </row>
    <row r="423" spans="1:5">
      <c r="A423" s="16" t="s">
        <v>8219</v>
      </c>
      <c r="B423" s="17">
        <v>78</v>
      </c>
      <c r="D423" s="18" t="s">
        <v>8221</v>
      </c>
      <c r="E423" s="17">
        <v>110</v>
      </c>
    </row>
    <row r="424" spans="1:5">
      <c r="A424" s="16" t="s">
        <v>8219</v>
      </c>
      <c r="B424" s="17">
        <v>69</v>
      </c>
      <c r="D424" s="18" t="s">
        <v>8221</v>
      </c>
      <c r="E424" s="17">
        <v>37</v>
      </c>
    </row>
    <row r="425" spans="1:5">
      <c r="A425" s="16" t="s">
        <v>8219</v>
      </c>
      <c r="B425" s="17">
        <v>33</v>
      </c>
      <c r="D425" s="18" t="s">
        <v>8221</v>
      </c>
      <c r="E425" s="17">
        <v>9</v>
      </c>
    </row>
    <row r="426" spans="1:5">
      <c r="A426" s="16" t="s">
        <v>8219</v>
      </c>
      <c r="B426" s="17">
        <v>54</v>
      </c>
      <c r="D426" s="18" t="s">
        <v>8221</v>
      </c>
      <c r="E426" s="17">
        <v>29</v>
      </c>
    </row>
    <row r="427" spans="1:5">
      <c r="A427" s="16" t="s">
        <v>8219</v>
      </c>
      <c r="B427" s="17">
        <v>99</v>
      </c>
      <c r="D427" s="18" t="s">
        <v>8221</v>
      </c>
      <c r="E427" s="17">
        <v>6</v>
      </c>
    </row>
    <row r="428" spans="1:5">
      <c r="A428" s="16" t="s">
        <v>8219</v>
      </c>
      <c r="B428" s="17">
        <v>49</v>
      </c>
      <c r="D428" s="18" t="s">
        <v>8221</v>
      </c>
      <c r="E428" s="17">
        <v>30</v>
      </c>
    </row>
    <row r="429" spans="1:5">
      <c r="A429" s="16" t="s">
        <v>8219</v>
      </c>
      <c r="B429" s="17">
        <v>11</v>
      </c>
      <c r="D429" s="18" t="s">
        <v>8221</v>
      </c>
      <c r="E429" s="17">
        <v>81</v>
      </c>
    </row>
    <row r="430" spans="1:5">
      <c r="A430" s="16" t="s">
        <v>8219</v>
      </c>
      <c r="B430" s="17">
        <v>38</v>
      </c>
      <c r="D430" s="18" t="s">
        <v>8221</v>
      </c>
      <c r="E430" s="17">
        <v>4</v>
      </c>
    </row>
    <row r="431" spans="1:5">
      <c r="A431" s="16" t="s">
        <v>8219</v>
      </c>
      <c r="B431" s="17">
        <v>16</v>
      </c>
      <c r="D431" s="18" t="s">
        <v>8221</v>
      </c>
      <c r="E431" s="17">
        <v>11</v>
      </c>
    </row>
    <row r="432" spans="1:5">
      <c r="A432" s="16" t="s">
        <v>8219</v>
      </c>
      <c r="B432" s="17">
        <v>32</v>
      </c>
      <c r="D432" s="18" t="s">
        <v>8221</v>
      </c>
      <c r="E432" s="17">
        <v>14</v>
      </c>
    </row>
    <row r="433" spans="1:5">
      <c r="A433" s="16" t="s">
        <v>8219</v>
      </c>
      <c r="B433" s="17">
        <v>20</v>
      </c>
      <c r="D433" s="18" t="s">
        <v>8221</v>
      </c>
      <c r="E433" s="17">
        <v>5</v>
      </c>
    </row>
    <row r="434" spans="1:5">
      <c r="A434" s="16" t="s">
        <v>8219</v>
      </c>
      <c r="B434" s="17">
        <v>154</v>
      </c>
      <c r="D434" s="18" t="s">
        <v>8221</v>
      </c>
      <c r="E434" s="17">
        <v>45</v>
      </c>
    </row>
    <row r="435" spans="1:5">
      <c r="A435" s="16" t="s">
        <v>8219</v>
      </c>
      <c r="B435" s="17">
        <v>41</v>
      </c>
      <c r="D435" s="18" t="s">
        <v>8221</v>
      </c>
      <c r="E435" s="17">
        <v>8</v>
      </c>
    </row>
    <row r="436" spans="1:5">
      <c r="A436" s="16" t="s">
        <v>8219</v>
      </c>
      <c r="B436" s="17">
        <v>75</v>
      </c>
      <c r="D436" s="18" t="s">
        <v>8221</v>
      </c>
      <c r="E436" s="17">
        <v>3</v>
      </c>
    </row>
    <row r="437" spans="1:5">
      <c r="A437" s="16" t="s">
        <v>8219</v>
      </c>
      <c r="B437" s="17">
        <v>40</v>
      </c>
      <c r="D437" s="18" t="s">
        <v>8221</v>
      </c>
      <c r="E437" s="17">
        <v>24</v>
      </c>
    </row>
    <row r="438" spans="1:5">
      <c r="A438" s="16" t="s">
        <v>8219</v>
      </c>
      <c r="B438" s="17">
        <v>46</v>
      </c>
      <c r="D438" s="18" t="s">
        <v>8221</v>
      </c>
      <c r="E438" s="17">
        <v>18</v>
      </c>
    </row>
    <row r="439" spans="1:5">
      <c r="A439" s="16" t="s">
        <v>8219</v>
      </c>
      <c r="B439" s="17">
        <v>62</v>
      </c>
      <c r="D439" s="18" t="s">
        <v>8221</v>
      </c>
      <c r="E439" s="17">
        <v>12</v>
      </c>
    </row>
    <row r="440" spans="1:5">
      <c r="A440" s="16" t="s">
        <v>8219</v>
      </c>
      <c r="B440" s="17">
        <v>61</v>
      </c>
      <c r="D440" s="18" t="s">
        <v>8221</v>
      </c>
      <c r="E440" s="17">
        <v>123</v>
      </c>
    </row>
    <row r="441" spans="1:5">
      <c r="A441" s="16" t="s">
        <v>8219</v>
      </c>
      <c r="B441" s="17">
        <v>96</v>
      </c>
      <c r="D441" s="18" t="s">
        <v>8221</v>
      </c>
      <c r="E441" s="17">
        <v>96</v>
      </c>
    </row>
    <row r="442" spans="1:5">
      <c r="A442" s="16" t="s">
        <v>8219</v>
      </c>
      <c r="B442" s="17">
        <v>190</v>
      </c>
      <c r="D442" s="18" t="s">
        <v>8221</v>
      </c>
      <c r="E442" s="17">
        <v>31</v>
      </c>
    </row>
    <row r="443" spans="1:5">
      <c r="A443" s="16" t="s">
        <v>8219</v>
      </c>
      <c r="B443" s="17">
        <v>94</v>
      </c>
      <c r="D443" s="18" t="s">
        <v>8221</v>
      </c>
      <c r="E443" s="17">
        <v>4</v>
      </c>
    </row>
    <row r="444" spans="1:5">
      <c r="A444" s="16" t="s">
        <v>8219</v>
      </c>
      <c r="B444" s="17">
        <v>39</v>
      </c>
      <c r="D444" s="18" t="s">
        <v>8221</v>
      </c>
      <c r="E444" s="17">
        <v>3</v>
      </c>
    </row>
    <row r="445" spans="1:5">
      <c r="A445" s="16" t="s">
        <v>8219</v>
      </c>
      <c r="B445" s="17">
        <v>127</v>
      </c>
      <c r="D445" s="18" t="s">
        <v>8221</v>
      </c>
      <c r="E445" s="17">
        <v>179</v>
      </c>
    </row>
    <row r="446" spans="1:5">
      <c r="A446" s="16" t="s">
        <v>8219</v>
      </c>
      <c r="B446" s="17">
        <v>159</v>
      </c>
      <c r="D446" s="18" t="s">
        <v>8221</v>
      </c>
      <c r="E446" s="17">
        <v>3</v>
      </c>
    </row>
    <row r="447" spans="1:5">
      <c r="A447" s="16" t="s">
        <v>8219</v>
      </c>
      <c r="B447" s="17">
        <v>177</v>
      </c>
      <c r="D447" s="18" t="s">
        <v>8221</v>
      </c>
      <c r="E447" s="17">
        <v>23</v>
      </c>
    </row>
    <row r="448" spans="1:5">
      <c r="A448" s="16" t="s">
        <v>8219</v>
      </c>
      <c r="B448" s="17">
        <v>47</v>
      </c>
      <c r="D448" s="18" t="s">
        <v>8221</v>
      </c>
      <c r="E448" s="17">
        <v>23</v>
      </c>
    </row>
    <row r="449" spans="1:5">
      <c r="A449" s="16" t="s">
        <v>8219</v>
      </c>
      <c r="B449" s="17">
        <v>1</v>
      </c>
      <c r="D449" s="18" t="s">
        <v>8221</v>
      </c>
      <c r="E449" s="17">
        <v>41</v>
      </c>
    </row>
    <row r="450" spans="1:5">
      <c r="A450" s="16" t="s">
        <v>8219</v>
      </c>
      <c r="B450" s="17">
        <v>16</v>
      </c>
      <c r="D450" s="18" t="s">
        <v>8221</v>
      </c>
      <c r="E450" s="17">
        <v>0</v>
      </c>
    </row>
    <row r="451" spans="1:5">
      <c r="A451" s="16" t="s">
        <v>8219</v>
      </c>
      <c r="B451" s="17">
        <v>115</v>
      </c>
      <c r="D451" s="18" t="s">
        <v>8221</v>
      </c>
      <c r="E451" s="17">
        <v>32</v>
      </c>
    </row>
    <row r="452" spans="1:5">
      <c r="A452" s="16" t="s">
        <v>8219</v>
      </c>
      <c r="B452" s="17">
        <v>133</v>
      </c>
      <c r="D452" s="18" t="s">
        <v>8221</v>
      </c>
      <c r="E452" s="17">
        <v>2</v>
      </c>
    </row>
    <row r="453" spans="1:5">
      <c r="A453" s="16" t="s">
        <v>8219</v>
      </c>
      <c r="B453" s="17">
        <v>70</v>
      </c>
      <c r="D453" s="18" t="s">
        <v>8221</v>
      </c>
      <c r="E453" s="17">
        <v>7</v>
      </c>
    </row>
    <row r="454" spans="1:5">
      <c r="A454" s="16" t="s">
        <v>8219</v>
      </c>
      <c r="B454" s="17">
        <v>62</v>
      </c>
      <c r="D454" s="18" t="s">
        <v>8221</v>
      </c>
      <c r="E454" s="17">
        <v>4</v>
      </c>
    </row>
    <row r="455" spans="1:5">
      <c r="A455" s="16" t="s">
        <v>8219</v>
      </c>
      <c r="B455" s="17">
        <v>10</v>
      </c>
      <c r="D455" s="18" t="s">
        <v>8221</v>
      </c>
      <c r="E455" s="17">
        <v>196</v>
      </c>
    </row>
    <row r="456" spans="1:5">
      <c r="A456" s="16" t="s">
        <v>8219</v>
      </c>
      <c r="B456" s="17">
        <v>499</v>
      </c>
      <c r="D456" s="18" t="s">
        <v>8221</v>
      </c>
      <c r="E456" s="17">
        <v>11</v>
      </c>
    </row>
    <row r="457" spans="1:5">
      <c r="A457" s="16" t="s">
        <v>8219</v>
      </c>
      <c r="B457" s="17">
        <v>47</v>
      </c>
      <c r="D457" s="18" t="s">
        <v>8221</v>
      </c>
      <c r="E457" s="17">
        <v>9</v>
      </c>
    </row>
    <row r="458" spans="1:5">
      <c r="A458" s="16" t="s">
        <v>8219</v>
      </c>
      <c r="B458" s="17">
        <v>28</v>
      </c>
      <c r="D458" s="18" t="s">
        <v>8221</v>
      </c>
      <c r="E458" s="17">
        <v>5</v>
      </c>
    </row>
    <row r="459" spans="1:5">
      <c r="A459" s="16" t="s">
        <v>8219</v>
      </c>
      <c r="B459" s="17">
        <v>24</v>
      </c>
      <c r="D459" s="18" t="s">
        <v>8221</v>
      </c>
      <c r="E459" s="17">
        <v>8</v>
      </c>
    </row>
    <row r="460" spans="1:5">
      <c r="A460" s="16" t="s">
        <v>8219</v>
      </c>
      <c r="B460" s="17">
        <v>76</v>
      </c>
      <c r="D460" s="18" t="s">
        <v>8221</v>
      </c>
      <c r="E460" s="17">
        <v>229</v>
      </c>
    </row>
    <row r="461" spans="1:5">
      <c r="A461" s="16" t="s">
        <v>8219</v>
      </c>
      <c r="B461" s="17">
        <v>98</v>
      </c>
      <c r="D461" s="18" t="s">
        <v>8221</v>
      </c>
      <c r="E461" s="17">
        <v>40</v>
      </c>
    </row>
    <row r="462" spans="1:5">
      <c r="A462" s="16" t="s">
        <v>8219</v>
      </c>
      <c r="B462" s="17">
        <v>30</v>
      </c>
      <c r="D462" s="18" t="s">
        <v>8221</v>
      </c>
      <c r="E462" s="17">
        <v>123</v>
      </c>
    </row>
    <row r="463" spans="1:5">
      <c r="A463" s="16" t="s">
        <v>8219</v>
      </c>
      <c r="B463" s="17">
        <v>478</v>
      </c>
      <c r="D463" s="18" t="s">
        <v>8221</v>
      </c>
      <c r="E463" s="17">
        <v>5</v>
      </c>
    </row>
    <row r="464" spans="1:5">
      <c r="A464" s="16" t="s">
        <v>8219</v>
      </c>
      <c r="B464" s="17">
        <v>74</v>
      </c>
      <c r="D464" s="18" t="s">
        <v>8221</v>
      </c>
      <c r="E464" s="17">
        <v>148</v>
      </c>
    </row>
    <row r="465" spans="1:5">
      <c r="A465" s="16" t="s">
        <v>8219</v>
      </c>
      <c r="B465" s="17">
        <v>131</v>
      </c>
      <c r="D465" s="18" t="s">
        <v>8221</v>
      </c>
      <c r="E465" s="17">
        <v>10</v>
      </c>
    </row>
    <row r="466" spans="1:5">
      <c r="A466" s="16" t="s">
        <v>8219</v>
      </c>
      <c r="B466" s="17">
        <v>61</v>
      </c>
      <c r="D466" s="18" t="s">
        <v>8221</v>
      </c>
      <c r="E466" s="17">
        <v>4</v>
      </c>
    </row>
    <row r="467" spans="1:5">
      <c r="A467" s="16" t="s">
        <v>8219</v>
      </c>
      <c r="B467" s="17">
        <v>1071</v>
      </c>
      <c r="D467" s="18" t="s">
        <v>8221</v>
      </c>
      <c r="E467" s="17">
        <v>21</v>
      </c>
    </row>
    <row r="468" spans="1:5">
      <c r="A468" s="16" t="s">
        <v>8219</v>
      </c>
      <c r="B468" s="17">
        <v>122</v>
      </c>
      <c r="D468" s="18" t="s">
        <v>8221</v>
      </c>
      <c r="E468" s="17">
        <v>2</v>
      </c>
    </row>
    <row r="469" spans="1:5">
      <c r="A469" s="16" t="s">
        <v>8219</v>
      </c>
      <c r="B469" s="17">
        <v>111</v>
      </c>
      <c r="D469" s="18" t="s">
        <v>8221</v>
      </c>
      <c r="E469" s="17">
        <v>0</v>
      </c>
    </row>
    <row r="470" spans="1:5">
      <c r="A470" s="16" t="s">
        <v>8219</v>
      </c>
      <c r="B470" s="17">
        <v>255</v>
      </c>
      <c r="D470" s="18" t="s">
        <v>8221</v>
      </c>
      <c r="E470" s="17">
        <v>4</v>
      </c>
    </row>
    <row r="471" spans="1:5">
      <c r="A471" s="16" t="s">
        <v>8219</v>
      </c>
      <c r="B471" s="17">
        <v>141</v>
      </c>
      <c r="D471" s="18" t="s">
        <v>8221</v>
      </c>
      <c r="E471" s="17">
        <v>1</v>
      </c>
    </row>
    <row r="472" spans="1:5">
      <c r="A472" s="16" t="s">
        <v>8219</v>
      </c>
      <c r="B472" s="17">
        <v>159</v>
      </c>
      <c r="D472" s="18" t="s">
        <v>8221</v>
      </c>
      <c r="E472" s="17">
        <v>30</v>
      </c>
    </row>
    <row r="473" spans="1:5">
      <c r="A473" s="16" t="s">
        <v>8219</v>
      </c>
      <c r="B473" s="17">
        <v>99</v>
      </c>
      <c r="D473" s="18" t="s">
        <v>8221</v>
      </c>
      <c r="E473" s="17">
        <v>3</v>
      </c>
    </row>
    <row r="474" spans="1:5">
      <c r="A474" s="16" t="s">
        <v>8219</v>
      </c>
      <c r="B474" s="17">
        <v>96</v>
      </c>
      <c r="D474" s="18" t="s">
        <v>8221</v>
      </c>
      <c r="E474" s="17">
        <v>975</v>
      </c>
    </row>
    <row r="475" spans="1:5">
      <c r="A475" s="16" t="s">
        <v>8219</v>
      </c>
      <c r="B475" s="17">
        <v>27</v>
      </c>
      <c r="D475" s="18" t="s">
        <v>8221</v>
      </c>
      <c r="E475" s="17">
        <v>167</v>
      </c>
    </row>
    <row r="476" spans="1:5">
      <c r="A476" s="16" t="s">
        <v>8219</v>
      </c>
      <c r="B476" s="17">
        <v>166</v>
      </c>
      <c r="D476" s="18" t="s">
        <v>8221</v>
      </c>
      <c r="E476" s="17">
        <v>5</v>
      </c>
    </row>
    <row r="477" spans="1:5">
      <c r="A477" s="16" t="s">
        <v>8219</v>
      </c>
      <c r="B477" s="17">
        <v>76</v>
      </c>
      <c r="D477" s="18" t="s">
        <v>8221</v>
      </c>
      <c r="E477" s="17">
        <v>18</v>
      </c>
    </row>
    <row r="478" spans="1:5">
      <c r="A478" s="16" t="s">
        <v>8219</v>
      </c>
      <c r="B478" s="17">
        <v>211</v>
      </c>
      <c r="D478" s="18" t="s">
        <v>8221</v>
      </c>
      <c r="E478" s="17">
        <v>98</v>
      </c>
    </row>
    <row r="479" spans="1:5">
      <c r="A479" s="16" t="s">
        <v>8219</v>
      </c>
      <c r="B479" s="17">
        <v>21</v>
      </c>
      <c r="D479" s="18" t="s">
        <v>8221</v>
      </c>
      <c r="E479" s="17">
        <v>4</v>
      </c>
    </row>
    <row r="480" spans="1:5">
      <c r="A480" s="16" t="s">
        <v>8219</v>
      </c>
      <c r="B480" s="17">
        <v>61</v>
      </c>
      <c r="D480" s="18" t="s">
        <v>8221</v>
      </c>
      <c r="E480" s="17">
        <v>3</v>
      </c>
    </row>
    <row r="481" spans="1:5">
      <c r="A481" s="16" t="s">
        <v>8219</v>
      </c>
      <c r="B481" s="17">
        <v>30</v>
      </c>
      <c r="D481" s="18" t="s">
        <v>8221</v>
      </c>
      <c r="E481" s="17">
        <v>1</v>
      </c>
    </row>
    <row r="482" spans="1:5">
      <c r="A482" s="16" t="s">
        <v>8219</v>
      </c>
      <c r="B482" s="17">
        <v>375</v>
      </c>
      <c r="D482" s="18" t="s">
        <v>8221</v>
      </c>
      <c r="E482" s="17">
        <v>0</v>
      </c>
    </row>
    <row r="483" spans="1:5">
      <c r="A483" s="16" t="s">
        <v>8219</v>
      </c>
      <c r="B483" s="17">
        <v>111</v>
      </c>
      <c r="D483" s="18" t="s">
        <v>8221</v>
      </c>
      <c r="E483" s="17">
        <v>9</v>
      </c>
    </row>
    <row r="484" spans="1:5">
      <c r="A484" s="16" t="s">
        <v>8219</v>
      </c>
      <c r="B484" s="17">
        <v>123</v>
      </c>
      <c r="D484" s="18" t="s">
        <v>8221</v>
      </c>
      <c r="E484" s="17">
        <v>2</v>
      </c>
    </row>
    <row r="485" spans="1:5">
      <c r="A485" s="16" t="s">
        <v>8219</v>
      </c>
      <c r="B485" s="17">
        <v>70</v>
      </c>
      <c r="D485" s="18" t="s">
        <v>8221</v>
      </c>
      <c r="E485" s="17">
        <v>0</v>
      </c>
    </row>
    <row r="486" spans="1:5">
      <c r="A486" s="16" t="s">
        <v>8219</v>
      </c>
      <c r="B486" s="17">
        <v>85</v>
      </c>
      <c r="D486" s="18" t="s">
        <v>8221</v>
      </c>
      <c r="E486" s="17">
        <v>147</v>
      </c>
    </row>
    <row r="487" spans="1:5">
      <c r="A487" s="16" t="s">
        <v>8219</v>
      </c>
      <c r="B487" s="17">
        <v>86</v>
      </c>
      <c r="D487" s="18" t="s">
        <v>8221</v>
      </c>
      <c r="E487" s="17">
        <v>49</v>
      </c>
    </row>
    <row r="488" spans="1:5">
      <c r="A488" s="16" t="s">
        <v>8219</v>
      </c>
      <c r="B488" s="17">
        <v>13</v>
      </c>
      <c r="D488" s="18" t="s">
        <v>8221</v>
      </c>
      <c r="E488" s="17">
        <v>1</v>
      </c>
    </row>
    <row r="489" spans="1:5">
      <c r="A489" s="16" t="s">
        <v>8219</v>
      </c>
      <c r="B489" s="17">
        <v>33</v>
      </c>
      <c r="D489" s="18" t="s">
        <v>8221</v>
      </c>
      <c r="E489" s="17">
        <v>2</v>
      </c>
    </row>
    <row r="490" spans="1:5">
      <c r="A490" s="16" t="s">
        <v>8219</v>
      </c>
      <c r="B490" s="17">
        <v>15</v>
      </c>
      <c r="D490" s="18" t="s">
        <v>8221</v>
      </c>
      <c r="E490" s="17">
        <v>7</v>
      </c>
    </row>
    <row r="491" spans="1:5">
      <c r="A491" s="16" t="s">
        <v>8219</v>
      </c>
      <c r="B491" s="17">
        <v>273</v>
      </c>
      <c r="D491" s="18" t="s">
        <v>8221</v>
      </c>
      <c r="E491" s="17">
        <v>4</v>
      </c>
    </row>
    <row r="492" spans="1:5">
      <c r="A492" s="16" t="s">
        <v>8219</v>
      </c>
      <c r="B492" s="17">
        <v>714</v>
      </c>
      <c r="D492" s="18" t="s">
        <v>8221</v>
      </c>
      <c r="E492" s="17">
        <v>27</v>
      </c>
    </row>
    <row r="493" spans="1:5">
      <c r="A493" s="16" t="s">
        <v>8219</v>
      </c>
      <c r="B493" s="17">
        <v>170</v>
      </c>
      <c r="D493" s="18" t="s">
        <v>8221</v>
      </c>
      <c r="E493" s="17">
        <v>94</v>
      </c>
    </row>
    <row r="494" spans="1:5">
      <c r="A494" s="16" t="s">
        <v>8219</v>
      </c>
      <c r="B494" s="17">
        <v>512</v>
      </c>
      <c r="D494" s="18" t="s">
        <v>8221</v>
      </c>
      <c r="E494" s="17">
        <v>29</v>
      </c>
    </row>
    <row r="495" spans="1:5">
      <c r="A495" s="16" t="s">
        <v>8219</v>
      </c>
      <c r="B495" s="17">
        <v>314</v>
      </c>
      <c r="D495" s="18" t="s">
        <v>8221</v>
      </c>
      <c r="E495" s="17">
        <v>7</v>
      </c>
    </row>
    <row r="496" spans="1:5">
      <c r="A496" s="16" t="s">
        <v>8219</v>
      </c>
      <c r="B496" s="17">
        <v>167</v>
      </c>
      <c r="D496" s="18" t="s">
        <v>8221</v>
      </c>
      <c r="E496" s="17">
        <v>22</v>
      </c>
    </row>
    <row r="497" spans="1:5">
      <c r="A497" s="16" t="s">
        <v>8219</v>
      </c>
      <c r="B497" s="17">
        <v>9</v>
      </c>
      <c r="D497" s="18" t="s">
        <v>8221</v>
      </c>
      <c r="E497" s="17">
        <v>1</v>
      </c>
    </row>
    <row r="498" spans="1:5">
      <c r="A498" s="16" t="s">
        <v>8219</v>
      </c>
      <c r="B498" s="17">
        <v>103</v>
      </c>
      <c r="D498" s="18" t="s">
        <v>8221</v>
      </c>
      <c r="E498" s="17">
        <v>10</v>
      </c>
    </row>
    <row r="499" spans="1:5">
      <c r="A499" s="16" t="s">
        <v>8219</v>
      </c>
      <c r="B499" s="17">
        <v>111</v>
      </c>
      <c r="D499" s="18" t="s">
        <v>8221</v>
      </c>
      <c r="E499" s="17">
        <v>6</v>
      </c>
    </row>
    <row r="500" spans="1:5">
      <c r="A500" s="16" t="s">
        <v>8219</v>
      </c>
      <c r="B500" s="17">
        <v>271</v>
      </c>
      <c r="D500" s="18" t="s">
        <v>8221</v>
      </c>
      <c r="E500" s="17">
        <v>24</v>
      </c>
    </row>
    <row r="501" spans="1:5">
      <c r="A501" s="16" t="s">
        <v>8219</v>
      </c>
      <c r="B501" s="17">
        <v>101</v>
      </c>
      <c r="D501" s="18" t="s">
        <v>8221</v>
      </c>
      <c r="E501" s="17">
        <v>15</v>
      </c>
    </row>
    <row r="502" spans="1:5">
      <c r="A502" s="16" t="s">
        <v>8219</v>
      </c>
      <c r="B502" s="17">
        <v>57</v>
      </c>
      <c r="D502" s="18" t="s">
        <v>8221</v>
      </c>
      <c r="E502" s="17">
        <v>37</v>
      </c>
    </row>
    <row r="503" spans="1:5">
      <c r="A503" s="16" t="s">
        <v>8219</v>
      </c>
      <c r="B503" s="17">
        <v>62</v>
      </c>
      <c r="D503" s="18" t="s">
        <v>8221</v>
      </c>
      <c r="E503" s="17">
        <v>20</v>
      </c>
    </row>
    <row r="504" spans="1:5">
      <c r="A504" s="16" t="s">
        <v>8219</v>
      </c>
      <c r="B504" s="17">
        <v>32</v>
      </c>
      <c r="D504" s="18" t="s">
        <v>8221</v>
      </c>
      <c r="E504" s="17">
        <v>7</v>
      </c>
    </row>
    <row r="505" spans="1:5">
      <c r="A505" s="16" t="s">
        <v>8219</v>
      </c>
      <c r="B505" s="17">
        <v>141</v>
      </c>
      <c r="D505" s="18" t="s">
        <v>8221</v>
      </c>
      <c r="E505" s="17">
        <v>0</v>
      </c>
    </row>
    <row r="506" spans="1:5">
      <c r="A506" s="16" t="s">
        <v>8219</v>
      </c>
      <c r="B506" s="17">
        <v>75</v>
      </c>
      <c r="D506" s="18" t="s">
        <v>8221</v>
      </c>
      <c r="E506" s="17">
        <v>21</v>
      </c>
    </row>
    <row r="507" spans="1:5">
      <c r="A507" s="16" t="s">
        <v>8219</v>
      </c>
      <c r="B507" s="17">
        <v>46</v>
      </c>
      <c r="D507" s="18" t="s">
        <v>8221</v>
      </c>
      <c r="E507" s="17">
        <v>3</v>
      </c>
    </row>
    <row r="508" spans="1:5">
      <c r="A508" s="16" t="s">
        <v>8219</v>
      </c>
      <c r="B508" s="17">
        <v>103</v>
      </c>
      <c r="D508" s="18" t="s">
        <v>8221</v>
      </c>
      <c r="E508" s="17">
        <v>11</v>
      </c>
    </row>
    <row r="509" spans="1:5">
      <c r="A509" s="16" t="s">
        <v>8219</v>
      </c>
      <c r="B509" s="17">
        <v>6</v>
      </c>
      <c r="D509" s="18" t="s">
        <v>8221</v>
      </c>
      <c r="E509" s="17">
        <v>1</v>
      </c>
    </row>
    <row r="510" spans="1:5">
      <c r="A510" s="16" t="s">
        <v>8219</v>
      </c>
      <c r="B510" s="17">
        <v>83</v>
      </c>
      <c r="D510" s="18" t="s">
        <v>8221</v>
      </c>
      <c r="E510" s="17">
        <v>312</v>
      </c>
    </row>
    <row r="511" spans="1:5">
      <c r="A511" s="16" t="s">
        <v>8219</v>
      </c>
      <c r="B511" s="17">
        <v>108</v>
      </c>
      <c r="D511" s="18" t="s">
        <v>8221</v>
      </c>
      <c r="E511" s="17">
        <v>1</v>
      </c>
    </row>
    <row r="512" spans="1:5">
      <c r="A512" s="16" t="s">
        <v>8219</v>
      </c>
      <c r="B512" s="17">
        <v>25</v>
      </c>
      <c r="D512" s="18" t="s">
        <v>8221</v>
      </c>
      <c r="E512" s="17">
        <v>3</v>
      </c>
    </row>
    <row r="513" spans="1:5">
      <c r="A513" s="16" t="s">
        <v>8219</v>
      </c>
      <c r="B513" s="17">
        <v>549</v>
      </c>
      <c r="D513" s="18" t="s">
        <v>8221</v>
      </c>
      <c r="E513" s="17">
        <v>4</v>
      </c>
    </row>
    <row r="514" spans="1:5">
      <c r="A514" s="16" t="s">
        <v>8219</v>
      </c>
      <c r="B514" s="17">
        <v>222</v>
      </c>
      <c r="D514" s="18" t="s">
        <v>8221</v>
      </c>
      <c r="E514" s="17">
        <v>10</v>
      </c>
    </row>
    <row r="515" spans="1:5">
      <c r="A515" s="16" t="s">
        <v>8219</v>
      </c>
      <c r="B515" s="17">
        <v>183</v>
      </c>
      <c r="D515" s="18" t="s">
        <v>8221</v>
      </c>
      <c r="E515" s="17">
        <v>8</v>
      </c>
    </row>
    <row r="516" spans="1:5">
      <c r="A516" s="16" t="s">
        <v>8219</v>
      </c>
      <c r="B516" s="17">
        <v>89</v>
      </c>
      <c r="D516" s="18" t="s">
        <v>8221</v>
      </c>
      <c r="E516" s="17">
        <v>3</v>
      </c>
    </row>
    <row r="517" spans="1:5">
      <c r="A517" s="16" t="s">
        <v>8219</v>
      </c>
      <c r="B517" s="17">
        <v>253</v>
      </c>
      <c r="D517" s="18" t="s">
        <v>8221</v>
      </c>
      <c r="E517" s="17">
        <v>1</v>
      </c>
    </row>
    <row r="518" spans="1:5">
      <c r="A518" s="16" t="s">
        <v>8219</v>
      </c>
      <c r="B518" s="17">
        <v>140</v>
      </c>
      <c r="D518" s="18" t="s">
        <v>8221</v>
      </c>
      <c r="E518" s="17">
        <v>0</v>
      </c>
    </row>
    <row r="519" spans="1:5">
      <c r="A519" s="16" t="s">
        <v>8219</v>
      </c>
      <c r="B519" s="17">
        <v>103</v>
      </c>
      <c r="D519" s="18" t="s">
        <v>8221</v>
      </c>
      <c r="E519" s="17">
        <v>5</v>
      </c>
    </row>
    <row r="520" spans="1:5">
      <c r="A520" s="16" t="s">
        <v>8219</v>
      </c>
      <c r="B520" s="17">
        <v>138</v>
      </c>
      <c r="D520" s="18" t="s">
        <v>8221</v>
      </c>
      <c r="E520" s="17">
        <v>0</v>
      </c>
    </row>
    <row r="521" spans="1:5">
      <c r="A521" s="16" t="s">
        <v>8219</v>
      </c>
      <c r="B521" s="17">
        <v>191</v>
      </c>
      <c r="D521" s="18" t="s">
        <v>8221</v>
      </c>
      <c r="E521" s="17">
        <v>3</v>
      </c>
    </row>
    <row r="522" spans="1:5">
      <c r="A522" s="16" t="s">
        <v>8219</v>
      </c>
      <c r="B522" s="17">
        <v>45</v>
      </c>
      <c r="D522" s="18" t="s">
        <v>8221</v>
      </c>
      <c r="E522" s="17">
        <v>7</v>
      </c>
    </row>
    <row r="523" spans="1:5">
      <c r="A523" s="16" t="s">
        <v>8219</v>
      </c>
      <c r="B523" s="17">
        <v>17</v>
      </c>
      <c r="D523" s="18" t="s">
        <v>8221</v>
      </c>
      <c r="E523" s="17">
        <v>0</v>
      </c>
    </row>
    <row r="524" spans="1:5">
      <c r="A524" s="16" t="s">
        <v>8219</v>
      </c>
      <c r="B524" s="17">
        <v>31</v>
      </c>
      <c r="D524" s="18" t="s">
        <v>8221</v>
      </c>
      <c r="E524" s="17">
        <v>2</v>
      </c>
    </row>
    <row r="525" spans="1:5">
      <c r="A525" s="16" t="s">
        <v>8219</v>
      </c>
      <c r="B525" s="17">
        <v>50</v>
      </c>
      <c r="D525" s="18" t="s">
        <v>8221</v>
      </c>
      <c r="E525" s="17">
        <v>23</v>
      </c>
    </row>
    <row r="526" spans="1:5">
      <c r="A526" s="16" t="s">
        <v>8219</v>
      </c>
      <c r="B526" s="17">
        <v>59</v>
      </c>
      <c r="D526" s="18" t="s">
        <v>8221</v>
      </c>
      <c r="E526" s="17">
        <v>1</v>
      </c>
    </row>
    <row r="527" spans="1:5">
      <c r="A527" s="16" t="s">
        <v>8219</v>
      </c>
      <c r="B527" s="17">
        <v>81</v>
      </c>
      <c r="D527" s="18" t="s">
        <v>8221</v>
      </c>
      <c r="E527" s="17">
        <v>2</v>
      </c>
    </row>
    <row r="528" spans="1:5">
      <c r="A528" s="16" t="s">
        <v>8219</v>
      </c>
      <c r="B528" s="17">
        <v>508</v>
      </c>
      <c r="D528" s="18" t="s">
        <v>8221</v>
      </c>
      <c r="E528" s="17">
        <v>3</v>
      </c>
    </row>
    <row r="529" spans="1:5">
      <c r="A529" s="16" t="s">
        <v>8219</v>
      </c>
      <c r="B529" s="17">
        <v>74</v>
      </c>
      <c r="D529" s="18" t="s">
        <v>8221</v>
      </c>
      <c r="E529" s="17">
        <v>0</v>
      </c>
    </row>
    <row r="530" spans="1:5">
      <c r="A530" s="16" t="s">
        <v>8219</v>
      </c>
      <c r="B530" s="17">
        <v>141</v>
      </c>
      <c r="D530" s="18" t="s">
        <v>8221</v>
      </c>
      <c r="E530" s="17">
        <v>13</v>
      </c>
    </row>
    <row r="531" spans="1:5">
      <c r="A531" s="16" t="s">
        <v>8219</v>
      </c>
      <c r="B531" s="17">
        <v>711</v>
      </c>
      <c r="D531" s="18" t="s">
        <v>8221</v>
      </c>
      <c r="E531" s="17">
        <v>1</v>
      </c>
    </row>
    <row r="532" spans="1:5">
      <c r="A532" s="16" t="s">
        <v>8219</v>
      </c>
      <c r="B532" s="17">
        <v>141</v>
      </c>
      <c r="D532" s="18" t="s">
        <v>8221</v>
      </c>
      <c r="E532" s="17">
        <v>1</v>
      </c>
    </row>
    <row r="533" spans="1:5">
      <c r="A533" s="16" t="s">
        <v>8219</v>
      </c>
      <c r="B533" s="17">
        <v>109</v>
      </c>
      <c r="D533" s="18" t="s">
        <v>8221</v>
      </c>
      <c r="E533" s="17">
        <v>1</v>
      </c>
    </row>
    <row r="534" spans="1:5">
      <c r="A534" s="16" t="s">
        <v>8219</v>
      </c>
      <c r="B534" s="17">
        <v>361</v>
      </c>
      <c r="D534" s="18" t="s">
        <v>8221</v>
      </c>
      <c r="E534" s="17">
        <v>6</v>
      </c>
    </row>
    <row r="535" spans="1:5">
      <c r="A535" s="16" t="s">
        <v>8219</v>
      </c>
      <c r="B535" s="17">
        <v>176</v>
      </c>
      <c r="D535" s="18" t="s">
        <v>8221</v>
      </c>
      <c r="E535" s="17">
        <v>39</v>
      </c>
    </row>
    <row r="536" spans="1:5">
      <c r="A536" s="16" t="s">
        <v>8219</v>
      </c>
      <c r="B536" s="17">
        <v>670</v>
      </c>
      <c r="D536" s="18" t="s">
        <v>8221</v>
      </c>
      <c r="E536" s="17">
        <v>4</v>
      </c>
    </row>
    <row r="537" spans="1:5">
      <c r="A537" s="16" t="s">
        <v>8219</v>
      </c>
      <c r="B537" s="17">
        <v>96</v>
      </c>
      <c r="D537" s="18" t="s">
        <v>8221</v>
      </c>
      <c r="E537" s="17">
        <v>1</v>
      </c>
    </row>
    <row r="538" spans="1:5">
      <c r="A538" s="16" t="s">
        <v>8219</v>
      </c>
      <c r="B538" s="17">
        <v>74</v>
      </c>
      <c r="D538" s="18" t="s">
        <v>8221</v>
      </c>
      <c r="E538" s="17">
        <v>0</v>
      </c>
    </row>
    <row r="539" spans="1:5">
      <c r="A539" s="16" t="s">
        <v>8219</v>
      </c>
      <c r="B539" s="17">
        <v>52</v>
      </c>
      <c r="D539" s="18" t="s">
        <v>8221</v>
      </c>
      <c r="E539" s="17">
        <v>0</v>
      </c>
    </row>
    <row r="540" spans="1:5">
      <c r="A540" s="16" t="s">
        <v>8219</v>
      </c>
      <c r="B540" s="17">
        <v>105</v>
      </c>
      <c r="D540" s="18" t="s">
        <v>8221</v>
      </c>
      <c r="E540" s="17">
        <v>0</v>
      </c>
    </row>
    <row r="541" spans="1:5">
      <c r="A541" s="16" t="s">
        <v>8219</v>
      </c>
      <c r="B541" s="17">
        <v>41</v>
      </c>
      <c r="D541" s="18" t="s">
        <v>8221</v>
      </c>
      <c r="E541" s="17">
        <v>8</v>
      </c>
    </row>
    <row r="542" spans="1:5">
      <c r="A542" s="16" t="s">
        <v>8219</v>
      </c>
      <c r="B542" s="17">
        <v>34</v>
      </c>
      <c r="D542" s="18" t="s">
        <v>8221</v>
      </c>
      <c r="E542" s="17">
        <v>0</v>
      </c>
    </row>
    <row r="543" spans="1:5">
      <c r="A543" s="16" t="s">
        <v>8219</v>
      </c>
      <c r="B543" s="17">
        <v>66</v>
      </c>
      <c r="D543" s="18" t="s">
        <v>8221</v>
      </c>
      <c r="E543" s="17">
        <v>1</v>
      </c>
    </row>
    <row r="544" spans="1:5">
      <c r="A544" s="16" t="s">
        <v>8219</v>
      </c>
      <c r="B544" s="17">
        <v>50</v>
      </c>
      <c r="D544" s="18" t="s">
        <v>8221</v>
      </c>
      <c r="E544" s="17">
        <v>12</v>
      </c>
    </row>
    <row r="545" spans="1:5">
      <c r="A545" s="16" t="s">
        <v>8219</v>
      </c>
      <c r="B545" s="17">
        <v>159</v>
      </c>
      <c r="D545" s="18" t="s">
        <v>8221</v>
      </c>
      <c r="E545" s="17">
        <v>0</v>
      </c>
    </row>
    <row r="546" spans="1:5">
      <c r="A546" s="16" t="s">
        <v>8219</v>
      </c>
      <c r="B546" s="17">
        <v>182</v>
      </c>
      <c r="D546" s="18" t="s">
        <v>8221</v>
      </c>
      <c r="E546" s="17">
        <v>3</v>
      </c>
    </row>
    <row r="547" spans="1:5">
      <c r="A547" s="16" t="s">
        <v>8219</v>
      </c>
      <c r="B547" s="17">
        <v>206</v>
      </c>
      <c r="D547" s="18" t="s">
        <v>8221</v>
      </c>
      <c r="E547" s="17">
        <v>2</v>
      </c>
    </row>
    <row r="548" spans="1:5">
      <c r="A548" s="16" t="s">
        <v>8219</v>
      </c>
      <c r="B548" s="17">
        <v>169</v>
      </c>
      <c r="D548" s="18" t="s">
        <v>8221</v>
      </c>
      <c r="E548" s="17">
        <v>6</v>
      </c>
    </row>
    <row r="549" spans="1:5">
      <c r="A549" s="16" t="s">
        <v>8219</v>
      </c>
      <c r="B549" s="17">
        <v>31</v>
      </c>
      <c r="D549" s="18" t="s">
        <v>8221</v>
      </c>
      <c r="E549" s="17">
        <v>0</v>
      </c>
    </row>
    <row r="550" spans="1:5">
      <c r="A550" s="16" t="s">
        <v>8219</v>
      </c>
      <c r="B550" s="17">
        <v>28</v>
      </c>
      <c r="D550" s="18" t="s">
        <v>8221</v>
      </c>
      <c r="E550" s="17">
        <v>15</v>
      </c>
    </row>
    <row r="551" spans="1:5">
      <c r="A551" s="16" t="s">
        <v>8219</v>
      </c>
      <c r="B551" s="17">
        <v>54</v>
      </c>
      <c r="D551" s="18" t="s">
        <v>8221</v>
      </c>
      <c r="E551" s="17">
        <v>1</v>
      </c>
    </row>
    <row r="552" spans="1:5">
      <c r="A552" s="16" t="s">
        <v>8219</v>
      </c>
      <c r="B552" s="17">
        <v>467</v>
      </c>
      <c r="D552" s="18" t="s">
        <v>8221</v>
      </c>
      <c r="E552" s="17">
        <v>3</v>
      </c>
    </row>
    <row r="553" spans="1:5">
      <c r="A553" s="16" t="s">
        <v>8219</v>
      </c>
      <c r="B553" s="17">
        <v>389</v>
      </c>
      <c r="D553" s="18" t="s">
        <v>8221</v>
      </c>
      <c r="E553" s="17">
        <v>8</v>
      </c>
    </row>
    <row r="554" spans="1:5">
      <c r="A554" s="16" t="s">
        <v>8219</v>
      </c>
      <c r="B554" s="17">
        <v>68</v>
      </c>
      <c r="D554" s="18" t="s">
        <v>8221</v>
      </c>
      <c r="E554" s="17">
        <v>0</v>
      </c>
    </row>
    <row r="555" spans="1:5">
      <c r="A555" s="16" t="s">
        <v>8219</v>
      </c>
      <c r="B555" s="17">
        <v>413</v>
      </c>
      <c r="D555" s="18" t="s">
        <v>8221</v>
      </c>
      <c r="E555" s="17">
        <v>3</v>
      </c>
    </row>
    <row r="556" spans="1:5">
      <c r="A556" s="16" t="s">
        <v>8219</v>
      </c>
      <c r="B556" s="17">
        <v>190</v>
      </c>
      <c r="D556" s="18" t="s">
        <v>8221</v>
      </c>
      <c r="E556" s="17">
        <v>3</v>
      </c>
    </row>
    <row r="557" spans="1:5">
      <c r="A557" s="16" t="s">
        <v>8219</v>
      </c>
      <c r="B557" s="17">
        <v>189</v>
      </c>
      <c r="D557" s="18" t="s">
        <v>8221</v>
      </c>
      <c r="E557" s="17">
        <v>0</v>
      </c>
    </row>
    <row r="558" spans="1:5">
      <c r="A558" s="16" t="s">
        <v>8219</v>
      </c>
      <c r="B558" s="17">
        <v>130</v>
      </c>
      <c r="D558" s="18" t="s">
        <v>8221</v>
      </c>
      <c r="E558" s="17">
        <v>19</v>
      </c>
    </row>
    <row r="559" spans="1:5">
      <c r="A559" s="16" t="s">
        <v>8219</v>
      </c>
      <c r="B559" s="17">
        <v>74</v>
      </c>
      <c r="D559" s="18" t="s">
        <v>8221</v>
      </c>
      <c r="E559" s="17">
        <v>0</v>
      </c>
    </row>
    <row r="560" spans="1:5">
      <c r="A560" s="16" t="s">
        <v>8219</v>
      </c>
      <c r="B560" s="17">
        <v>274</v>
      </c>
      <c r="D560" s="18" t="s">
        <v>8221</v>
      </c>
      <c r="E560" s="17">
        <v>2</v>
      </c>
    </row>
    <row r="561" spans="1:5">
      <c r="A561" s="16" t="s">
        <v>8219</v>
      </c>
      <c r="B561" s="17">
        <v>22</v>
      </c>
      <c r="D561" s="18" t="s">
        <v>8221</v>
      </c>
      <c r="E561" s="17">
        <v>0</v>
      </c>
    </row>
    <row r="562" spans="1:5">
      <c r="A562" s="16" t="s">
        <v>8219</v>
      </c>
      <c r="B562" s="17">
        <v>31</v>
      </c>
      <c r="D562" s="18" t="s">
        <v>8221</v>
      </c>
      <c r="E562" s="17">
        <v>0</v>
      </c>
    </row>
    <row r="563" spans="1:5">
      <c r="A563" s="16" t="s">
        <v>8219</v>
      </c>
      <c r="B563" s="17">
        <v>63</v>
      </c>
      <c r="D563" s="18" t="s">
        <v>8221</v>
      </c>
      <c r="E563" s="17">
        <v>25</v>
      </c>
    </row>
    <row r="564" spans="1:5">
      <c r="A564" s="16" t="s">
        <v>8219</v>
      </c>
      <c r="B564" s="17">
        <v>20</v>
      </c>
      <c r="D564" s="18" t="s">
        <v>8221</v>
      </c>
      <c r="E564" s="17">
        <v>8</v>
      </c>
    </row>
    <row r="565" spans="1:5">
      <c r="A565" s="16" t="s">
        <v>8219</v>
      </c>
      <c r="B565" s="17">
        <v>25</v>
      </c>
      <c r="D565" s="18" t="s">
        <v>8221</v>
      </c>
      <c r="E565" s="17">
        <v>16</v>
      </c>
    </row>
    <row r="566" spans="1:5">
      <c r="A566" s="16" t="s">
        <v>8219</v>
      </c>
      <c r="B566" s="17">
        <v>61</v>
      </c>
      <c r="D566" s="18" t="s">
        <v>8221</v>
      </c>
      <c r="E566" s="17">
        <v>3</v>
      </c>
    </row>
    <row r="567" spans="1:5">
      <c r="A567" s="16" t="s">
        <v>8219</v>
      </c>
      <c r="B567" s="17">
        <v>52</v>
      </c>
      <c r="D567" s="18" t="s">
        <v>8221</v>
      </c>
      <c r="E567" s="17">
        <v>3</v>
      </c>
    </row>
    <row r="568" spans="1:5">
      <c r="A568" s="16" t="s">
        <v>8219</v>
      </c>
      <c r="B568" s="17">
        <v>86</v>
      </c>
      <c r="D568" s="18" t="s">
        <v>8221</v>
      </c>
      <c r="E568" s="17">
        <v>2</v>
      </c>
    </row>
    <row r="569" spans="1:5">
      <c r="A569" s="16" t="s">
        <v>8219</v>
      </c>
      <c r="B569" s="17">
        <v>42</v>
      </c>
      <c r="D569" s="18" t="s">
        <v>8221</v>
      </c>
      <c r="E569" s="17">
        <v>1</v>
      </c>
    </row>
    <row r="570" spans="1:5">
      <c r="A570" s="16" t="s">
        <v>8219</v>
      </c>
      <c r="B570" s="17">
        <v>52</v>
      </c>
      <c r="D570" s="18" t="s">
        <v>8221</v>
      </c>
      <c r="E570" s="17">
        <v>0</v>
      </c>
    </row>
    <row r="571" spans="1:5">
      <c r="A571" s="16" t="s">
        <v>8219</v>
      </c>
      <c r="B571" s="17">
        <v>120</v>
      </c>
      <c r="D571" s="18" t="s">
        <v>8221</v>
      </c>
      <c r="E571" s="17">
        <v>1</v>
      </c>
    </row>
    <row r="572" spans="1:5">
      <c r="A572" s="16" t="s">
        <v>8219</v>
      </c>
      <c r="B572" s="17">
        <v>22</v>
      </c>
      <c r="D572" s="18" t="s">
        <v>8221</v>
      </c>
      <c r="E572" s="17">
        <v>19</v>
      </c>
    </row>
    <row r="573" spans="1:5">
      <c r="A573" s="16" t="s">
        <v>8219</v>
      </c>
      <c r="B573" s="17">
        <v>64</v>
      </c>
      <c r="D573" s="18" t="s">
        <v>8221</v>
      </c>
      <c r="E573" s="17">
        <v>9</v>
      </c>
    </row>
    <row r="574" spans="1:5">
      <c r="A574" s="16" t="s">
        <v>8219</v>
      </c>
      <c r="B574" s="17">
        <v>23</v>
      </c>
      <c r="D574" s="18" t="s">
        <v>8221</v>
      </c>
      <c r="E574" s="17">
        <v>1</v>
      </c>
    </row>
    <row r="575" spans="1:5">
      <c r="A575" s="16" t="s">
        <v>8219</v>
      </c>
      <c r="B575" s="17">
        <v>238</v>
      </c>
      <c r="D575" s="18" t="s">
        <v>8221</v>
      </c>
      <c r="E575" s="17">
        <v>0</v>
      </c>
    </row>
    <row r="576" spans="1:5">
      <c r="A576" s="16" t="s">
        <v>8219</v>
      </c>
      <c r="B576" s="17">
        <v>33</v>
      </c>
      <c r="D576" s="18" t="s">
        <v>8221</v>
      </c>
      <c r="E576" s="17">
        <v>1</v>
      </c>
    </row>
    <row r="577" spans="1:5">
      <c r="A577" s="16" t="s">
        <v>8219</v>
      </c>
      <c r="B577" s="17">
        <v>32</v>
      </c>
      <c r="D577" s="18" t="s">
        <v>8221</v>
      </c>
      <c r="E577" s="17">
        <v>5</v>
      </c>
    </row>
    <row r="578" spans="1:5">
      <c r="A578" s="16" t="s">
        <v>8219</v>
      </c>
      <c r="B578" s="17">
        <v>24</v>
      </c>
      <c r="D578" s="18" t="s">
        <v>8221</v>
      </c>
      <c r="E578" s="17">
        <v>85</v>
      </c>
    </row>
    <row r="579" spans="1:5">
      <c r="A579" s="16" t="s">
        <v>8219</v>
      </c>
      <c r="B579" s="17">
        <v>29</v>
      </c>
      <c r="D579" s="18" t="s">
        <v>8221</v>
      </c>
      <c r="E579" s="17">
        <v>3</v>
      </c>
    </row>
    <row r="580" spans="1:5">
      <c r="A580" s="16" t="s">
        <v>8219</v>
      </c>
      <c r="B580" s="17">
        <v>50</v>
      </c>
      <c r="D580" s="18" t="s">
        <v>8221</v>
      </c>
      <c r="E580" s="17">
        <v>4</v>
      </c>
    </row>
    <row r="581" spans="1:5">
      <c r="A581" s="16" t="s">
        <v>8219</v>
      </c>
      <c r="B581" s="17">
        <v>108</v>
      </c>
      <c r="D581" s="18" t="s">
        <v>8221</v>
      </c>
      <c r="E581" s="17">
        <v>3</v>
      </c>
    </row>
    <row r="582" spans="1:5">
      <c r="A582" s="16" t="s">
        <v>8219</v>
      </c>
      <c r="B582" s="17">
        <v>139</v>
      </c>
      <c r="D582" s="18" t="s">
        <v>8221</v>
      </c>
      <c r="E582" s="17">
        <v>5</v>
      </c>
    </row>
    <row r="583" spans="1:5">
      <c r="A583" s="16" t="s">
        <v>8219</v>
      </c>
      <c r="B583" s="17">
        <v>7</v>
      </c>
      <c r="D583" s="18" t="s">
        <v>8221</v>
      </c>
      <c r="E583" s="17">
        <v>17</v>
      </c>
    </row>
    <row r="584" spans="1:5">
      <c r="A584" s="16" t="s">
        <v>8219</v>
      </c>
      <c r="B584" s="17">
        <v>149</v>
      </c>
      <c r="D584" s="18" t="s">
        <v>8221</v>
      </c>
      <c r="E584" s="17">
        <v>3</v>
      </c>
    </row>
    <row r="585" spans="1:5">
      <c r="A585" s="16" t="s">
        <v>8219</v>
      </c>
      <c r="B585" s="17">
        <v>31</v>
      </c>
      <c r="D585" s="18" t="s">
        <v>8221</v>
      </c>
      <c r="E585" s="17">
        <v>2</v>
      </c>
    </row>
    <row r="586" spans="1:5">
      <c r="A586" s="16" t="s">
        <v>8219</v>
      </c>
      <c r="B586" s="17">
        <v>26</v>
      </c>
      <c r="D586" s="18" t="s">
        <v>8221</v>
      </c>
      <c r="E586" s="17">
        <v>6</v>
      </c>
    </row>
    <row r="587" spans="1:5">
      <c r="A587" s="16" t="s">
        <v>8219</v>
      </c>
      <c r="B587" s="17">
        <v>172</v>
      </c>
      <c r="D587" s="18" t="s">
        <v>8221</v>
      </c>
      <c r="E587" s="17">
        <v>0</v>
      </c>
    </row>
    <row r="588" spans="1:5">
      <c r="A588" s="16" t="s">
        <v>8219</v>
      </c>
      <c r="B588" s="17">
        <v>78</v>
      </c>
      <c r="D588" s="18" t="s">
        <v>8221</v>
      </c>
      <c r="E588" s="17">
        <v>1</v>
      </c>
    </row>
    <row r="589" spans="1:5">
      <c r="A589" s="16" t="s">
        <v>8219</v>
      </c>
      <c r="B589" s="17">
        <v>120</v>
      </c>
      <c r="D589" s="18" t="s">
        <v>8221</v>
      </c>
      <c r="E589" s="17">
        <v>3</v>
      </c>
    </row>
    <row r="590" spans="1:5">
      <c r="A590" s="16" t="s">
        <v>8219</v>
      </c>
      <c r="B590" s="17">
        <v>227</v>
      </c>
      <c r="D590" s="18" t="s">
        <v>8221</v>
      </c>
      <c r="E590" s="17">
        <v>13</v>
      </c>
    </row>
    <row r="591" spans="1:5">
      <c r="A591" s="16" t="s">
        <v>8219</v>
      </c>
      <c r="B591" s="17">
        <v>42</v>
      </c>
      <c r="D591" s="18" t="s">
        <v>8221</v>
      </c>
      <c r="E591" s="17">
        <v>1</v>
      </c>
    </row>
    <row r="592" spans="1:5">
      <c r="A592" s="16" t="s">
        <v>8219</v>
      </c>
      <c r="B592" s="17">
        <v>64</v>
      </c>
      <c r="D592" s="18" t="s">
        <v>8221</v>
      </c>
      <c r="E592" s="17">
        <v>1</v>
      </c>
    </row>
    <row r="593" spans="1:5">
      <c r="A593" s="16" t="s">
        <v>8219</v>
      </c>
      <c r="B593" s="17">
        <v>121</v>
      </c>
      <c r="D593" s="18" t="s">
        <v>8221</v>
      </c>
      <c r="E593" s="17">
        <v>9</v>
      </c>
    </row>
    <row r="594" spans="1:5">
      <c r="A594" s="16" t="s">
        <v>8219</v>
      </c>
      <c r="B594" s="17">
        <v>87</v>
      </c>
      <c r="D594" s="18" t="s">
        <v>8221</v>
      </c>
      <c r="E594" s="17">
        <v>0</v>
      </c>
    </row>
    <row r="595" spans="1:5">
      <c r="A595" s="16" t="s">
        <v>8219</v>
      </c>
      <c r="B595" s="17">
        <v>65</v>
      </c>
      <c r="D595" s="18" t="s">
        <v>8221</v>
      </c>
      <c r="E595" s="17">
        <v>2</v>
      </c>
    </row>
    <row r="596" spans="1:5">
      <c r="A596" s="16" t="s">
        <v>8219</v>
      </c>
      <c r="B596" s="17">
        <v>49</v>
      </c>
      <c r="D596" s="18" t="s">
        <v>8221</v>
      </c>
      <c r="E596" s="17">
        <v>1</v>
      </c>
    </row>
    <row r="597" spans="1:5">
      <c r="A597" s="16" t="s">
        <v>8219</v>
      </c>
      <c r="B597" s="17">
        <v>19</v>
      </c>
      <c r="D597" s="18" t="s">
        <v>8221</v>
      </c>
      <c r="E597" s="17">
        <v>10</v>
      </c>
    </row>
    <row r="598" spans="1:5">
      <c r="A598" s="16" t="s">
        <v>8219</v>
      </c>
      <c r="B598" s="17">
        <v>81</v>
      </c>
      <c r="D598" s="18" t="s">
        <v>8221</v>
      </c>
      <c r="E598" s="17">
        <v>3</v>
      </c>
    </row>
    <row r="599" spans="1:5">
      <c r="A599" s="16" t="s">
        <v>8219</v>
      </c>
      <c r="B599" s="17">
        <v>264</v>
      </c>
      <c r="D599" s="18" t="s">
        <v>8221</v>
      </c>
      <c r="E599" s="17">
        <v>2</v>
      </c>
    </row>
    <row r="600" spans="1:5">
      <c r="A600" s="16" t="s">
        <v>8219</v>
      </c>
      <c r="B600" s="17">
        <v>25</v>
      </c>
      <c r="D600" s="18" t="s">
        <v>8221</v>
      </c>
      <c r="E600" s="17">
        <v>2</v>
      </c>
    </row>
    <row r="601" spans="1:5">
      <c r="A601" s="16" t="s">
        <v>8219</v>
      </c>
      <c r="B601" s="17">
        <v>5</v>
      </c>
      <c r="D601" s="18" t="s">
        <v>8221</v>
      </c>
      <c r="E601" s="17">
        <v>1</v>
      </c>
    </row>
    <row r="602" spans="1:5">
      <c r="A602" s="16" t="s">
        <v>8219</v>
      </c>
      <c r="B602" s="17">
        <v>144</v>
      </c>
      <c r="D602" s="18" t="s">
        <v>8221</v>
      </c>
      <c r="E602" s="17">
        <v>14</v>
      </c>
    </row>
    <row r="603" spans="1:5">
      <c r="A603" s="16" t="s">
        <v>8219</v>
      </c>
      <c r="B603" s="17">
        <v>92</v>
      </c>
      <c r="D603" s="18" t="s">
        <v>8221</v>
      </c>
      <c r="E603" s="17">
        <v>0</v>
      </c>
    </row>
    <row r="604" spans="1:5">
      <c r="A604" s="16" t="s">
        <v>8219</v>
      </c>
      <c r="B604" s="17">
        <v>147</v>
      </c>
      <c r="D604" s="18" t="s">
        <v>8221</v>
      </c>
      <c r="E604" s="17">
        <v>0</v>
      </c>
    </row>
    <row r="605" spans="1:5">
      <c r="A605" s="16" t="s">
        <v>8219</v>
      </c>
      <c r="B605" s="17">
        <v>90</v>
      </c>
      <c r="D605" s="18" t="s">
        <v>8221</v>
      </c>
      <c r="E605" s="17">
        <v>4</v>
      </c>
    </row>
    <row r="606" spans="1:5">
      <c r="A606" s="16" t="s">
        <v>8219</v>
      </c>
      <c r="B606" s="17">
        <v>87</v>
      </c>
      <c r="D606" s="18" t="s">
        <v>8221</v>
      </c>
      <c r="E606" s="17">
        <v>3</v>
      </c>
    </row>
    <row r="607" spans="1:5">
      <c r="A607" s="16" t="s">
        <v>8219</v>
      </c>
      <c r="B607" s="17">
        <v>406</v>
      </c>
      <c r="D607" s="18" t="s">
        <v>8221</v>
      </c>
      <c r="E607" s="17">
        <v>0</v>
      </c>
    </row>
    <row r="608" spans="1:5">
      <c r="A608" s="16" t="s">
        <v>8219</v>
      </c>
      <c r="B608" s="17">
        <v>20</v>
      </c>
      <c r="D608" s="18" t="s">
        <v>8221</v>
      </c>
      <c r="E608" s="17">
        <v>5</v>
      </c>
    </row>
    <row r="609" spans="1:5">
      <c r="A609" s="16" t="s">
        <v>8219</v>
      </c>
      <c r="B609" s="17">
        <v>70</v>
      </c>
      <c r="D609" s="18" t="s">
        <v>8221</v>
      </c>
      <c r="E609" s="17">
        <v>47</v>
      </c>
    </row>
    <row r="610" spans="1:5">
      <c r="A610" s="16" t="s">
        <v>8219</v>
      </c>
      <c r="B610" s="17">
        <v>16</v>
      </c>
      <c r="D610" s="18" t="s">
        <v>8221</v>
      </c>
      <c r="E610" s="17">
        <v>0</v>
      </c>
    </row>
    <row r="611" spans="1:5">
      <c r="A611" s="16" t="s">
        <v>8219</v>
      </c>
      <c r="B611" s="17">
        <v>52</v>
      </c>
      <c r="D611" s="18" t="s">
        <v>8221</v>
      </c>
      <c r="E611" s="17">
        <v>10</v>
      </c>
    </row>
    <row r="612" spans="1:5">
      <c r="A612" s="16" t="s">
        <v>8219</v>
      </c>
      <c r="B612" s="17">
        <v>66</v>
      </c>
      <c r="D612" s="18" t="s">
        <v>8221</v>
      </c>
      <c r="E612" s="17">
        <v>11</v>
      </c>
    </row>
    <row r="613" spans="1:5">
      <c r="A613" s="16" t="s">
        <v>8219</v>
      </c>
      <c r="B613" s="17">
        <v>109</v>
      </c>
      <c r="D613" s="18" t="s">
        <v>8221</v>
      </c>
      <c r="E613" s="17">
        <v>2</v>
      </c>
    </row>
    <row r="614" spans="1:5">
      <c r="A614" s="16" t="s">
        <v>8219</v>
      </c>
      <c r="B614" s="17">
        <v>168</v>
      </c>
      <c r="D614" s="18" t="s">
        <v>8221</v>
      </c>
      <c r="E614" s="17">
        <v>2</v>
      </c>
    </row>
    <row r="615" spans="1:5">
      <c r="A615" s="16" t="s">
        <v>8219</v>
      </c>
      <c r="B615" s="17">
        <v>31</v>
      </c>
      <c r="D615" s="18" t="s">
        <v>8221</v>
      </c>
      <c r="E615" s="17">
        <v>22</v>
      </c>
    </row>
    <row r="616" spans="1:5">
      <c r="A616" s="16" t="s">
        <v>8219</v>
      </c>
      <c r="B616" s="17">
        <v>133</v>
      </c>
      <c r="D616" s="18" t="s">
        <v>8221</v>
      </c>
      <c r="E616" s="17">
        <v>8</v>
      </c>
    </row>
    <row r="617" spans="1:5">
      <c r="A617" s="16" t="s">
        <v>8219</v>
      </c>
      <c r="B617" s="17">
        <v>151</v>
      </c>
      <c r="D617" s="18" t="s">
        <v>8221</v>
      </c>
      <c r="E617" s="17">
        <v>6</v>
      </c>
    </row>
    <row r="618" spans="1:5">
      <c r="A618" s="16" t="s">
        <v>8219</v>
      </c>
      <c r="B618" s="17">
        <v>5</v>
      </c>
      <c r="D618" s="18" t="s">
        <v>8221</v>
      </c>
      <c r="E618" s="17">
        <v>1</v>
      </c>
    </row>
    <row r="619" spans="1:5">
      <c r="A619" s="16" t="s">
        <v>8219</v>
      </c>
      <c r="B619" s="17">
        <v>73</v>
      </c>
      <c r="D619" s="18" t="s">
        <v>8221</v>
      </c>
      <c r="E619" s="17">
        <v>3</v>
      </c>
    </row>
    <row r="620" spans="1:5">
      <c r="A620" s="16" t="s">
        <v>8219</v>
      </c>
      <c r="B620" s="17">
        <v>148</v>
      </c>
      <c r="D620" s="18" t="s">
        <v>8221</v>
      </c>
      <c r="E620" s="17">
        <v>0</v>
      </c>
    </row>
    <row r="621" spans="1:5">
      <c r="A621" s="16" t="s">
        <v>8219</v>
      </c>
      <c r="B621" s="17">
        <v>93</v>
      </c>
      <c r="D621" s="18" t="s">
        <v>8221</v>
      </c>
      <c r="E621" s="17">
        <v>0</v>
      </c>
    </row>
    <row r="622" spans="1:5">
      <c r="A622" s="16" t="s">
        <v>8219</v>
      </c>
      <c r="B622" s="17">
        <v>63</v>
      </c>
      <c r="D622" s="18" t="s">
        <v>8221</v>
      </c>
      <c r="E622" s="17">
        <v>0</v>
      </c>
    </row>
    <row r="623" spans="1:5">
      <c r="A623" s="16" t="s">
        <v>8219</v>
      </c>
      <c r="B623" s="17">
        <v>134</v>
      </c>
      <c r="D623" s="18" t="s">
        <v>8221</v>
      </c>
      <c r="E623" s="17">
        <v>0</v>
      </c>
    </row>
    <row r="624" spans="1:5">
      <c r="A624" s="16" t="s">
        <v>8219</v>
      </c>
      <c r="B624" s="17">
        <v>14</v>
      </c>
      <c r="D624" s="18" t="s">
        <v>8221</v>
      </c>
      <c r="E624" s="17">
        <v>0</v>
      </c>
    </row>
    <row r="625" spans="1:5">
      <c r="A625" s="16" t="s">
        <v>8219</v>
      </c>
      <c r="B625" s="17">
        <v>78</v>
      </c>
      <c r="D625" s="18" t="s">
        <v>8221</v>
      </c>
      <c r="E625" s="17">
        <v>3</v>
      </c>
    </row>
    <row r="626" spans="1:5">
      <c r="A626" s="16" t="s">
        <v>8219</v>
      </c>
      <c r="B626" s="17">
        <v>112</v>
      </c>
      <c r="D626" s="18" t="s">
        <v>8221</v>
      </c>
      <c r="E626" s="17">
        <v>0</v>
      </c>
    </row>
    <row r="627" spans="1:5">
      <c r="A627" s="16" t="s">
        <v>8219</v>
      </c>
      <c r="B627" s="17">
        <v>34</v>
      </c>
      <c r="D627" s="18" t="s">
        <v>8221</v>
      </c>
      <c r="E627" s="17">
        <v>0</v>
      </c>
    </row>
    <row r="628" spans="1:5">
      <c r="A628" s="16" t="s">
        <v>8219</v>
      </c>
      <c r="B628" s="17">
        <v>19</v>
      </c>
      <c r="D628" s="18" t="s">
        <v>8221</v>
      </c>
      <c r="E628" s="17">
        <v>1</v>
      </c>
    </row>
    <row r="629" spans="1:5">
      <c r="A629" s="16" t="s">
        <v>8219</v>
      </c>
      <c r="B629" s="17">
        <v>13</v>
      </c>
      <c r="D629" s="18" t="s">
        <v>8221</v>
      </c>
      <c r="E629" s="17">
        <v>6</v>
      </c>
    </row>
    <row r="630" spans="1:5">
      <c r="A630" s="16" t="s">
        <v>8219</v>
      </c>
      <c r="B630" s="17">
        <v>104</v>
      </c>
      <c r="D630" s="18" t="s">
        <v>8221</v>
      </c>
      <c r="E630" s="17">
        <v>1</v>
      </c>
    </row>
    <row r="631" spans="1:5">
      <c r="A631" s="16" t="s">
        <v>8219</v>
      </c>
      <c r="B631" s="17">
        <v>52</v>
      </c>
      <c r="D631" s="18" t="s">
        <v>8221</v>
      </c>
      <c r="E631" s="17">
        <v>2</v>
      </c>
    </row>
    <row r="632" spans="1:5">
      <c r="A632" s="16" t="s">
        <v>8219</v>
      </c>
      <c r="B632" s="17">
        <v>17</v>
      </c>
      <c r="D632" s="18" t="s">
        <v>8221</v>
      </c>
      <c r="E632" s="17">
        <v>0</v>
      </c>
    </row>
    <row r="633" spans="1:5">
      <c r="A633" s="16" t="s">
        <v>8219</v>
      </c>
      <c r="B633" s="17">
        <v>82</v>
      </c>
      <c r="D633" s="18" t="s">
        <v>8221</v>
      </c>
      <c r="E633" s="17">
        <v>3</v>
      </c>
    </row>
    <row r="634" spans="1:5">
      <c r="A634" s="16" t="s">
        <v>8219</v>
      </c>
      <c r="B634" s="17">
        <v>73</v>
      </c>
      <c r="D634" s="18" t="s">
        <v>8221</v>
      </c>
      <c r="E634" s="17">
        <v>3</v>
      </c>
    </row>
    <row r="635" spans="1:5">
      <c r="A635" s="16" t="s">
        <v>8219</v>
      </c>
      <c r="B635" s="17">
        <v>158</v>
      </c>
      <c r="D635" s="18" t="s">
        <v>8221</v>
      </c>
      <c r="E635" s="17">
        <v>0</v>
      </c>
    </row>
    <row r="636" spans="1:5">
      <c r="A636" s="16" t="s">
        <v>8219</v>
      </c>
      <c r="B636" s="17">
        <v>65</v>
      </c>
      <c r="D636" s="18" t="s">
        <v>8221</v>
      </c>
      <c r="E636" s="17">
        <v>6</v>
      </c>
    </row>
    <row r="637" spans="1:5">
      <c r="A637" s="16" t="s">
        <v>8219</v>
      </c>
      <c r="B637" s="17">
        <v>184</v>
      </c>
      <c r="D637" s="18" t="s">
        <v>8221</v>
      </c>
      <c r="E637" s="17">
        <v>0</v>
      </c>
    </row>
    <row r="638" spans="1:5">
      <c r="A638" s="16" t="s">
        <v>8219</v>
      </c>
      <c r="B638" s="17">
        <v>34</v>
      </c>
      <c r="D638" s="18" t="s">
        <v>8221</v>
      </c>
      <c r="E638" s="17">
        <v>19</v>
      </c>
    </row>
    <row r="639" spans="1:5">
      <c r="A639" s="16" t="s">
        <v>8219</v>
      </c>
      <c r="B639" s="17">
        <v>240</v>
      </c>
      <c r="D639" s="18" t="s">
        <v>8221</v>
      </c>
      <c r="E639" s="17">
        <v>1</v>
      </c>
    </row>
    <row r="640" spans="1:5">
      <c r="A640" s="16" t="s">
        <v>8219</v>
      </c>
      <c r="B640" s="17">
        <v>113</v>
      </c>
      <c r="D640" s="18" t="s">
        <v>8221</v>
      </c>
      <c r="E640" s="17">
        <v>2</v>
      </c>
    </row>
    <row r="641" spans="1:5">
      <c r="A641" s="16" t="s">
        <v>8219</v>
      </c>
      <c r="B641" s="17">
        <v>66</v>
      </c>
      <c r="D641" s="18" t="s">
        <v>8221</v>
      </c>
      <c r="E641" s="17">
        <v>0</v>
      </c>
    </row>
    <row r="642" spans="1:5">
      <c r="A642" s="16" t="s">
        <v>8219</v>
      </c>
      <c r="B642" s="17">
        <v>340</v>
      </c>
      <c r="D642" s="18" t="s">
        <v>8221</v>
      </c>
      <c r="E642" s="17">
        <v>11</v>
      </c>
    </row>
    <row r="643" spans="1:5">
      <c r="A643" s="16" t="s">
        <v>8219</v>
      </c>
      <c r="B643" s="17">
        <v>150</v>
      </c>
      <c r="D643" s="18" t="s">
        <v>8221</v>
      </c>
      <c r="E643" s="17">
        <v>0</v>
      </c>
    </row>
    <row r="644" spans="1:5">
      <c r="A644" s="16" t="s">
        <v>8219</v>
      </c>
      <c r="B644" s="17">
        <v>25</v>
      </c>
      <c r="D644" s="18" t="s">
        <v>8221</v>
      </c>
      <c r="E644" s="17">
        <v>0</v>
      </c>
    </row>
    <row r="645" spans="1:5">
      <c r="A645" s="16" t="s">
        <v>8219</v>
      </c>
      <c r="B645" s="17">
        <v>234</v>
      </c>
      <c r="D645" s="18" t="s">
        <v>8221</v>
      </c>
      <c r="E645" s="17">
        <v>1</v>
      </c>
    </row>
    <row r="646" spans="1:5">
      <c r="A646" s="16" t="s">
        <v>8219</v>
      </c>
      <c r="B646" s="17">
        <v>2602</v>
      </c>
      <c r="D646" s="18" t="s">
        <v>8221</v>
      </c>
      <c r="E646" s="17">
        <v>3</v>
      </c>
    </row>
    <row r="647" spans="1:5">
      <c r="A647" s="16" t="s">
        <v>8219</v>
      </c>
      <c r="B647" s="17">
        <v>248</v>
      </c>
      <c r="D647" s="18" t="s">
        <v>8221</v>
      </c>
      <c r="E647" s="17">
        <v>1</v>
      </c>
    </row>
    <row r="648" spans="1:5">
      <c r="A648" s="16" t="s">
        <v>8219</v>
      </c>
      <c r="B648" s="17">
        <v>600</v>
      </c>
      <c r="D648" s="18" t="s">
        <v>8221</v>
      </c>
      <c r="E648" s="17">
        <v>15</v>
      </c>
    </row>
    <row r="649" spans="1:5">
      <c r="A649" s="16" t="s">
        <v>8219</v>
      </c>
      <c r="B649" s="17">
        <v>293</v>
      </c>
      <c r="D649" s="18" t="s">
        <v>8221</v>
      </c>
      <c r="E649" s="17">
        <v>2</v>
      </c>
    </row>
    <row r="650" spans="1:5">
      <c r="A650" s="16" t="s">
        <v>8219</v>
      </c>
      <c r="B650" s="17">
        <v>321</v>
      </c>
      <c r="D650" s="18" t="s">
        <v>8221</v>
      </c>
      <c r="E650" s="17">
        <v>1</v>
      </c>
    </row>
    <row r="651" spans="1:5">
      <c r="A651" s="16" t="s">
        <v>8219</v>
      </c>
      <c r="B651" s="17">
        <v>81</v>
      </c>
      <c r="D651" s="18" t="s">
        <v>8221</v>
      </c>
      <c r="E651" s="17">
        <v>1</v>
      </c>
    </row>
    <row r="652" spans="1:5">
      <c r="A652" s="16" t="s">
        <v>8219</v>
      </c>
      <c r="B652" s="17">
        <v>343</v>
      </c>
      <c r="D652" s="18" t="s">
        <v>8221</v>
      </c>
      <c r="E652" s="17">
        <v>0</v>
      </c>
    </row>
    <row r="653" spans="1:5">
      <c r="A653" s="16" t="s">
        <v>8219</v>
      </c>
      <c r="B653" s="17">
        <v>336</v>
      </c>
      <c r="D653" s="18" t="s">
        <v>8221</v>
      </c>
      <c r="E653" s="17">
        <v>1</v>
      </c>
    </row>
    <row r="654" spans="1:5">
      <c r="A654" s="16" t="s">
        <v>8219</v>
      </c>
      <c r="B654" s="17">
        <v>47</v>
      </c>
      <c r="D654" s="18" t="s">
        <v>8221</v>
      </c>
      <c r="E654" s="17">
        <v>11</v>
      </c>
    </row>
    <row r="655" spans="1:5">
      <c r="A655" s="16" t="s">
        <v>8219</v>
      </c>
      <c r="B655" s="17">
        <v>76</v>
      </c>
      <c r="D655" s="18" t="s">
        <v>8221</v>
      </c>
      <c r="E655" s="17">
        <v>0</v>
      </c>
    </row>
    <row r="656" spans="1:5">
      <c r="A656" s="16" t="s">
        <v>8219</v>
      </c>
      <c r="B656" s="17">
        <v>441</v>
      </c>
      <c r="D656" s="18" t="s">
        <v>8221</v>
      </c>
      <c r="E656" s="17">
        <v>1</v>
      </c>
    </row>
    <row r="657" spans="1:5">
      <c r="A657" s="16" t="s">
        <v>8219</v>
      </c>
      <c r="B657" s="17">
        <v>916</v>
      </c>
      <c r="D657" s="18" t="s">
        <v>8221</v>
      </c>
      <c r="E657" s="17">
        <v>6</v>
      </c>
    </row>
    <row r="658" spans="1:5">
      <c r="A658" s="16" t="s">
        <v>8219</v>
      </c>
      <c r="B658" s="17">
        <v>369</v>
      </c>
      <c r="D658" s="18" t="s">
        <v>8221</v>
      </c>
      <c r="E658" s="17">
        <v>7</v>
      </c>
    </row>
    <row r="659" spans="1:5">
      <c r="A659" s="16" t="s">
        <v>8219</v>
      </c>
      <c r="B659" s="17">
        <v>20242</v>
      </c>
      <c r="D659" s="18" t="s">
        <v>8221</v>
      </c>
      <c r="E659" s="17">
        <v>0</v>
      </c>
    </row>
    <row r="660" spans="1:5">
      <c r="A660" s="16" t="s">
        <v>8219</v>
      </c>
      <c r="B660" s="17">
        <v>71</v>
      </c>
      <c r="D660" s="18" t="s">
        <v>8221</v>
      </c>
      <c r="E660" s="17">
        <v>16</v>
      </c>
    </row>
    <row r="661" spans="1:5">
      <c r="A661" s="16" t="s">
        <v>8219</v>
      </c>
      <c r="B661" s="17">
        <v>635</v>
      </c>
      <c r="D661" s="18" t="s">
        <v>8221</v>
      </c>
      <c r="E661" s="17">
        <v>0</v>
      </c>
    </row>
    <row r="662" spans="1:5">
      <c r="A662" s="16" t="s">
        <v>8219</v>
      </c>
      <c r="B662" s="17">
        <v>885</v>
      </c>
      <c r="D662" s="18" t="s">
        <v>8221</v>
      </c>
      <c r="E662" s="17">
        <v>0</v>
      </c>
    </row>
    <row r="663" spans="1:5">
      <c r="A663" s="16" t="s">
        <v>8219</v>
      </c>
      <c r="B663" s="17">
        <v>329</v>
      </c>
      <c r="D663" s="18" t="s">
        <v>8221</v>
      </c>
      <c r="E663" s="17">
        <v>0</v>
      </c>
    </row>
    <row r="664" spans="1:5">
      <c r="A664" s="16" t="s">
        <v>8219</v>
      </c>
      <c r="B664" s="17">
        <v>71</v>
      </c>
      <c r="D664" s="18" t="s">
        <v>8221</v>
      </c>
      <c r="E664" s="17">
        <v>12</v>
      </c>
    </row>
    <row r="665" spans="1:5">
      <c r="A665" s="16" t="s">
        <v>8219</v>
      </c>
      <c r="B665" s="17">
        <v>269</v>
      </c>
      <c r="D665" s="18" t="s">
        <v>8221</v>
      </c>
      <c r="E665" s="17">
        <v>1</v>
      </c>
    </row>
    <row r="666" spans="1:5">
      <c r="A666" s="16" t="s">
        <v>8219</v>
      </c>
      <c r="B666" s="17">
        <v>345</v>
      </c>
      <c r="D666" s="18" t="s">
        <v>8221</v>
      </c>
      <c r="E666" s="17">
        <v>3</v>
      </c>
    </row>
    <row r="667" spans="1:5">
      <c r="A667" s="16" t="s">
        <v>8219</v>
      </c>
      <c r="B667" s="17">
        <v>43</v>
      </c>
      <c r="D667" s="18" t="s">
        <v>8221</v>
      </c>
      <c r="E667" s="17">
        <v>1</v>
      </c>
    </row>
    <row r="668" spans="1:5">
      <c r="A668" s="16" t="s">
        <v>8219</v>
      </c>
      <c r="B668" s="17">
        <v>33</v>
      </c>
      <c r="D668" s="18" t="s">
        <v>8221</v>
      </c>
      <c r="E668" s="17">
        <v>4</v>
      </c>
    </row>
    <row r="669" spans="1:5">
      <c r="A669" s="16" t="s">
        <v>8219</v>
      </c>
      <c r="B669" s="17">
        <v>211</v>
      </c>
      <c r="D669" s="18" t="s">
        <v>8221</v>
      </c>
      <c r="E669" s="17">
        <v>1</v>
      </c>
    </row>
    <row r="670" spans="1:5">
      <c r="A670" s="16" t="s">
        <v>8219</v>
      </c>
      <c r="B670" s="17">
        <v>196</v>
      </c>
      <c r="D670" s="18" t="s">
        <v>8221</v>
      </c>
      <c r="E670" s="17">
        <v>3</v>
      </c>
    </row>
    <row r="671" spans="1:5">
      <c r="A671" s="16" t="s">
        <v>8219</v>
      </c>
      <c r="B671" s="17">
        <v>405</v>
      </c>
      <c r="D671" s="18" t="s">
        <v>8221</v>
      </c>
      <c r="E671" s="17">
        <v>1</v>
      </c>
    </row>
    <row r="672" spans="1:5">
      <c r="A672" s="16" t="s">
        <v>8219</v>
      </c>
      <c r="B672" s="17">
        <v>206</v>
      </c>
      <c r="D672" s="18" t="s">
        <v>8221</v>
      </c>
      <c r="E672" s="17">
        <v>0</v>
      </c>
    </row>
    <row r="673" spans="1:5">
      <c r="A673" s="16" t="s">
        <v>8219</v>
      </c>
      <c r="B673" s="17">
        <v>335</v>
      </c>
      <c r="D673" s="18" t="s">
        <v>8221</v>
      </c>
      <c r="E673" s="17">
        <v>12</v>
      </c>
    </row>
    <row r="674" spans="1:5">
      <c r="A674" s="16" t="s">
        <v>8219</v>
      </c>
      <c r="B674" s="17">
        <v>215</v>
      </c>
      <c r="D674" s="18" t="s">
        <v>8221</v>
      </c>
      <c r="E674" s="17">
        <v>0</v>
      </c>
    </row>
    <row r="675" spans="1:5">
      <c r="A675" s="16" t="s">
        <v>8219</v>
      </c>
      <c r="B675" s="17">
        <v>176</v>
      </c>
      <c r="D675" s="18" t="s">
        <v>8221</v>
      </c>
      <c r="E675" s="17">
        <v>1</v>
      </c>
    </row>
    <row r="676" spans="1:5">
      <c r="A676" s="16" t="s">
        <v>8219</v>
      </c>
      <c r="B676" s="17">
        <v>555</v>
      </c>
      <c r="D676" s="18" t="s">
        <v>8221</v>
      </c>
      <c r="E676" s="17">
        <v>0</v>
      </c>
    </row>
    <row r="677" spans="1:5">
      <c r="A677" s="16" t="s">
        <v>8219</v>
      </c>
      <c r="B677" s="17">
        <v>116</v>
      </c>
      <c r="D677" s="18" t="s">
        <v>8221</v>
      </c>
      <c r="E677" s="17">
        <v>0</v>
      </c>
    </row>
    <row r="678" spans="1:5">
      <c r="A678" s="16" t="s">
        <v>8219</v>
      </c>
      <c r="B678" s="17">
        <v>615</v>
      </c>
      <c r="D678" s="18" t="s">
        <v>8221</v>
      </c>
      <c r="E678" s="17">
        <v>2</v>
      </c>
    </row>
    <row r="679" spans="1:5">
      <c r="A679" s="16" t="s">
        <v>8219</v>
      </c>
      <c r="B679" s="17">
        <v>236</v>
      </c>
      <c r="D679" s="18" t="s">
        <v>8221</v>
      </c>
      <c r="E679" s="17">
        <v>92</v>
      </c>
    </row>
    <row r="680" spans="1:5">
      <c r="A680" s="16" t="s">
        <v>8219</v>
      </c>
      <c r="B680" s="17">
        <v>145</v>
      </c>
      <c r="D680" s="18" t="s">
        <v>8221</v>
      </c>
      <c r="E680" s="17">
        <v>0</v>
      </c>
    </row>
    <row r="681" spans="1:5">
      <c r="A681" s="16" t="s">
        <v>8219</v>
      </c>
      <c r="B681" s="17">
        <v>167</v>
      </c>
      <c r="D681" s="18" t="s">
        <v>8221</v>
      </c>
      <c r="E681" s="17">
        <v>3</v>
      </c>
    </row>
    <row r="682" spans="1:5">
      <c r="A682" s="16" t="s">
        <v>8219</v>
      </c>
      <c r="B682" s="17">
        <v>235</v>
      </c>
      <c r="D682" s="18" t="s">
        <v>8221</v>
      </c>
      <c r="E682" s="17">
        <v>10</v>
      </c>
    </row>
    <row r="683" spans="1:5">
      <c r="A683" s="16" t="s">
        <v>8219</v>
      </c>
      <c r="B683" s="17">
        <v>452</v>
      </c>
      <c r="D683" s="18" t="s">
        <v>8221</v>
      </c>
      <c r="E683" s="17">
        <v>7</v>
      </c>
    </row>
    <row r="684" spans="1:5">
      <c r="A684" s="16" t="s">
        <v>8219</v>
      </c>
      <c r="B684" s="17">
        <v>241</v>
      </c>
      <c r="D684" s="18" t="s">
        <v>8221</v>
      </c>
      <c r="E684" s="17">
        <v>3</v>
      </c>
    </row>
    <row r="685" spans="1:5">
      <c r="A685" s="16" t="s">
        <v>8219</v>
      </c>
      <c r="B685" s="17">
        <v>28</v>
      </c>
      <c r="D685" s="18" t="s">
        <v>8221</v>
      </c>
      <c r="E685" s="17">
        <v>0</v>
      </c>
    </row>
    <row r="686" spans="1:5">
      <c r="A686" s="16" t="s">
        <v>8219</v>
      </c>
      <c r="B686" s="17">
        <v>140</v>
      </c>
      <c r="D686" s="18" t="s">
        <v>8221</v>
      </c>
      <c r="E686" s="17">
        <v>1</v>
      </c>
    </row>
    <row r="687" spans="1:5">
      <c r="A687" s="16" t="s">
        <v>8219</v>
      </c>
      <c r="B687" s="17">
        <v>280</v>
      </c>
      <c r="D687" s="18" t="s">
        <v>8221</v>
      </c>
      <c r="E687" s="17">
        <v>0</v>
      </c>
    </row>
    <row r="688" spans="1:5">
      <c r="A688" s="16" t="s">
        <v>8219</v>
      </c>
      <c r="B688" s="17">
        <v>70</v>
      </c>
      <c r="D688" s="18" t="s">
        <v>8221</v>
      </c>
      <c r="E688" s="17">
        <v>9</v>
      </c>
    </row>
    <row r="689" spans="1:5">
      <c r="A689" s="16" t="s">
        <v>8219</v>
      </c>
      <c r="B689" s="17">
        <v>160</v>
      </c>
      <c r="D689" s="18" t="s">
        <v>8221</v>
      </c>
      <c r="E689" s="17">
        <v>2</v>
      </c>
    </row>
    <row r="690" spans="1:5">
      <c r="A690" s="16" t="s">
        <v>8219</v>
      </c>
      <c r="B690" s="17">
        <v>141</v>
      </c>
      <c r="D690" s="18" t="s">
        <v>8221</v>
      </c>
      <c r="E690" s="17">
        <v>1</v>
      </c>
    </row>
    <row r="691" spans="1:5">
      <c r="A691" s="16" t="s">
        <v>8219</v>
      </c>
      <c r="B691" s="17">
        <v>874</v>
      </c>
      <c r="D691" s="18" t="s">
        <v>8221</v>
      </c>
      <c r="E691" s="17">
        <v>2</v>
      </c>
    </row>
    <row r="692" spans="1:5">
      <c r="A692" s="16" t="s">
        <v>8219</v>
      </c>
      <c r="B692" s="17">
        <v>73</v>
      </c>
      <c r="D692" s="18" t="s">
        <v>8221</v>
      </c>
      <c r="E692" s="17">
        <v>11</v>
      </c>
    </row>
    <row r="693" spans="1:5">
      <c r="A693" s="16" t="s">
        <v>8219</v>
      </c>
      <c r="B693" s="17">
        <v>294</v>
      </c>
      <c r="D693" s="18" t="s">
        <v>8221</v>
      </c>
      <c r="E693" s="17">
        <v>0</v>
      </c>
    </row>
    <row r="694" spans="1:5">
      <c r="A694" s="16" t="s">
        <v>8219</v>
      </c>
      <c r="B694" s="17">
        <v>740</v>
      </c>
      <c r="D694" s="18" t="s">
        <v>8221</v>
      </c>
      <c r="E694" s="17">
        <v>0</v>
      </c>
    </row>
    <row r="695" spans="1:5">
      <c r="A695" s="16" t="s">
        <v>8219</v>
      </c>
      <c r="B695" s="17">
        <v>369</v>
      </c>
      <c r="D695" s="18" t="s">
        <v>8221</v>
      </c>
      <c r="E695" s="17">
        <v>9</v>
      </c>
    </row>
    <row r="696" spans="1:5">
      <c r="A696" s="16" t="s">
        <v>8219</v>
      </c>
      <c r="B696" s="17">
        <v>110</v>
      </c>
      <c r="D696" s="18" t="s">
        <v>8221</v>
      </c>
      <c r="E696" s="17">
        <v>0</v>
      </c>
    </row>
    <row r="697" spans="1:5">
      <c r="A697" s="16" t="s">
        <v>8219</v>
      </c>
      <c r="B697" s="17">
        <v>455</v>
      </c>
      <c r="D697" s="18" t="s">
        <v>8221</v>
      </c>
      <c r="E697" s="17">
        <v>4</v>
      </c>
    </row>
    <row r="698" spans="1:5">
      <c r="A698" s="16" t="s">
        <v>8219</v>
      </c>
      <c r="B698" s="17">
        <v>224</v>
      </c>
      <c r="D698" s="18" t="s">
        <v>8221</v>
      </c>
      <c r="E698" s="17">
        <v>1</v>
      </c>
    </row>
    <row r="699" spans="1:5">
      <c r="A699" s="16" t="s">
        <v>8219</v>
      </c>
      <c r="B699" s="17">
        <v>46</v>
      </c>
      <c r="D699" s="18" t="s">
        <v>8221</v>
      </c>
      <c r="E699" s="17">
        <v>2</v>
      </c>
    </row>
    <row r="700" spans="1:5">
      <c r="A700" s="16" t="s">
        <v>8219</v>
      </c>
      <c r="B700" s="17">
        <v>284</v>
      </c>
      <c r="D700" s="18" t="s">
        <v>8221</v>
      </c>
      <c r="E700" s="17">
        <v>0</v>
      </c>
    </row>
    <row r="701" spans="1:5">
      <c r="A701" s="16" t="s">
        <v>8219</v>
      </c>
      <c r="B701" s="17">
        <v>98</v>
      </c>
      <c r="D701" s="18" t="s">
        <v>8221</v>
      </c>
      <c r="E701" s="17">
        <v>1</v>
      </c>
    </row>
    <row r="702" spans="1:5">
      <c r="A702" s="16" t="s">
        <v>8219</v>
      </c>
      <c r="B702" s="17">
        <v>56</v>
      </c>
      <c r="D702" s="18" t="s">
        <v>8221</v>
      </c>
      <c r="E702" s="17">
        <v>17</v>
      </c>
    </row>
    <row r="703" spans="1:5">
      <c r="A703" s="16" t="s">
        <v>8219</v>
      </c>
      <c r="B703" s="17">
        <v>32</v>
      </c>
      <c r="D703" s="18" t="s">
        <v>8221</v>
      </c>
      <c r="E703" s="17">
        <v>2</v>
      </c>
    </row>
    <row r="704" spans="1:5">
      <c r="A704" s="16" t="s">
        <v>8219</v>
      </c>
      <c r="B704" s="17">
        <v>30</v>
      </c>
      <c r="D704" s="18" t="s">
        <v>8221</v>
      </c>
      <c r="E704" s="17">
        <v>3</v>
      </c>
    </row>
    <row r="705" spans="1:5">
      <c r="A705" s="16" t="s">
        <v>8219</v>
      </c>
      <c r="B705" s="17">
        <v>70</v>
      </c>
      <c r="D705" s="18" t="s">
        <v>8221</v>
      </c>
      <c r="E705" s="17">
        <v>41</v>
      </c>
    </row>
    <row r="706" spans="1:5">
      <c r="A706" s="16" t="s">
        <v>8219</v>
      </c>
      <c r="B706" s="17">
        <v>44</v>
      </c>
      <c r="D706" s="18" t="s">
        <v>8221</v>
      </c>
      <c r="E706" s="17">
        <v>2</v>
      </c>
    </row>
    <row r="707" spans="1:5">
      <c r="A707" s="16" t="s">
        <v>8219</v>
      </c>
      <c r="B707" s="17">
        <v>92</v>
      </c>
      <c r="D707" s="18" t="s">
        <v>8221</v>
      </c>
      <c r="E707" s="17">
        <v>3</v>
      </c>
    </row>
    <row r="708" spans="1:5">
      <c r="A708" s="16" t="s">
        <v>8219</v>
      </c>
      <c r="B708" s="17">
        <v>205</v>
      </c>
      <c r="D708" s="18" t="s">
        <v>8221</v>
      </c>
      <c r="E708" s="17">
        <v>8</v>
      </c>
    </row>
    <row r="709" spans="1:5">
      <c r="A709" s="16" t="s">
        <v>8219</v>
      </c>
      <c r="B709" s="17">
        <v>23</v>
      </c>
      <c r="D709" s="18" t="s">
        <v>8221</v>
      </c>
      <c r="E709" s="17">
        <v>0</v>
      </c>
    </row>
    <row r="710" spans="1:5">
      <c r="A710" s="16" t="s">
        <v>8219</v>
      </c>
      <c r="B710" s="17">
        <v>4</v>
      </c>
      <c r="D710" s="18" t="s">
        <v>8221</v>
      </c>
      <c r="E710" s="17">
        <v>1</v>
      </c>
    </row>
    <row r="711" spans="1:5">
      <c r="A711" s="16" t="s">
        <v>8219</v>
      </c>
      <c r="B711" s="17">
        <v>112</v>
      </c>
      <c r="D711" s="18" t="s">
        <v>8221</v>
      </c>
      <c r="E711" s="17">
        <v>3</v>
      </c>
    </row>
    <row r="712" spans="1:5">
      <c r="A712" s="16" t="s">
        <v>8219</v>
      </c>
      <c r="B712" s="17">
        <v>27</v>
      </c>
      <c r="D712" s="18" t="s">
        <v>8221</v>
      </c>
      <c r="E712" s="17">
        <v>4</v>
      </c>
    </row>
    <row r="713" spans="1:5">
      <c r="A713" s="16" t="s">
        <v>8219</v>
      </c>
      <c r="B713" s="17">
        <v>11</v>
      </c>
      <c r="D713" s="18" t="s">
        <v>8221</v>
      </c>
      <c r="E713" s="17">
        <v>9</v>
      </c>
    </row>
    <row r="714" spans="1:5">
      <c r="A714" s="16" t="s">
        <v>8219</v>
      </c>
      <c r="B714" s="17">
        <v>26</v>
      </c>
      <c r="D714" s="18" t="s">
        <v>8221</v>
      </c>
      <c r="E714" s="17">
        <v>16</v>
      </c>
    </row>
    <row r="715" spans="1:5">
      <c r="A715" s="16" t="s">
        <v>8219</v>
      </c>
      <c r="B715" s="17">
        <v>77</v>
      </c>
      <c r="D715" s="18" t="s">
        <v>8221</v>
      </c>
      <c r="E715" s="17">
        <v>1</v>
      </c>
    </row>
    <row r="716" spans="1:5">
      <c r="A716" s="16" t="s">
        <v>8219</v>
      </c>
      <c r="B716" s="17">
        <v>136</v>
      </c>
      <c r="D716" s="18" t="s">
        <v>8221</v>
      </c>
      <c r="E716" s="17">
        <v>7</v>
      </c>
    </row>
    <row r="717" spans="1:5">
      <c r="A717" s="16" t="s">
        <v>8219</v>
      </c>
      <c r="B717" s="17">
        <v>157</v>
      </c>
      <c r="D717" s="18" t="s">
        <v>8221</v>
      </c>
      <c r="E717" s="17">
        <v>0</v>
      </c>
    </row>
    <row r="718" spans="1:5">
      <c r="A718" s="16" t="s">
        <v>8219</v>
      </c>
      <c r="B718" s="17">
        <v>158</v>
      </c>
      <c r="D718" s="18" t="s">
        <v>8221</v>
      </c>
      <c r="E718" s="17">
        <v>0</v>
      </c>
    </row>
    <row r="719" spans="1:5">
      <c r="A719" s="16" t="s">
        <v>8219</v>
      </c>
      <c r="B719" s="17">
        <v>27</v>
      </c>
      <c r="D719" s="18" t="s">
        <v>8221</v>
      </c>
      <c r="E719" s="17">
        <v>0</v>
      </c>
    </row>
    <row r="720" spans="1:5">
      <c r="A720" s="16" t="s">
        <v>8219</v>
      </c>
      <c r="B720" s="17">
        <v>23</v>
      </c>
      <c r="D720" s="18" t="s">
        <v>8221</v>
      </c>
      <c r="E720" s="17">
        <v>0</v>
      </c>
    </row>
    <row r="721" spans="1:5">
      <c r="A721" s="16" t="s">
        <v>8219</v>
      </c>
      <c r="B721" s="17">
        <v>17</v>
      </c>
      <c r="D721" s="18" t="s">
        <v>8221</v>
      </c>
      <c r="E721" s="17">
        <v>0</v>
      </c>
    </row>
    <row r="722" spans="1:5">
      <c r="A722" s="16" t="s">
        <v>8219</v>
      </c>
      <c r="B722" s="17">
        <v>37</v>
      </c>
      <c r="D722" s="18" t="s">
        <v>8221</v>
      </c>
      <c r="E722" s="17">
        <v>1</v>
      </c>
    </row>
    <row r="723" spans="1:5">
      <c r="A723" s="16" t="s">
        <v>8219</v>
      </c>
      <c r="B723" s="17">
        <v>65</v>
      </c>
      <c r="D723" s="18" t="s">
        <v>8221</v>
      </c>
      <c r="E723" s="17">
        <v>2</v>
      </c>
    </row>
    <row r="724" spans="1:5">
      <c r="A724" s="16" t="s">
        <v>8219</v>
      </c>
      <c r="B724" s="17">
        <v>18</v>
      </c>
      <c r="D724" s="18" t="s">
        <v>8221</v>
      </c>
      <c r="E724" s="17">
        <v>1</v>
      </c>
    </row>
    <row r="725" spans="1:5">
      <c r="A725" s="16" t="s">
        <v>8219</v>
      </c>
      <c r="B725" s="17">
        <v>25</v>
      </c>
      <c r="D725" s="18" t="s">
        <v>8221</v>
      </c>
      <c r="E725" s="17">
        <v>15</v>
      </c>
    </row>
    <row r="726" spans="1:5">
      <c r="A726" s="16" t="s">
        <v>8219</v>
      </c>
      <c r="B726" s="17">
        <v>104</v>
      </c>
      <c r="D726" s="18" t="s">
        <v>8221</v>
      </c>
      <c r="E726" s="17">
        <v>1</v>
      </c>
    </row>
    <row r="727" spans="1:5">
      <c r="A727" s="16" t="s">
        <v>8219</v>
      </c>
      <c r="B727" s="17">
        <v>108</v>
      </c>
      <c r="D727" s="18" t="s">
        <v>8221</v>
      </c>
      <c r="E727" s="17">
        <v>1</v>
      </c>
    </row>
    <row r="728" spans="1:5">
      <c r="A728" s="16" t="s">
        <v>8219</v>
      </c>
      <c r="B728" s="17">
        <v>38</v>
      </c>
      <c r="D728" s="18" t="s">
        <v>8221</v>
      </c>
      <c r="E728" s="17">
        <v>0</v>
      </c>
    </row>
    <row r="729" spans="1:5">
      <c r="A729" s="16" t="s">
        <v>8219</v>
      </c>
      <c r="B729" s="17">
        <v>88</v>
      </c>
      <c r="D729" s="18" t="s">
        <v>8221</v>
      </c>
      <c r="E729" s="17">
        <v>39</v>
      </c>
    </row>
    <row r="730" spans="1:5">
      <c r="A730" s="16" t="s">
        <v>8219</v>
      </c>
      <c r="B730" s="17">
        <v>82</v>
      </c>
      <c r="D730" s="18" t="s">
        <v>8221</v>
      </c>
      <c r="E730" s="17">
        <v>103</v>
      </c>
    </row>
    <row r="731" spans="1:5">
      <c r="A731" s="16" t="s">
        <v>8219</v>
      </c>
      <c r="B731" s="17">
        <v>126</v>
      </c>
      <c r="D731" s="18" t="s">
        <v>8221</v>
      </c>
      <c r="E731" s="17">
        <v>0</v>
      </c>
    </row>
    <row r="732" spans="1:5">
      <c r="A732" s="16" t="s">
        <v>8219</v>
      </c>
      <c r="B732" s="17">
        <v>133</v>
      </c>
      <c r="D732" s="18" t="s">
        <v>8221</v>
      </c>
      <c r="E732" s="17">
        <v>39</v>
      </c>
    </row>
    <row r="733" spans="1:5">
      <c r="A733" s="16" t="s">
        <v>8219</v>
      </c>
      <c r="B733" s="17">
        <v>47</v>
      </c>
      <c r="D733" s="18" t="s">
        <v>8221</v>
      </c>
      <c r="E733" s="17">
        <v>15</v>
      </c>
    </row>
    <row r="734" spans="1:5">
      <c r="A734" s="16" t="s">
        <v>8219</v>
      </c>
      <c r="B734" s="17">
        <v>58</v>
      </c>
      <c r="D734" s="18" t="s">
        <v>8221</v>
      </c>
      <c r="E734" s="17">
        <v>22</v>
      </c>
    </row>
    <row r="735" spans="1:5">
      <c r="A735" s="16" t="s">
        <v>8219</v>
      </c>
      <c r="B735" s="17">
        <v>32</v>
      </c>
      <c r="D735" s="18" t="s">
        <v>8221</v>
      </c>
      <c r="E735" s="17">
        <v>92</v>
      </c>
    </row>
    <row r="736" spans="1:5">
      <c r="A736" s="16" t="s">
        <v>8219</v>
      </c>
      <c r="B736" s="17">
        <v>37</v>
      </c>
      <c r="D736" s="18" t="s">
        <v>8221</v>
      </c>
      <c r="E736" s="17">
        <v>25</v>
      </c>
    </row>
    <row r="737" spans="1:5">
      <c r="A737" s="16" t="s">
        <v>8219</v>
      </c>
      <c r="B737" s="17">
        <v>87</v>
      </c>
      <c r="D737" s="18" t="s">
        <v>8221</v>
      </c>
      <c r="E737" s="17">
        <v>19</v>
      </c>
    </row>
    <row r="738" spans="1:5">
      <c r="A738" s="16" t="s">
        <v>8219</v>
      </c>
      <c r="B738" s="17">
        <v>15</v>
      </c>
      <c r="D738" s="18" t="s">
        <v>8221</v>
      </c>
      <c r="E738" s="17">
        <v>19</v>
      </c>
    </row>
    <row r="739" spans="1:5">
      <c r="A739" s="16" t="s">
        <v>8219</v>
      </c>
      <c r="B739" s="17">
        <v>27</v>
      </c>
      <c r="D739" s="18" t="s">
        <v>8221</v>
      </c>
      <c r="E739" s="17">
        <v>13</v>
      </c>
    </row>
    <row r="740" spans="1:5">
      <c r="A740" s="16" t="s">
        <v>8219</v>
      </c>
      <c r="B740" s="17">
        <v>19</v>
      </c>
      <c r="D740" s="18" t="s">
        <v>8221</v>
      </c>
      <c r="E740" s="17">
        <v>124</v>
      </c>
    </row>
    <row r="741" spans="1:5">
      <c r="A741" s="16" t="s">
        <v>8219</v>
      </c>
      <c r="B741" s="17">
        <v>17</v>
      </c>
      <c r="D741" s="18" t="s">
        <v>8221</v>
      </c>
      <c r="E741" s="17">
        <v>4</v>
      </c>
    </row>
    <row r="742" spans="1:5">
      <c r="A742" s="16" t="s">
        <v>8219</v>
      </c>
      <c r="B742" s="17">
        <v>26</v>
      </c>
      <c r="D742" s="18" t="s">
        <v>8221</v>
      </c>
      <c r="E742" s="17">
        <v>10</v>
      </c>
    </row>
    <row r="743" spans="1:5">
      <c r="A743" s="16" t="s">
        <v>8219</v>
      </c>
      <c r="B743" s="17">
        <v>28</v>
      </c>
      <c r="D743" s="18" t="s">
        <v>8221</v>
      </c>
      <c r="E743" s="17">
        <v>15</v>
      </c>
    </row>
    <row r="744" spans="1:5">
      <c r="A744" s="16" t="s">
        <v>8219</v>
      </c>
      <c r="B744" s="17">
        <v>37</v>
      </c>
      <c r="D744" s="18" t="s">
        <v>8221</v>
      </c>
      <c r="E744" s="17">
        <v>38</v>
      </c>
    </row>
    <row r="745" spans="1:5">
      <c r="A745" s="16" t="s">
        <v>8219</v>
      </c>
      <c r="B745" s="17">
        <v>128</v>
      </c>
      <c r="D745" s="18" t="s">
        <v>8221</v>
      </c>
      <c r="E745" s="17">
        <v>152</v>
      </c>
    </row>
    <row r="746" spans="1:5">
      <c r="A746" s="16" t="s">
        <v>8219</v>
      </c>
      <c r="B746" s="17">
        <v>10</v>
      </c>
      <c r="D746" s="18" t="s">
        <v>8221</v>
      </c>
      <c r="E746" s="17">
        <v>24</v>
      </c>
    </row>
    <row r="747" spans="1:5">
      <c r="A747" s="16" t="s">
        <v>8219</v>
      </c>
      <c r="B747" s="17">
        <v>83</v>
      </c>
      <c r="D747" s="18" t="s">
        <v>8221</v>
      </c>
      <c r="E747" s="17">
        <v>76</v>
      </c>
    </row>
    <row r="748" spans="1:5">
      <c r="A748" s="16" t="s">
        <v>8219</v>
      </c>
      <c r="B748" s="17">
        <v>46</v>
      </c>
      <c r="D748" s="18" t="s">
        <v>8221</v>
      </c>
      <c r="E748" s="17">
        <v>185</v>
      </c>
    </row>
    <row r="749" spans="1:5">
      <c r="A749" s="16" t="s">
        <v>8219</v>
      </c>
      <c r="B749" s="17">
        <v>90</v>
      </c>
      <c r="D749" s="18" t="s">
        <v>8221</v>
      </c>
      <c r="E749" s="17">
        <v>33</v>
      </c>
    </row>
    <row r="750" spans="1:5">
      <c r="A750" s="16" t="s">
        <v>8219</v>
      </c>
      <c r="B750" s="17">
        <v>81</v>
      </c>
      <c r="D750" s="18" t="s">
        <v>8221</v>
      </c>
      <c r="E750" s="17">
        <v>108</v>
      </c>
    </row>
    <row r="751" spans="1:5">
      <c r="A751" s="16" t="s">
        <v>8219</v>
      </c>
      <c r="B751" s="17">
        <v>32</v>
      </c>
      <c r="D751" s="18" t="s">
        <v>8221</v>
      </c>
      <c r="E751" s="17">
        <v>29</v>
      </c>
    </row>
    <row r="752" spans="1:5">
      <c r="A752" s="16" t="s">
        <v>8219</v>
      </c>
      <c r="B752" s="17">
        <v>20</v>
      </c>
      <c r="D752" s="18" t="s">
        <v>8221</v>
      </c>
      <c r="E752" s="17">
        <v>24</v>
      </c>
    </row>
    <row r="753" spans="1:5">
      <c r="A753" s="16" t="s">
        <v>8219</v>
      </c>
      <c r="B753" s="17">
        <v>70</v>
      </c>
      <c r="D753" s="18" t="s">
        <v>8221</v>
      </c>
      <c r="E753" s="17">
        <v>4</v>
      </c>
    </row>
    <row r="754" spans="1:5">
      <c r="A754" s="16" t="s">
        <v>8219</v>
      </c>
      <c r="B754" s="17">
        <v>168</v>
      </c>
      <c r="D754" s="18" t="s">
        <v>8221</v>
      </c>
      <c r="E754" s="17">
        <v>4</v>
      </c>
    </row>
    <row r="755" spans="1:5">
      <c r="A755" s="16" t="s">
        <v>8219</v>
      </c>
      <c r="B755" s="17">
        <v>34</v>
      </c>
      <c r="D755" s="18" t="s">
        <v>8221</v>
      </c>
      <c r="E755" s="17">
        <v>15</v>
      </c>
    </row>
    <row r="756" spans="1:5">
      <c r="A756" s="16" t="s">
        <v>8219</v>
      </c>
      <c r="B756" s="17">
        <v>48</v>
      </c>
      <c r="D756" s="18" t="s">
        <v>8221</v>
      </c>
      <c r="E756" s="17">
        <v>4</v>
      </c>
    </row>
    <row r="757" spans="1:5">
      <c r="A757" s="16" t="s">
        <v>8219</v>
      </c>
      <c r="B757" s="17">
        <v>48</v>
      </c>
      <c r="D757" s="18" t="s">
        <v>8221</v>
      </c>
      <c r="E757" s="17">
        <v>139</v>
      </c>
    </row>
    <row r="758" spans="1:5">
      <c r="A758" s="16" t="s">
        <v>8219</v>
      </c>
      <c r="B758" s="17">
        <v>221</v>
      </c>
      <c r="D758" s="18" t="s">
        <v>8221</v>
      </c>
      <c r="E758" s="17">
        <v>2</v>
      </c>
    </row>
    <row r="759" spans="1:5">
      <c r="A759" s="16" t="s">
        <v>8219</v>
      </c>
      <c r="B759" s="17">
        <v>107</v>
      </c>
      <c r="D759" s="18" t="s">
        <v>8221</v>
      </c>
      <c r="E759" s="17">
        <v>18</v>
      </c>
    </row>
    <row r="760" spans="1:5">
      <c r="A760" s="16" t="s">
        <v>8219</v>
      </c>
      <c r="B760" s="17">
        <v>45</v>
      </c>
      <c r="D760" s="18" t="s">
        <v>8221</v>
      </c>
      <c r="E760" s="17">
        <v>81</v>
      </c>
    </row>
    <row r="761" spans="1:5">
      <c r="A761" s="16" t="s">
        <v>8219</v>
      </c>
      <c r="B761" s="17">
        <v>36</v>
      </c>
      <c r="D761" s="18" t="s">
        <v>8221</v>
      </c>
      <c r="E761" s="17">
        <v>86</v>
      </c>
    </row>
    <row r="762" spans="1:5">
      <c r="A762" s="16" t="s">
        <v>8219</v>
      </c>
      <c r="B762" s="17">
        <v>101</v>
      </c>
      <c r="D762" s="18" t="s">
        <v>8221</v>
      </c>
      <c r="E762" s="17">
        <v>140</v>
      </c>
    </row>
    <row r="763" spans="1:5">
      <c r="A763" s="16" t="s">
        <v>8219</v>
      </c>
      <c r="B763" s="17">
        <v>62</v>
      </c>
      <c r="D763" s="18" t="s">
        <v>8221</v>
      </c>
      <c r="E763" s="17">
        <v>37</v>
      </c>
    </row>
    <row r="764" spans="1:5">
      <c r="A764" s="16" t="s">
        <v>8219</v>
      </c>
      <c r="B764" s="17">
        <v>32</v>
      </c>
      <c r="D764" s="18" t="s">
        <v>8221</v>
      </c>
      <c r="E764" s="17">
        <v>6</v>
      </c>
    </row>
    <row r="765" spans="1:5">
      <c r="A765" s="16" t="s">
        <v>8219</v>
      </c>
      <c r="B765" s="17">
        <v>89</v>
      </c>
      <c r="D765" s="18" t="s">
        <v>8221</v>
      </c>
      <c r="E765" s="17">
        <v>113</v>
      </c>
    </row>
    <row r="766" spans="1:5">
      <c r="A766" s="16" t="s">
        <v>8219</v>
      </c>
      <c r="B766" s="17">
        <v>93</v>
      </c>
      <c r="D766" s="18" t="s">
        <v>8221</v>
      </c>
      <c r="E766" s="17">
        <v>37</v>
      </c>
    </row>
    <row r="767" spans="1:5">
      <c r="A767" s="16" t="s">
        <v>8219</v>
      </c>
      <c r="B767" s="17">
        <v>98</v>
      </c>
      <c r="D767" s="18" t="s">
        <v>8221</v>
      </c>
      <c r="E767" s="17">
        <v>18</v>
      </c>
    </row>
    <row r="768" spans="1:5">
      <c r="A768" s="16" t="s">
        <v>8219</v>
      </c>
      <c r="B768" s="17">
        <v>82</v>
      </c>
      <c r="D768" s="18" t="s">
        <v>8221</v>
      </c>
      <c r="E768" s="17">
        <v>75</v>
      </c>
    </row>
    <row r="769" spans="1:5">
      <c r="A769" s="16" t="s">
        <v>8219</v>
      </c>
      <c r="B769" s="17">
        <v>116</v>
      </c>
      <c r="D769" s="18" t="s">
        <v>8221</v>
      </c>
      <c r="E769" s="17">
        <v>52</v>
      </c>
    </row>
    <row r="770" spans="1:5">
      <c r="A770" s="16" t="s">
        <v>8219</v>
      </c>
      <c r="B770" s="17">
        <v>52</v>
      </c>
      <c r="D770" s="18" t="s">
        <v>8221</v>
      </c>
      <c r="E770" s="17">
        <v>122</v>
      </c>
    </row>
    <row r="771" spans="1:5">
      <c r="A771" s="16" t="s">
        <v>8219</v>
      </c>
      <c r="B771" s="17">
        <v>23</v>
      </c>
      <c r="D771" s="18" t="s">
        <v>8221</v>
      </c>
      <c r="E771" s="17">
        <v>8</v>
      </c>
    </row>
    <row r="772" spans="1:5">
      <c r="A772" s="16" t="s">
        <v>8219</v>
      </c>
      <c r="B772" s="17">
        <v>77</v>
      </c>
      <c r="D772" s="18" t="s">
        <v>8221</v>
      </c>
      <c r="E772" s="17">
        <v>8</v>
      </c>
    </row>
    <row r="773" spans="1:5">
      <c r="A773" s="16" t="s">
        <v>8219</v>
      </c>
      <c r="B773" s="17">
        <v>49</v>
      </c>
      <c r="D773" s="18" t="s">
        <v>8221</v>
      </c>
      <c r="E773" s="17">
        <v>96</v>
      </c>
    </row>
    <row r="774" spans="1:5">
      <c r="A774" s="16" t="s">
        <v>8219</v>
      </c>
      <c r="B774" s="17">
        <v>59</v>
      </c>
      <c r="D774" s="18" t="s">
        <v>8221</v>
      </c>
      <c r="E774" s="17">
        <v>9</v>
      </c>
    </row>
    <row r="775" spans="1:5">
      <c r="A775" s="16" t="s">
        <v>8219</v>
      </c>
      <c r="B775" s="17">
        <v>113</v>
      </c>
      <c r="D775" s="18" t="s">
        <v>8221</v>
      </c>
      <c r="E775" s="17">
        <v>2</v>
      </c>
    </row>
    <row r="776" spans="1:5">
      <c r="A776" s="16" t="s">
        <v>8219</v>
      </c>
      <c r="B776" s="17">
        <v>34</v>
      </c>
      <c r="D776" s="18" t="s">
        <v>8221</v>
      </c>
      <c r="E776" s="17">
        <v>26</v>
      </c>
    </row>
    <row r="777" spans="1:5">
      <c r="A777" s="16" t="s">
        <v>8219</v>
      </c>
      <c r="B777" s="17">
        <v>42</v>
      </c>
      <c r="D777" s="18" t="s">
        <v>8221</v>
      </c>
      <c r="E777" s="17">
        <v>23</v>
      </c>
    </row>
    <row r="778" spans="1:5">
      <c r="A778" s="16" t="s">
        <v>8219</v>
      </c>
      <c r="B778" s="17">
        <v>42</v>
      </c>
      <c r="D778" s="18" t="s">
        <v>8221</v>
      </c>
      <c r="E778" s="17">
        <v>0</v>
      </c>
    </row>
    <row r="779" spans="1:5">
      <c r="A779" s="16" t="s">
        <v>8219</v>
      </c>
      <c r="B779" s="17">
        <v>49</v>
      </c>
      <c r="D779" s="18" t="s">
        <v>8221</v>
      </c>
      <c r="E779" s="17">
        <v>140</v>
      </c>
    </row>
    <row r="780" spans="1:5">
      <c r="A780" s="16" t="s">
        <v>8219</v>
      </c>
      <c r="B780" s="17">
        <v>56</v>
      </c>
      <c r="D780" s="18" t="s">
        <v>8221</v>
      </c>
      <c r="E780" s="17">
        <v>0</v>
      </c>
    </row>
    <row r="781" spans="1:5">
      <c r="A781" s="16" t="s">
        <v>8219</v>
      </c>
      <c r="B781" s="17">
        <v>25</v>
      </c>
      <c r="D781" s="18" t="s">
        <v>8221</v>
      </c>
      <c r="E781" s="17">
        <v>6</v>
      </c>
    </row>
    <row r="782" spans="1:5">
      <c r="A782" s="16" t="s">
        <v>8219</v>
      </c>
      <c r="B782" s="17">
        <v>52</v>
      </c>
      <c r="D782" s="18" t="s">
        <v>8221</v>
      </c>
      <c r="E782" s="17">
        <v>100</v>
      </c>
    </row>
    <row r="783" spans="1:5">
      <c r="A783" s="16" t="s">
        <v>8219</v>
      </c>
      <c r="B783" s="17">
        <v>34</v>
      </c>
      <c r="D783" s="18" t="s">
        <v>8221</v>
      </c>
      <c r="E783" s="17">
        <v>0</v>
      </c>
    </row>
    <row r="784" spans="1:5">
      <c r="A784" s="16" t="s">
        <v>8219</v>
      </c>
      <c r="B784" s="17">
        <v>67</v>
      </c>
      <c r="D784" s="18" t="s">
        <v>8221</v>
      </c>
      <c r="E784" s="17">
        <v>4</v>
      </c>
    </row>
    <row r="785" spans="1:5">
      <c r="A785" s="16" t="s">
        <v>8219</v>
      </c>
      <c r="B785" s="17">
        <v>70</v>
      </c>
      <c r="D785" s="18" t="s">
        <v>8221</v>
      </c>
      <c r="E785" s="17">
        <v>8</v>
      </c>
    </row>
    <row r="786" spans="1:5">
      <c r="A786" s="16" t="s">
        <v>8219</v>
      </c>
      <c r="B786" s="17">
        <v>89</v>
      </c>
      <c r="D786" s="18" t="s">
        <v>8221</v>
      </c>
      <c r="E786" s="17">
        <v>0</v>
      </c>
    </row>
    <row r="787" spans="1:5">
      <c r="A787" s="16" t="s">
        <v>8219</v>
      </c>
      <c r="B787" s="17">
        <v>107</v>
      </c>
      <c r="D787" s="18" t="s">
        <v>8221</v>
      </c>
      <c r="E787" s="17">
        <v>16</v>
      </c>
    </row>
    <row r="788" spans="1:5">
      <c r="A788" s="16" t="s">
        <v>8219</v>
      </c>
      <c r="B788" s="17">
        <v>159</v>
      </c>
      <c r="D788" s="18" t="s">
        <v>8221</v>
      </c>
      <c r="E788" s="17">
        <v>2</v>
      </c>
    </row>
    <row r="789" spans="1:5">
      <c r="A789" s="16" t="s">
        <v>8219</v>
      </c>
      <c r="B789" s="17">
        <v>181</v>
      </c>
      <c r="D789" s="18" t="s">
        <v>8221</v>
      </c>
      <c r="E789" s="17">
        <v>48</v>
      </c>
    </row>
    <row r="790" spans="1:5">
      <c r="A790" s="16" t="s">
        <v>8219</v>
      </c>
      <c r="B790" s="17">
        <v>131</v>
      </c>
      <c r="D790" s="18" t="s">
        <v>8221</v>
      </c>
      <c r="E790" s="17">
        <v>2</v>
      </c>
    </row>
    <row r="791" spans="1:5">
      <c r="A791" s="16" t="s">
        <v>8219</v>
      </c>
      <c r="B791" s="17">
        <v>125</v>
      </c>
      <c r="D791" s="18" t="s">
        <v>8221</v>
      </c>
      <c r="E791" s="17">
        <v>2</v>
      </c>
    </row>
    <row r="792" spans="1:5">
      <c r="A792" s="16" t="s">
        <v>8219</v>
      </c>
      <c r="B792" s="17">
        <v>61</v>
      </c>
      <c r="D792" s="18" t="s">
        <v>8221</v>
      </c>
      <c r="E792" s="17">
        <v>1</v>
      </c>
    </row>
    <row r="793" spans="1:5">
      <c r="A793" s="16" t="s">
        <v>8219</v>
      </c>
      <c r="B793" s="17">
        <v>90</v>
      </c>
      <c r="D793" s="18" t="s">
        <v>8221</v>
      </c>
      <c r="E793" s="17">
        <v>17</v>
      </c>
    </row>
    <row r="794" spans="1:5">
      <c r="A794" s="16" t="s">
        <v>8219</v>
      </c>
      <c r="B794" s="17">
        <v>35</v>
      </c>
      <c r="D794" s="18" t="s">
        <v>8221</v>
      </c>
      <c r="E794" s="17">
        <v>0</v>
      </c>
    </row>
    <row r="795" spans="1:5">
      <c r="A795" s="16" t="s">
        <v>8219</v>
      </c>
      <c r="B795" s="17">
        <v>90</v>
      </c>
      <c r="D795" s="18" t="s">
        <v>8221</v>
      </c>
      <c r="E795" s="17">
        <v>11</v>
      </c>
    </row>
    <row r="796" spans="1:5">
      <c r="A796" s="16" t="s">
        <v>8219</v>
      </c>
      <c r="B796" s="17">
        <v>4</v>
      </c>
      <c r="D796" s="18" t="s">
        <v>8221</v>
      </c>
      <c r="E796" s="17">
        <v>95</v>
      </c>
    </row>
    <row r="797" spans="1:5">
      <c r="A797" s="16" t="s">
        <v>8219</v>
      </c>
      <c r="B797" s="17">
        <v>120</v>
      </c>
      <c r="D797" s="18" t="s">
        <v>8221</v>
      </c>
      <c r="E797" s="17">
        <v>13</v>
      </c>
    </row>
    <row r="798" spans="1:5">
      <c r="A798" s="16" t="s">
        <v>8219</v>
      </c>
      <c r="B798" s="17">
        <v>14</v>
      </c>
      <c r="D798" s="18" t="s">
        <v>8221</v>
      </c>
      <c r="E798" s="17">
        <v>2</v>
      </c>
    </row>
    <row r="799" spans="1:5">
      <c r="A799" s="16" t="s">
        <v>8219</v>
      </c>
      <c r="B799" s="17">
        <v>27</v>
      </c>
      <c r="D799" s="18" t="s">
        <v>8221</v>
      </c>
      <c r="E799" s="17">
        <v>2</v>
      </c>
    </row>
    <row r="800" spans="1:5">
      <c r="A800" s="16" t="s">
        <v>8219</v>
      </c>
      <c r="B800" s="17">
        <v>49</v>
      </c>
      <c r="D800" s="18" t="s">
        <v>8221</v>
      </c>
      <c r="E800" s="17">
        <v>3</v>
      </c>
    </row>
    <row r="801" spans="1:5">
      <c r="A801" s="16" t="s">
        <v>8219</v>
      </c>
      <c r="B801" s="17">
        <v>102</v>
      </c>
      <c r="D801" s="18" t="s">
        <v>8221</v>
      </c>
      <c r="E801" s="17">
        <v>0</v>
      </c>
    </row>
    <row r="802" spans="1:5">
      <c r="A802" s="16" t="s">
        <v>8219</v>
      </c>
      <c r="B802" s="17">
        <v>3</v>
      </c>
      <c r="D802" s="18" t="s">
        <v>8221</v>
      </c>
      <c r="E802" s="17">
        <v>0</v>
      </c>
    </row>
    <row r="803" spans="1:5">
      <c r="A803" s="16" t="s">
        <v>8219</v>
      </c>
      <c r="B803" s="17">
        <v>25</v>
      </c>
      <c r="D803" s="18" t="s">
        <v>8221</v>
      </c>
      <c r="E803" s="17">
        <v>0</v>
      </c>
    </row>
    <row r="804" spans="1:5">
      <c r="A804" s="16" t="s">
        <v>8219</v>
      </c>
      <c r="B804" s="17">
        <v>118</v>
      </c>
      <c r="D804" s="18" t="s">
        <v>8221</v>
      </c>
      <c r="E804" s="17">
        <v>2</v>
      </c>
    </row>
    <row r="805" spans="1:5">
      <c r="A805" s="16" t="s">
        <v>8219</v>
      </c>
      <c r="B805" s="17">
        <v>57</v>
      </c>
      <c r="D805" s="18" t="s">
        <v>8221</v>
      </c>
      <c r="E805" s="17">
        <v>24</v>
      </c>
    </row>
    <row r="806" spans="1:5">
      <c r="A806" s="16" t="s">
        <v>8219</v>
      </c>
      <c r="B806" s="17">
        <v>11</v>
      </c>
      <c r="D806" s="18" t="s">
        <v>8221</v>
      </c>
      <c r="E806" s="17">
        <v>25</v>
      </c>
    </row>
    <row r="807" spans="1:5">
      <c r="A807" s="16" t="s">
        <v>8219</v>
      </c>
      <c r="B807" s="17">
        <v>33</v>
      </c>
      <c r="D807" s="18" t="s">
        <v>8221</v>
      </c>
      <c r="E807" s="17">
        <v>3</v>
      </c>
    </row>
    <row r="808" spans="1:5">
      <c r="A808" s="16" t="s">
        <v>8219</v>
      </c>
      <c r="B808" s="17">
        <v>40</v>
      </c>
      <c r="D808" s="18" t="s">
        <v>8221</v>
      </c>
      <c r="E808" s="17">
        <v>41</v>
      </c>
    </row>
    <row r="809" spans="1:5">
      <c r="A809" s="16" t="s">
        <v>8219</v>
      </c>
      <c r="B809" s="17">
        <v>50</v>
      </c>
      <c r="D809" s="18" t="s">
        <v>8221</v>
      </c>
      <c r="E809" s="17">
        <v>2</v>
      </c>
    </row>
    <row r="810" spans="1:5">
      <c r="A810" s="16" t="s">
        <v>8219</v>
      </c>
      <c r="B810" s="17">
        <v>38</v>
      </c>
      <c r="D810" s="18" t="s">
        <v>8221</v>
      </c>
      <c r="E810" s="17">
        <v>4</v>
      </c>
    </row>
    <row r="811" spans="1:5">
      <c r="A811" s="16" t="s">
        <v>8219</v>
      </c>
      <c r="B811" s="17">
        <v>96</v>
      </c>
      <c r="D811" s="18" t="s">
        <v>8221</v>
      </c>
      <c r="E811" s="17">
        <v>99</v>
      </c>
    </row>
    <row r="812" spans="1:5">
      <c r="A812" s="16" t="s">
        <v>8219</v>
      </c>
      <c r="B812" s="17">
        <v>48</v>
      </c>
      <c r="D812" s="18" t="s">
        <v>8221</v>
      </c>
      <c r="E812" s="17">
        <v>4</v>
      </c>
    </row>
    <row r="813" spans="1:5">
      <c r="A813" s="16" t="s">
        <v>8219</v>
      </c>
      <c r="B813" s="17">
        <v>33</v>
      </c>
      <c r="D813" s="18" t="s">
        <v>8221</v>
      </c>
      <c r="E813" s="17">
        <v>4</v>
      </c>
    </row>
    <row r="814" spans="1:5">
      <c r="A814" s="16" t="s">
        <v>8219</v>
      </c>
      <c r="B814" s="17">
        <v>226</v>
      </c>
      <c r="D814" s="18" t="s">
        <v>8221</v>
      </c>
      <c r="E814" s="17">
        <v>38</v>
      </c>
    </row>
    <row r="815" spans="1:5">
      <c r="A815" s="16" t="s">
        <v>8219</v>
      </c>
      <c r="B815" s="17">
        <v>14</v>
      </c>
      <c r="D815" s="18" t="s">
        <v>8221</v>
      </c>
      <c r="E815" s="17">
        <v>285</v>
      </c>
    </row>
    <row r="816" spans="1:5">
      <c r="A816" s="16" t="s">
        <v>8219</v>
      </c>
      <c r="B816" s="17">
        <v>20</v>
      </c>
      <c r="D816" s="18" t="s">
        <v>8221</v>
      </c>
      <c r="E816" s="17">
        <v>1</v>
      </c>
    </row>
    <row r="817" spans="1:5">
      <c r="A817" s="16" t="s">
        <v>8219</v>
      </c>
      <c r="B817" s="17">
        <v>25</v>
      </c>
      <c r="D817" s="18" t="s">
        <v>8221</v>
      </c>
      <c r="E817" s="17">
        <v>42</v>
      </c>
    </row>
    <row r="818" spans="1:5">
      <c r="A818" s="16" t="s">
        <v>8219</v>
      </c>
      <c r="B818" s="17">
        <v>90</v>
      </c>
      <c r="D818" s="18" t="s">
        <v>8221</v>
      </c>
      <c r="E818" s="17">
        <v>26</v>
      </c>
    </row>
    <row r="819" spans="1:5">
      <c r="A819" s="16" t="s">
        <v>8219</v>
      </c>
      <c r="B819" s="17">
        <v>11</v>
      </c>
      <c r="D819" s="18" t="s">
        <v>8221</v>
      </c>
      <c r="E819" s="17">
        <v>2</v>
      </c>
    </row>
    <row r="820" spans="1:5">
      <c r="A820" s="16" t="s">
        <v>8219</v>
      </c>
      <c r="B820" s="17">
        <v>55</v>
      </c>
      <c r="D820" s="18" t="s">
        <v>8221</v>
      </c>
      <c r="E820" s="17">
        <v>4</v>
      </c>
    </row>
    <row r="821" spans="1:5">
      <c r="A821" s="16" t="s">
        <v>8219</v>
      </c>
      <c r="B821" s="17">
        <v>30</v>
      </c>
      <c r="D821" s="18" t="s">
        <v>8221</v>
      </c>
      <c r="E821" s="17">
        <v>6</v>
      </c>
    </row>
    <row r="822" spans="1:5">
      <c r="A822" s="16" t="s">
        <v>8219</v>
      </c>
      <c r="B822" s="17">
        <v>28</v>
      </c>
      <c r="D822" s="18" t="s">
        <v>8221</v>
      </c>
      <c r="E822" s="17">
        <v>70</v>
      </c>
    </row>
    <row r="823" spans="1:5">
      <c r="A823" s="16" t="s">
        <v>8219</v>
      </c>
      <c r="B823" s="17">
        <v>45</v>
      </c>
      <c r="D823" s="18" t="s">
        <v>8221</v>
      </c>
      <c r="E823" s="17">
        <v>9</v>
      </c>
    </row>
    <row r="824" spans="1:5">
      <c r="A824" s="16" t="s">
        <v>8219</v>
      </c>
      <c r="B824" s="17">
        <v>13</v>
      </c>
      <c r="D824" s="18" t="s">
        <v>8221</v>
      </c>
      <c r="E824" s="17">
        <v>8</v>
      </c>
    </row>
    <row r="825" spans="1:5">
      <c r="A825" s="16" t="s">
        <v>8219</v>
      </c>
      <c r="B825" s="17">
        <v>40</v>
      </c>
      <c r="D825" s="18" t="s">
        <v>8221</v>
      </c>
      <c r="E825" s="17">
        <v>105</v>
      </c>
    </row>
    <row r="826" spans="1:5">
      <c r="A826" s="16" t="s">
        <v>8219</v>
      </c>
      <c r="B826" s="17">
        <v>21</v>
      </c>
      <c r="D826" s="18" t="s">
        <v>8221</v>
      </c>
      <c r="E826" s="17">
        <v>12</v>
      </c>
    </row>
    <row r="827" spans="1:5">
      <c r="A827" s="16" t="s">
        <v>8219</v>
      </c>
      <c r="B827" s="17">
        <v>134</v>
      </c>
      <c r="D827" s="18" t="s">
        <v>8221</v>
      </c>
      <c r="E827" s="17">
        <v>0</v>
      </c>
    </row>
    <row r="828" spans="1:5">
      <c r="A828" s="16" t="s">
        <v>8219</v>
      </c>
      <c r="B828" s="17">
        <v>20</v>
      </c>
      <c r="D828" s="18" t="s">
        <v>8221</v>
      </c>
      <c r="E828" s="17">
        <v>16</v>
      </c>
    </row>
    <row r="829" spans="1:5">
      <c r="A829" s="16" t="s">
        <v>8219</v>
      </c>
      <c r="B829" s="17">
        <v>19</v>
      </c>
      <c r="D829" s="18" t="s">
        <v>8221</v>
      </c>
      <c r="E829" s="17">
        <v>7</v>
      </c>
    </row>
    <row r="830" spans="1:5">
      <c r="A830" s="16" t="s">
        <v>8219</v>
      </c>
      <c r="B830" s="17">
        <v>209</v>
      </c>
      <c r="D830" s="18" t="s">
        <v>8221</v>
      </c>
      <c r="E830" s="17">
        <v>4</v>
      </c>
    </row>
    <row r="831" spans="1:5">
      <c r="A831" s="16" t="s">
        <v>8219</v>
      </c>
      <c r="B831" s="17">
        <v>38</v>
      </c>
      <c r="D831" s="18" t="s">
        <v>8221</v>
      </c>
      <c r="E831" s="17">
        <v>1</v>
      </c>
    </row>
    <row r="832" spans="1:5">
      <c r="A832" s="16" t="s">
        <v>8219</v>
      </c>
      <c r="B832" s="17">
        <v>24</v>
      </c>
      <c r="D832" s="18" t="s">
        <v>8221</v>
      </c>
      <c r="E832" s="17">
        <v>28</v>
      </c>
    </row>
    <row r="833" spans="1:5">
      <c r="A833" s="16" t="s">
        <v>8219</v>
      </c>
      <c r="B833" s="17">
        <v>8</v>
      </c>
      <c r="D833" s="18" t="s">
        <v>8221</v>
      </c>
      <c r="E833" s="17">
        <v>1</v>
      </c>
    </row>
    <row r="834" spans="1:5">
      <c r="A834" s="16" t="s">
        <v>8219</v>
      </c>
      <c r="B834" s="17">
        <v>179</v>
      </c>
      <c r="D834" s="18" t="s">
        <v>8221</v>
      </c>
      <c r="E834" s="17">
        <v>1</v>
      </c>
    </row>
    <row r="835" spans="1:5">
      <c r="A835" s="16" t="s">
        <v>8219</v>
      </c>
      <c r="B835" s="17">
        <v>26</v>
      </c>
      <c r="D835" s="18" t="s">
        <v>8221</v>
      </c>
      <c r="E835" s="17">
        <v>5</v>
      </c>
    </row>
    <row r="836" spans="1:5">
      <c r="A836" s="16" t="s">
        <v>8219</v>
      </c>
      <c r="B836" s="17">
        <v>131</v>
      </c>
      <c r="D836" s="18" t="s">
        <v>8221</v>
      </c>
      <c r="E836" s="17">
        <v>3</v>
      </c>
    </row>
    <row r="837" spans="1:5">
      <c r="A837" s="16" t="s">
        <v>8219</v>
      </c>
      <c r="B837" s="17">
        <v>14</v>
      </c>
      <c r="D837" s="18" t="s">
        <v>8221</v>
      </c>
      <c r="E837" s="17">
        <v>2</v>
      </c>
    </row>
    <row r="838" spans="1:5">
      <c r="A838" s="16" t="s">
        <v>8219</v>
      </c>
      <c r="B838" s="17">
        <v>174</v>
      </c>
      <c r="D838" s="18" t="s">
        <v>8221</v>
      </c>
      <c r="E838" s="17">
        <v>0</v>
      </c>
    </row>
    <row r="839" spans="1:5">
      <c r="A839" s="16" t="s">
        <v>8219</v>
      </c>
      <c r="B839" s="17">
        <v>191</v>
      </c>
      <c r="D839" s="18" t="s">
        <v>8221</v>
      </c>
      <c r="E839" s="17">
        <v>0</v>
      </c>
    </row>
    <row r="840" spans="1:5">
      <c r="A840" s="16" t="s">
        <v>8219</v>
      </c>
      <c r="B840" s="17">
        <v>38</v>
      </c>
      <c r="D840" s="18" t="s">
        <v>8221</v>
      </c>
      <c r="E840" s="17">
        <v>3</v>
      </c>
    </row>
    <row r="841" spans="1:5">
      <c r="A841" s="16" t="s">
        <v>8219</v>
      </c>
      <c r="B841" s="17">
        <v>22</v>
      </c>
      <c r="D841" s="18" t="s">
        <v>8221</v>
      </c>
      <c r="E841" s="17">
        <v>0</v>
      </c>
    </row>
    <row r="842" spans="1:5">
      <c r="A842" s="16" t="s">
        <v>8219</v>
      </c>
      <c r="B842" s="17">
        <v>149</v>
      </c>
      <c r="D842" s="18" t="s">
        <v>8221</v>
      </c>
      <c r="E842" s="17">
        <v>0</v>
      </c>
    </row>
    <row r="843" spans="1:5">
      <c r="A843" s="16" t="s">
        <v>8219</v>
      </c>
      <c r="B843" s="17">
        <v>56</v>
      </c>
      <c r="D843" s="18" t="s">
        <v>8221</v>
      </c>
      <c r="E843" s="17">
        <v>3</v>
      </c>
    </row>
    <row r="844" spans="1:5">
      <c r="A844" s="16" t="s">
        <v>8219</v>
      </c>
      <c r="B844" s="17">
        <v>19</v>
      </c>
      <c r="D844" s="18" t="s">
        <v>8221</v>
      </c>
      <c r="E844" s="17">
        <v>7</v>
      </c>
    </row>
    <row r="845" spans="1:5">
      <c r="A845" s="16" t="s">
        <v>8219</v>
      </c>
      <c r="B845" s="17">
        <v>70</v>
      </c>
      <c r="D845" s="18" t="s">
        <v>8221</v>
      </c>
      <c r="E845" s="17">
        <v>25</v>
      </c>
    </row>
    <row r="846" spans="1:5">
      <c r="A846" s="16" t="s">
        <v>8219</v>
      </c>
      <c r="B846" s="17">
        <v>81</v>
      </c>
      <c r="D846" s="18" t="s">
        <v>8221</v>
      </c>
      <c r="E846" s="17">
        <v>10</v>
      </c>
    </row>
    <row r="847" spans="1:5">
      <c r="A847" s="16" t="s">
        <v>8219</v>
      </c>
      <c r="B847" s="17">
        <v>32</v>
      </c>
      <c r="D847" s="18" t="s">
        <v>8221</v>
      </c>
      <c r="E847" s="17">
        <v>3</v>
      </c>
    </row>
    <row r="848" spans="1:5">
      <c r="A848" s="16" t="s">
        <v>8219</v>
      </c>
      <c r="B848" s="17">
        <v>26</v>
      </c>
      <c r="D848" s="18" t="s">
        <v>8221</v>
      </c>
      <c r="E848" s="17">
        <v>5</v>
      </c>
    </row>
    <row r="849" spans="1:5">
      <c r="A849" s="16" t="s">
        <v>8219</v>
      </c>
      <c r="B849" s="17">
        <v>105</v>
      </c>
      <c r="D849" s="18" t="s">
        <v>8221</v>
      </c>
      <c r="E849" s="17">
        <v>5</v>
      </c>
    </row>
    <row r="850" spans="1:5">
      <c r="A850" s="16" t="s">
        <v>8219</v>
      </c>
      <c r="B850" s="17">
        <v>29</v>
      </c>
      <c r="D850" s="18" t="s">
        <v>8221</v>
      </c>
      <c r="E850" s="17">
        <v>27</v>
      </c>
    </row>
    <row r="851" spans="1:5">
      <c r="A851" s="16" t="s">
        <v>8219</v>
      </c>
      <c r="B851" s="17">
        <v>8</v>
      </c>
      <c r="D851" s="18" t="s">
        <v>8221</v>
      </c>
      <c r="E851" s="17">
        <v>2</v>
      </c>
    </row>
    <row r="852" spans="1:5">
      <c r="A852" s="16" t="s">
        <v>8219</v>
      </c>
      <c r="B852" s="17">
        <v>89</v>
      </c>
      <c r="D852" s="18" t="s">
        <v>8221</v>
      </c>
      <c r="E852" s="17">
        <v>236</v>
      </c>
    </row>
    <row r="853" spans="1:5">
      <c r="A853" s="16" t="s">
        <v>8219</v>
      </c>
      <c r="B853" s="17">
        <v>44</v>
      </c>
      <c r="D853" s="18" t="s">
        <v>8221</v>
      </c>
      <c r="E853" s="17">
        <v>1</v>
      </c>
    </row>
    <row r="854" spans="1:5">
      <c r="A854" s="16" t="s">
        <v>8219</v>
      </c>
      <c r="B854" s="17">
        <v>246</v>
      </c>
      <c r="D854" s="18" t="s">
        <v>8221</v>
      </c>
      <c r="E854" s="17">
        <v>12</v>
      </c>
    </row>
    <row r="855" spans="1:5">
      <c r="A855" s="16" t="s">
        <v>8219</v>
      </c>
      <c r="B855" s="17">
        <v>120</v>
      </c>
      <c r="D855" s="18" t="s">
        <v>8221</v>
      </c>
      <c r="E855" s="17">
        <v>4</v>
      </c>
    </row>
    <row r="856" spans="1:5">
      <c r="A856" s="16" t="s">
        <v>8219</v>
      </c>
      <c r="B856" s="17">
        <v>26</v>
      </c>
      <c r="D856" s="18" t="s">
        <v>8221</v>
      </c>
      <c r="E856" s="17">
        <v>3</v>
      </c>
    </row>
    <row r="857" spans="1:5">
      <c r="A857" s="16" t="s">
        <v>8219</v>
      </c>
      <c r="B857" s="17">
        <v>45</v>
      </c>
      <c r="D857" s="18" t="s">
        <v>8221</v>
      </c>
      <c r="E857" s="17">
        <v>99</v>
      </c>
    </row>
    <row r="858" spans="1:5">
      <c r="A858" s="16" t="s">
        <v>8219</v>
      </c>
      <c r="B858" s="17">
        <v>20</v>
      </c>
      <c r="D858" s="18" t="s">
        <v>8221</v>
      </c>
      <c r="E858" s="17">
        <v>3</v>
      </c>
    </row>
    <row r="859" spans="1:5">
      <c r="A859" s="16" t="s">
        <v>8219</v>
      </c>
      <c r="B859" s="17">
        <v>47</v>
      </c>
      <c r="D859" s="18" t="s">
        <v>8221</v>
      </c>
      <c r="E859" s="17">
        <v>3</v>
      </c>
    </row>
    <row r="860" spans="1:5">
      <c r="A860" s="16" t="s">
        <v>8219</v>
      </c>
      <c r="B860" s="17">
        <v>13</v>
      </c>
      <c r="D860" s="18" t="s">
        <v>8221</v>
      </c>
      <c r="E860" s="17">
        <v>22</v>
      </c>
    </row>
    <row r="861" spans="1:5">
      <c r="A861" s="16" t="s">
        <v>8219</v>
      </c>
      <c r="B861" s="17">
        <v>183</v>
      </c>
      <c r="D861" s="18" t="s">
        <v>8221</v>
      </c>
      <c r="E861" s="17">
        <v>4</v>
      </c>
    </row>
    <row r="862" spans="1:5">
      <c r="A862" s="16" t="s">
        <v>8219</v>
      </c>
      <c r="B862" s="17">
        <v>21</v>
      </c>
      <c r="D862" s="18" t="s">
        <v>8221</v>
      </c>
      <c r="E862" s="17">
        <v>534</v>
      </c>
    </row>
    <row r="863" spans="1:5">
      <c r="A863" s="16" t="s">
        <v>8219</v>
      </c>
      <c r="B863" s="17">
        <v>42</v>
      </c>
      <c r="D863" s="18" t="s">
        <v>8221</v>
      </c>
      <c r="E863" s="17">
        <v>12</v>
      </c>
    </row>
    <row r="864" spans="1:5">
      <c r="A864" s="16" t="s">
        <v>8219</v>
      </c>
      <c r="B864" s="17">
        <v>54</v>
      </c>
      <c r="D864" s="18" t="s">
        <v>8221</v>
      </c>
      <c r="E864" s="17">
        <v>56</v>
      </c>
    </row>
    <row r="865" spans="1:5">
      <c r="A865" s="16" t="s">
        <v>8219</v>
      </c>
      <c r="B865" s="17">
        <v>38</v>
      </c>
      <c r="D865" s="18" t="s">
        <v>8221</v>
      </c>
      <c r="E865" s="17">
        <v>11</v>
      </c>
    </row>
    <row r="866" spans="1:5">
      <c r="A866" s="16" t="s">
        <v>8219</v>
      </c>
      <c r="B866" s="17">
        <v>64</v>
      </c>
      <c r="D866" s="18" t="s">
        <v>8221</v>
      </c>
      <c r="E866" s="17">
        <v>0</v>
      </c>
    </row>
    <row r="867" spans="1:5">
      <c r="A867" s="16" t="s">
        <v>8219</v>
      </c>
      <c r="B867" s="17">
        <v>13</v>
      </c>
      <c r="D867" s="18" t="s">
        <v>8221</v>
      </c>
      <c r="E867" s="17">
        <v>12</v>
      </c>
    </row>
    <row r="868" spans="1:5">
      <c r="A868" s="16" t="s">
        <v>8219</v>
      </c>
      <c r="B868" s="17">
        <v>33</v>
      </c>
      <c r="D868" s="18" t="s">
        <v>8221</v>
      </c>
      <c r="E868" s="17">
        <v>5</v>
      </c>
    </row>
    <row r="869" spans="1:5">
      <c r="A869" s="16" t="s">
        <v>8219</v>
      </c>
      <c r="B869" s="17">
        <v>52</v>
      </c>
      <c r="D869" s="18" t="s">
        <v>8221</v>
      </c>
      <c r="E869" s="17">
        <v>24</v>
      </c>
    </row>
    <row r="870" spans="1:5">
      <c r="A870" s="16" t="s">
        <v>8219</v>
      </c>
      <c r="B870" s="17">
        <v>107</v>
      </c>
      <c r="D870" s="18" t="s">
        <v>8221</v>
      </c>
      <c r="E870" s="17">
        <v>89</v>
      </c>
    </row>
    <row r="871" spans="1:5">
      <c r="A871" s="16" t="s">
        <v>8219</v>
      </c>
      <c r="B871" s="17">
        <v>11</v>
      </c>
      <c r="D871" s="18" t="s">
        <v>8221</v>
      </c>
      <c r="E871" s="17">
        <v>1</v>
      </c>
    </row>
    <row r="872" spans="1:5">
      <c r="A872" s="16" t="s">
        <v>8219</v>
      </c>
      <c r="B872" s="17">
        <v>34</v>
      </c>
      <c r="D872" s="18" t="s">
        <v>8221</v>
      </c>
      <c r="E872" s="17">
        <v>55</v>
      </c>
    </row>
    <row r="873" spans="1:5">
      <c r="A873" s="16" t="s">
        <v>8219</v>
      </c>
      <c r="B873" s="17">
        <v>75</v>
      </c>
      <c r="D873" s="18" t="s">
        <v>8221</v>
      </c>
      <c r="E873" s="17">
        <v>2</v>
      </c>
    </row>
    <row r="874" spans="1:5">
      <c r="A874" s="16" t="s">
        <v>8219</v>
      </c>
      <c r="B874" s="17">
        <v>26</v>
      </c>
      <c r="D874" s="18" t="s">
        <v>8221</v>
      </c>
      <c r="E874" s="17">
        <v>0</v>
      </c>
    </row>
    <row r="875" spans="1:5">
      <c r="A875" s="16" t="s">
        <v>8219</v>
      </c>
      <c r="B875" s="17">
        <v>50</v>
      </c>
      <c r="D875" s="18" t="s">
        <v>8221</v>
      </c>
      <c r="E875" s="17">
        <v>4</v>
      </c>
    </row>
    <row r="876" spans="1:5">
      <c r="A876" s="16" t="s">
        <v>8219</v>
      </c>
      <c r="B876" s="17">
        <v>80</v>
      </c>
      <c r="D876" s="18" t="s">
        <v>8221</v>
      </c>
      <c r="E876" s="17">
        <v>6</v>
      </c>
    </row>
    <row r="877" spans="1:5">
      <c r="A877" s="16" t="s">
        <v>8219</v>
      </c>
      <c r="B877" s="17">
        <v>110</v>
      </c>
      <c r="D877" s="18" t="s">
        <v>8221</v>
      </c>
      <c r="E877" s="17">
        <v>4</v>
      </c>
    </row>
    <row r="878" spans="1:5">
      <c r="A878" s="16" t="s">
        <v>8219</v>
      </c>
      <c r="B878" s="17">
        <v>77</v>
      </c>
      <c r="D878" s="18" t="s">
        <v>8221</v>
      </c>
      <c r="E878" s="17">
        <v>4</v>
      </c>
    </row>
    <row r="879" spans="1:5">
      <c r="A879" s="16" t="s">
        <v>8219</v>
      </c>
      <c r="B879" s="17">
        <v>50</v>
      </c>
      <c r="D879" s="18" t="s">
        <v>8221</v>
      </c>
      <c r="E879" s="17">
        <v>2</v>
      </c>
    </row>
    <row r="880" spans="1:5">
      <c r="A880" s="16" t="s">
        <v>8219</v>
      </c>
      <c r="B880" s="17">
        <v>145</v>
      </c>
      <c r="D880" s="18" t="s">
        <v>8221</v>
      </c>
      <c r="E880" s="17">
        <v>5</v>
      </c>
    </row>
    <row r="881" spans="1:5">
      <c r="A881" s="16" t="s">
        <v>8219</v>
      </c>
      <c r="B881" s="17">
        <v>29</v>
      </c>
      <c r="D881" s="18" t="s">
        <v>8221</v>
      </c>
      <c r="E881" s="17">
        <v>83</v>
      </c>
    </row>
    <row r="882" spans="1:5">
      <c r="A882" s="16" t="s">
        <v>8219</v>
      </c>
      <c r="B882" s="17">
        <v>114</v>
      </c>
      <c r="D882" s="18" t="s">
        <v>8221</v>
      </c>
      <c r="E882" s="17">
        <v>57</v>
      </c>
    </row>
    <row r="883" spans="1:5">
      <c r="A883" s="16" t="s">
        <v>8219</v>
      </c>
      <c r="B883" s="17">
        <v>96</v>
      </c>
      <c r="D883" s="18" t="s">
        <v>8221</v>
      </c>
      <c r="E883" s="17">
        <v>311</v>
      </c>
    </row>
    <row r="884" spans="1:5">
      <c r="A884" s="16" t="s">
        <v>8219</v>
      </c>
      <c r="B884" s="17">
        <v>31</v>
      </c>
      <c r="D884" s="18" t="s">
        <v>8221</v>
      </c>
      <c r="E884" s="17">
        <v>2</v>
      </c>
    </row>
    <row r="885" spans="1:5">
      <c r="A885" s="16" t="s">
        <v>8219</v>
      </c>
      <c r="B885" s="17">
        <v>4883</v>
      </c>
      <c r="D885" s="18" t="s">
        <v>8221</v>
      </c>
      <c r="E885" s="17">
        <v>16</v>
      </c>
    </row>
    <row r="886" spans="1:5">
      <c r="A886" s="16" t="s">
        <v>8219</v>
      </c>
      <c r="B886" s="17">
        <v>95</v>
      </c>
      <c r="D886" s="18" t="s">
        <v>8221</v>
      </c>
      <c r="E886" s="17">
        <v>9</v>
      </c>
    </row>
    <row r="887" spans="1:5">
      <c r="A887" s="16" t="s">
        <v>8219</v>
      </c>
      <c r="B887" s="17">
        <v>2478</v>
      </c>
      <c r="D887" s="18" t="s">
        <v>8221</v>
      </c>
      <c r="E887" s="17">
        <v>1</v>
      </c>
    </row>
    <row r="888" spans="1:5">
      <c r="A888" s="16" t="s">
        <v>8219</v>
      </c>
      <c r="B888" s="17">
        <v>1789</v>
      </c>
      <c r="D888" s="18" t="s">
        <v>8221</v>
      </c>
      <c r="E888" s="17">
        <v>12</v>
      </c>
    </row>
    <row r="889" spans="1:5">
      <c r="A889" s="16" t="s">
        <v>8219</v>
      </c>
      <c r="B889" s="17">
        <v>680</v>
      </c>
      <c r="D889" s="18" t="s">
        <v>8221</v>
      </c>
      <c r="E889" s="17">
        <v>0</v>
      </c>
    </row>
    <row r="890" spans="1:5">
      <c r="A890" s="16" t="s">
        <v>8219</v>
      </c>
      <c r="B890" s="17">
        <v>70</v>
      </c>
      <c r="D890" s="18" t="s">
        <v>8221</v>
      </c>
      <c r="E890" s="17">
        <v>20</v>
      </c>
    </row>
    <row r="891" spans="1:5">
      <c r="A891" s="16" t="s">
        <v>8219</v>
      </c>
      <c r="B891" s="17">
        <v>23</v>
      </c>
      <c r="D891" s="18" t="s">
        <v>8221</v>
      </c>
      <c r="E891" s="17">
        <v>16</v>
      </c>
    </row>
    <row r="892" spans="1:5">
      <c r="A892" s="16" t="s">
        <v>8219</v>
      </c>
      <c r="B892" s="17">
        <v>4245</v>
      </c>
      <c r="D892" s="18" t="s">
        <v>8221</v>
      </c>
      <c r="E892" s="17">
        <v>33</v>
      </c>
    </row>
    <row r="893" spans="1:5">
      <c r="A893" s="16" t="s">
        <v>8219</v>
      </c>
      <c r="B893" s="17">
        <v>943</v>
      </c>
      <c r="D893" s="18" t="s">
        <v>8221</v>
      </c>
      <c r="E893" s="17">
        <v>2</v>
      </c>
    </row>
    <row r="894" spans="1:5">
      <c r="A894" s="16" t="s">
        <v>8219</v>
      </c>
      <c r="B894" s="17">
        <v>1876</v>
      </c>
      <c r="D894" s="18" t="s">
        <v>8221</v>
      </c>
      <c r="E894" s="17">
        <v>6</v>
      </c>
    </row>
    <row r="895" spans="1:5">
      <c r="A895" s="16" t="s">
        <v>8219</v>
      </c>
      <c r="B895" s="17">
        <v>834</v>
      </c>
      <c r="D895" s="18" t="s">
        <v>8221</v>
      </c>
      <c r="E895" s="17">
        <v>0</v>
      </c>
    </row>
    <row r="896" spans="1:5">
      <c r="A896" s="16" t="s">
        <v>8219</v>
      </c>
      <c r="B896" s="17">
        <v>682</v>
      </c>
      <c r="D896" s="18" t="s">
        <v>8221</v>
      </c>
      <c r="E896" s="17">
        <v>3</v>
      </c>
    </row>
    <row r="897" spans="1:5">
      <c r="A897" s="16" t="s">
        <v>8219</v>
      </c>
      <c r="B897" s="17">
        <v>147</v>
      </c>
      <c r="D897" s="18" t="s">
        <v>8221</v>
      </c>
      <c r="E897" s="17">
        <v>0</v>
      </c>
    </row>
    <row r="898" spans="1:5">
      <c r="A898" s="16" t="s">
        <v>8219</v>
      </c>
      <c r="B898" s="17">
        <v>415</v>
      </c>
      <c r="D898" s="18" t="s">
        <v>8221</v>
      </c>
      <c r="E898" s="17">
        <v>3</v>
      </c>
    </row>
    <row r="899" spans="1:5">
      <c r="A899" s="16" t="s">
        <v>8219</v>
      </c>
      <c r="B899" s="17">
        <v>290</v>
      </c>
      <c r="D899" s="18" t="s">
        <v>8221</v>
      </c>
      <c r="E899" s="17">
        <v>13</v>
      </c>
    </row>
    <row r="900" spans="1:5">
      <c r="A900" s="16" t="s">
        <v>8219</v>
      </c>
      <c r="B900" s="17">
        <v>365</v>
      </c>
      <c r="D900" s="18" t="s">
        <v>8221</v>
      </c>
      <c r="E900" s="17">
        <v>6</v>
      </c>
    </row>
    <row r="901" spans="1:5">
      <c r="A901" s="16" t="s">
        <v>8219</v>
      </c>
      <c r="B901" s="17">
        <v>660</v>
      </c>
      <c r="D901" s="18" t="s">
        <v>8221</v>
      </c>
      <c r="E901" s="17">
        <v>1</v>
      </c>
    </row>
    <row r="902" spans="1:5">
      <c r="A902" s="16" t="s">
        <v>8219</v>
      </c>
      <c r="B902" s="17">
        <v>1356</v>
      </c>
      <c r="D902" s="18" t="s">
        <v>8221</v>
      </c>
      <c r="E902" s="17">
        <v>0</v>
      </c>
    </row>
    <row r="903" spans="1:5">
      <c r="A903" s="16" t="s">
        <v>8219</v>
      </c>
      <c r="B903" s="17">
        <v>424</v>
      </c>
      <c r="D903" s="18" t="s">
        <v>8221</v>
      </c>
      <c r="E903" s="17">
        <v>5</v>
      </c>
    </row>
    <row r="904" spans="1:5">
      <c r="A904" s="16" t="s">
        <v>8219</v>
      </c>
      <c r="B904" s="17">
        <v>33</v>
      </c>
      <c r="D904" s="18" t="s">
        <v>8221</v>
      </c>
      <c r="E904" s="17">
        <v>0</v>
      </c>
    </row>
    <row r="905" spans="1:5">
      <c r="A905" s="16" t="s">
        <v>8219</v>
      </c>
      <c r="B905" s="17">
        <v>1633</v>
      </c>
      <c r="D905" s="18" t="s">
        <v>8221</v>
      </c>
      <c r="E905" s="17">
        <v>36</v>
      </c>
    </row>
    <row r="906" spans="1:5">
      <c r="A906" s="16" t="s">
        <v>8219</v>
      </c>
      <c r="B906" s="17">
        <v>306</v>
      </c>
      <c r="D906" s="18" t="s">
        <v>8221</v>
      </c>
      <c r="E906" s="17">
        <v>1</v>
      </c>
    </row>
    <row r="907" spans="1:5">
      <c r="A907" s="16" t="s">
        <v>8219</v>
      </c>
      <c r="B907" s="17">
        <v>205</v>
      </c>
      <c r="D907" s="18" t="s">
        <v>8221</v>
      </c>
      <c r="E907" s="17">
        <v>1</v>
      </c>
    </row>
    <row r="908" spans="1:5">
      <c r="A908" s="16" t="s">
        <v>8219</v>
      </c>
      <c r="B908" s="17">
        <v>1281</v>
      </c>
      <c r="D908" s="18" t="s">
        <v>8221</v>
      </c>
      <c r="E908" s="17">
        <v>1</v>
      </c>
    </row>
    <row r="909" spans="1:5">
      <c r="A909" s="16" t="s">
        <v>8219</v>
      </c>
      <c r="B909" s="17">
        <v>103</v>
      </c>
      <c r="D909" s="18" t="s">
        <v>8221</v>
      </c>
      <c r="E909" s="17">
        <v>9</v>
      </c>
    </row>
    <row r="910" spans="1:5">
      <c r="A910" s="16" t="s">
        <v>8219</v>
      </c>
      <c r="B910" s="17">
        <v>1513</v>
      </c>
      <c r="D910" s="18" t="s">
        <v>8221</v>
      </c>
      <c r="E910" s="17">
        <v>1</v>
      </c>
    </row>
    <row r="911" spans="1:5">
      <c r="A911" s="16" t="s">
        <v>8219</v>
      </c>
      <c r="B911" s="17">
        <v>405</v>
      </c>
      <c r="D911" s="18" t="s">
        <v>8221</v>
      </c>
      <c r="E911" s="17">
        <v>0</v>
      </c>
    </row>
    <row r="912" spans="1:5">
      <c r="A912" s="16" t="s">
        <v>8219</v>
      </c>
      <c r="B912" s="17">
        <v>510</v>
      </c>
      <c r="D912" s="18" t="s">
        <v>8221</v>
      </c>
      <c r="E912" s="17">
        <v>1</v>
      </c>
    </row>
    <row r="913" spans="1:5">
      <c r="A913" s="16" t="s">
        <v>8219</v>
      </c>
      <c r="B913" s="17">
        <v>1887</v>
      </c>
      <c r="D913" s="18" t="s">
        <v>8221</v>
      </c>
      <c r="E913" s="17">
        <v>1</v>
      </c>
    </row>
    <row r="914" spans="1:5">
      <c r="A914" s="16" t="s">
        <v>8219</v>
      </c>
      <c r="B914" s="17">
        <v>701</v>
      </c>
      <c r="D914" s="18" t="s">
        <v>8221</v>
      </c>
      <c r="E914" s="17">
        <v>4</v>
      </c>
    </row>
    <row r="915" spans="1:5">
      <c r="A915" s="16" t="s">
        <v>8219</v>
      </c>
      <c r="B915" s="17">
        <v>3863</v>
      </c>
      <c r="D915" s="18" t="s">
        <v>8221</v>
      </c>
      <c r="E915" s="17">
        <v>2</v>
      </c>
    </row>
    <row r="916" spans="1:5">
      <c r="A916" s="16" t="s">
        <v>8219</v>
      </c>
      <c r="B916" s="17">
        <v>238</v>
      </c>
      <c r="D916" s="18" t="s">
        <v>8221</v>
      </c>
      <c r="E916" s="17">
        <v>2</v>
      </c>
    </row>
    <row r="917" spans="1:5">
      <c r="A917" s="16" t="s">
        <v>8219</v>
      </c>
      <c r="B917" s="17">
        <v>2051</v>
      </c>
      <c r="D917" s="18" t="s">
        <v>8221</v>
      </c>
      <c r="E917" s="17">
        <v>2</v>
      </c>
    </row>
    <row r="918" spans="1:5">
      <c r="A918" s="16" t="s">
        <v>8219</v>
      </c>
      <c r="B918" s="17">
        <v>402</v>
      </c>
      <c r="D918" s="18" t="s">
        <v>8221</v>
      </c>
      <c r="E918" s="17">
        <v>0</v>
      </c>
    </row>
    <row r="919" spans="1:5">
      <c r="A919" s="16" t="s">
        <v>8219</v>
      </c>
      <c r="B919" s="17">
        <v>253</v>
      </c>
      <c r="D919" s="18" t="s">
        <v>8221</v>
      </c>
      <c r="E919" s="17">
        <v>2</v>
      </c>
    </row>
    <row r="920" spans="1:5">
      <c r="A920" s="16" t="s">
        <v>8219</v>
      </c>
      <c r="B920" s="17">
        <v>473</v>
      </c>
      <c r="D920" s="18" t="s">
        <v>8221</v>
      </c>
      <c r="E920" s="17">
        <v>4</v>
      </c>
    </row>
    <row r="921" spans="1:5">
      <c r="A921" s="16" t="s">
        <v>8219</v>
      </c>
      <c r="B921" s="17">
        <v>821</v>
      </c>
      <c r="D921" s="18" t="s">
        <v>8221</v>
      </c>
      <c r="E921" s="17">
        <v>2</v>
      </c>
    </row>
    <row r="922" spans="1:5">
      <c r="A922" s="16" t="s">
        <v>8219</v>
      </c>
      <c r="B922" s="17">
        <v>388</v>
      </c>
      <c r="D922" s="18" t="s">
        <v>8221</v>
      </c>
      <c r="E922" s="17">
        <v>0</v>
      </c>
    </row>
    <row r="923" spans="1:5">
      <c r="A923" s="16" t="s">
        <v>8219</v>
      </c>
      <c r="B923" s="17">
        <v>813</v>
      </c>
      <c r="D923" s="18" t="s">
        <v>8221</v>
      </c>
      <c r="E923" s="17">
        <v>1</v>
      </c>
    </row>
    <row r="924" spans="1:5">
      <c r="A924" s="16" t="s">
        <v>8219</v>
      </c>
      <c r="B924" s="17">
        <v>1945</v>
      </c>
      <c r="D924" s="18" t="s">
        <v>8221</v>
      </c>
      <c r="E924" s="17">
        <v>0</v>
      </c>
    </row>
    <row r="925" spans="1:5">
      <c r="A925" s="16" t="s">
        <v>8219</v>
      </c>
      <c r="B925" s="17">
        <v>1637</v>
      </c>
      <c r="D925" s="18" t="s">
        <v>8221</v>
      </c>
      <c r="E925" s="17">
        <v>2</v>
      </c>
    </row>
    <row r="926" spans="1:5">
      <c r="A926" s="16" t="s">
        <v>8219</v>
      </c>
      <c r="B926" s="17">
        <v>1375</v>
      </c>
      <c r="D926" s="18" t="s">
        <v>8221</v>
      </c>
      <c r="E926" s="17">
        <v>7</v>
      </c>
    </row>
    <row r="927" spans="1:5">
      <c r="A927" s="16" t="s">
        <v>8219</v>
      </c>
      <c r="B927" s="17">
        <v>17</v>
      </c>
      <c r="D927" s="18" t="s">
        <v>8221</v>
      </c>
      <c r="E927" s="17">
        <v>5</v>
      </c>
    </row>
    <row r="928" spans="1:5">
      <c r="A928" s="16" t="s">
        <v>8219</v>
      </c>
      <c r="B928" s="17">
        <v>354</v>
      </c>
      <c r="D928" s="18" t="s">
        <v>8221</v>
      </c>
      <c r="E928" s="17">
        <v>0</v>
      </c>
    </row>
    <row r="929" spans="1:5">
      <c r="A929" s="16" t="s">
        <v>8219</v>
      </c>
      <c r="B929" s="17">
        <v>191</v>
      </c>
      <c r="D929" s="18" t="s">
        <v>8221</v>
      </c>
      <c r="E929" s="17">
        <v>0</v>
      </c>
    </row>
    <row r="930" spans="1:5">
      <c r="A930" s="16" t="s">
        <v>8219</v>
      </c>
      <c r="B930" s="17">
        <v>303</v>
      </c>
      <c r="D930" s="18" t="s">
        <v>8221</v>
      </c>
      <c r="E930" s="17">
        <v>0</v>
      </c>
    </row>
    <row r="931" spans="1:5">
      <c r="A931" s="16" t="s">
        <v>8219</v>
      </c>
      <c r="B931" s="17">
        <v>137</v>
      </c>
      <c r="D931" s="18" t="s">
        <v>8221</v>
      </c>
      <c r="E931" s="17">
        <v>2</v>
      </c>
    </row>
    <row r="932" spans="1:5">
      <c r="A932" s="16" t="s">
        <v>8219</v>
      </c>
      <c r="B932" s="17">
        <v>41</v>
      </c>
      <c r="D932" s="18" t="s">
        <v>8221</v>
      </c>
      <c r="E932" s="17">
        <v>0</v>
      </c>
    </row>
    <row r="933" spans="1:5">
      <c r="A933" s="16" t="s">
        <v>8219</v>
      </c>
      <c r="B933" s="17">
        <v>398</v>
      </c>
      <c r="D933" s="18" t="s">
        <v>8221</v>
      </c>
      <c r="E933" s="17">
        <v>0</v>
      </c>
    </row>
    <row r="934" spans="1:5">
      <c r="A934" s="16" t="s">
        <v>8219</v>
      </c>
      <c r="B934" s="17">
        <v>1737</v>
      </c>
      <c r="D934" s="18" t="s">
        <v>8221</v>
      </c>
      <c r="E934" s="17">
        <v>28</v>
      </c>
    </row>
    <row r="935" spans="1:5">
      <c r="A935" s="16" t="s">
        <v>8219</v>
      </c>
      <c r="B935" s="17">
        <v>971</v>
      </c>
      <c r="D935" s="18" t="s">
        <v>8221</v>
      </c>
      <c r="E935" s="17">
        <v>2</v>
      </c>
    </row>
    <row r="936" spans="1:5">
      <c r="A936" s="16" t="s">
        <v>8219</v>
      </c>
      <c r="B936" s="17">
        <v>183</v>
      </c>
      <c r="D936" s="18" t="s">
        <v>8221</v>
      </c>
      <c r="E936" s="17">
        <v>0</v>
      </c>
    </row>
    <row r="937" spans="1:5">
      <c r="A937" s="16" t="s">
        <v>8219</v>
      </c>
      <c r="B937" s="17">
        <v>4562</v>
      </c>
      <c r="D937" s="18" t="s">
        <v>8221</v>
      </c>
      <c r="E937" s="17">
        <v>0</v>
      </c>
    </row>
    <row r="938" spans="1:5">
      <c r="A938" s="16" t="s">
        <v>8219</v>
      </c>
      <c r="B938" s="17">
        <v>26457</v>
      </c>
      <c r="D938" s="18" t="s">
        <v>8221</v>
      </c>
      <c r="E938" s="17">
        <v>0</v>
      </c>
    </row>
    <row r="939" spans="1:5">
      <c r="A939" s="16" t="s">
        <v>8219</v>
      </c>
      <c r="B939" s="17">
        <v>162</v>
      </c>
      <c r="D939" s="18" t="s">
        <v>8221</v>
      </c>
      <c r="E939" s="17">
        <v>4</v>
      </c>
    </row>
    <row r="940" spans="1:5">
      <c r="A940" s="16" t="s">
        <v>8219</v>
      </c>
      <c r="B940" s="17">
        <v>479</v>
      </c>
      <c r="D940" s="18" t="s">
        <v>8221</v>
      </c>
      <c r="E940" s="17">
        <v>12</v>
      </c>
    </row>
    <row r="941" spans="1:5">
      <c r="A941" s="16" t="s">
        <v>8219</v>
      </c>
      <c r="B941" s="17">
        <v>426</v>
      </c>
      <c r="D941" s="18" t="s">
        <v>8221</v>
      </c>
      <c r="E941" s="17">
        <v>0</v>
      </c>
    </row>
    <row r="942" spans="1:5">
      <c r="A942" s="16" t="s">
        <v>8219</v>
      </c>
      <c r="B942" s="17">
        <v>450</v>
      </c>
      <c r="D942" s="18" t="s">
        <v>8221</v>
      </c>
      <c r="E942" s="17">
        <v>33</v>
      </c>
    </row>
    <row r="943" spans="1:5">
      <c r="A943" s="16" t="s">
        <v>8219</v>
      </c>
      <c r="B943" s="17">
        <v>1780</v>
      </c>
      <c r="D943" s="18" t="s">
        <v>8221</v>
      </c>
      <c r="E943" s="17">
        <v>0</v>
      </c>
    </row>
    <row r="944" spans="1:5">
      <c r="A944" s="16" t="s">
        <v>8219</v>
      </c>
      <c r="B944" s="17">
        <v>122</v>
      </c>
      <c r="D944" s="18" t="s">
        <v>8221</v>
      </c>
      <c r="E944" s="17">
        <v>4</v>
      </c>
    </row>
    <row r="945" spans="1:5">
      <c r="A945" s="16" t="s">
        <v>8219</v>
      </c>
      <c r="B945" s="17">
        <v>95</v>
      </c>
      <c r="D945" s="18" t="s">
        <v>8221</v>
      </c>
      <c r="E945" s="17">
        <v>0</v>
      </c>
    </row>
    <row r="946" spans="1:5">
      <c r="A946" s="16" t="s">
        <v>8219</v>
      </c>
      <c r="B946" s="17">
        <v>325</v>
      </c>
      <c r="D946" s="18" t="s">
        <v>8221</v>
      </c>
      <c r="E946" s="17">
        <v>11</v>
      </c>
    </row>
    <row r="947" spans="1:5">
      <c r="A947" s="16" t="s">
        <v>8219</v>
      </c>
      <c r="B947" s="17">
        <v>353</v>
      </c>
      <c r="D947" s="18" t="s">
        <v>8221</v>
      </c>
      <c r="E947" s="17">
        <v>1</v>
      </c>
    </row>
    <row r="948" spans="1:5">
      <c r="A948" s="16" t="s">
        <v>8219</v>
      </c>
      <c r="B948" s="17">
        <v>105</v>
      </c>
      <c r="D948" s="18" t="s">
        <v>8221</v>
      </c>
      <c r="E948" s="17">
        <v>5</v>
      </c>
    </row>
    <row r="949" spans="1:5">
      <c r="A949" s="16" t="s">
        <v>8219</v>
      </c>
      <c r="B949" s="17">
        <v>729</v>
      </c>
      <c r="D949" s="18" t="s">
        <v>8221</v>
      </c>
      <c r="E949" s="17">
        <v>0</v>
      </c>
    </row>
    <row r="950" spans="1:5">
      <c r="A950" s="16" t="s">
        <v>8219</v>
      </c>
      <c r="B950" s="17">
        <v>454</v>
      </c>
      <c r="D950" s="18" t="s">
        <v>8221</v>
      </c>
      <c r="E950" s="17">
        <v>1</v>
      </c>
    </row>
    <row r="951" spans="1:5">
      <c r="A951" s="16" t="s">
        <v>8219</v>
      </c>
      <c r="B951" s="17">
        <v>539</v>
      </c>
      <c r="D951" s="18" t="s">
        <v>8221</v>
      </c>
      <c r="E951" s="17">
        <v>1</v>
      </c>
    </row>
    <row r="952" spans="1:5">
      <c r="A952" s="16" t="s">
        <v>8219</v>
      </c>
      <c r="B952" s="17">
        <v>79</v>
      </c>
      <c r="D952" s="18" t="s">
        <v>8221</v>
      </c>
      <c r="E952" s="17">
        <v>6</v>
      </c>
    </row>
    <row r="953" spans="1:5">
      <c r="A953" s="16" t="s">
        <v>8219</v>
      </c>
      <c r="B953" s="17">
        <v>94</v>
      </c>
      <c r="D953" s="18" t="s">
        <v>8221</v>
      </c>
      <c r="E953" s="17">
        <v>8</v>
      </c>
    </row>
    <row r="954" spans="1:5">
      <c r="A954" s="16" t="s">
        <v>8219</v>
      </c>
      <c r="B954" s="17">
        <v>625</v>
      </c>
      <c r="D954" s="18" t="s">
        <v>8221</v>
      </c>
      <c r="E954" s="17">
        <v>1</v>
      </c>
    </row>
    <row r="955" spans="1:5">
      <c r="A955" s="16" t="s">
        <v>8219</v>
      </c>
      <c r="B955" s="17">
        <v>508</v>
      </c>
      <c r="D955" s="18" t="s">
        <v>8221</v>
      </c>
      <c r="E955" s="17">
        <v>0</v>
      </c>
    </row>
    <row r="956" spans="1:5">
      <c r="A956" s="16" t="s">
        <v>8219</v>
      </c>
      <c r="B956" s="17">
        <v>531</v>
      </c>
      <c r="D956" s="18" t="s">
        <v>8221</v>
      </c>
      <c r="E956" s="17">
        <v>2</v>
      </c>
    </row>
    <row r="957" spans="1:5">
      <c r="A957" s="16" t="s">
        <v>8219</v>
      </c>
      <c r="B957" s="17">
        <v>158</v>
      </c>
      <c r="D957" s="18" t="s">
        <v>8221</v>
      </c>
      <c r="E957" s="17">
        <v>1</v>
      </c>
    </row>
    <row r="958" spans="1:5">
      <c r="A958" s="16" t="s">
        <v>8219</v>
      </c>
      <c r="B958" s="17">
        <v>508</v>
      </c>
      <c r="D958" s="18" t="s">
        <v>8221</v>
      </c>
      <c r="E958" s="17">
        <v>0</v>
      </c>
    </row>
    <row r="959" spans="1:5">
      <c r="A959" s="16" t="s">
        <v>8219</v>
      </c>
      <c r="B959" s="17">
        <v>644</v>
      </c>
      <c r="D959" s="18" t="s">
        <v>8221</v>
      </c>
      <c r="E959" s="17">
        <v>1</v>
      </c>
    </row>
    <row r="960" spans="1:5">
      <c r="A960" s="16" t="s">
        <v>8219</v>
      </c>
      <c r="B960" s="17">
        <v>848</v>
      </c>
      <c r="D960" s="18" t="s">
        <v>8221</v>
      </c>
      <c r="E960" s="17">
        <v>19</v>
      </c>
    </row>
    <row r="961" spans="1:5">
      <c r="A961" s="16" t="s">
        <v>8219</v>
      </c>
      <c r="B961" s="17">
        <v>429</v>
      </c>
      <c r="D961" s="18" t="s">
        <v>8221</v>
      </c>
      <c r="E961" s="17">
        <v>27</v>
      </c>
    </row>
    <row r="962" spans="1:5">
      <c r="A962" s="16" t="s">
        <v>8219</v>
      </c>
      <c r="B962" s="17">
        <v>204</v>
      </c>
      <c r="D962" s="18" t="s">
        <v>8221</v>
      </c>
      <c r="E962" s="17">
        <v>7</v>
      </c>
    </row>
    <row r="963" spans="1:5">
      <c r="A963" s="16" t="s">
        <v>8219</v>
      </c>
      <c r="B963" s="17">
        <v>379</v>
      </c>
      <c r="D963" s="18" t="s">
        <v>8221</v>
      </c>
      <c r="E963" s="17">
        <v>14</v>
      </c>
    </row>
    <row r="964" spans="1:5">
      <c r="A964" s="16" t="s">
        <v>8219</v>
      </c>
      <c r="B964" s="17">
        <v>271</v>
      </c>
      <c r="D964" s="18" t="s">
        <v>8221</v>
      </c>
      <c r="E964" s="17">
        <v>5</v>
      </c>
    </row>
    <row r="965" spans="1:5">
      <c r="A965" s="16" t="s">
        <v>8219</v>
      </c>
      <c r="B965" s="17">
        <v>120</v>
      </c>
      <c r="D965" s="18" t="s">
        <v>8221</v>
      </c>
      <c r="E965" s="17">
        <v>30</v>
      </c>
    </row>
    <row r="966" spans="1:5">
      <c r="A966" s="16" t="s">
        <v>8219</v>
      </c>
      <c r="B966" s="17">
        <v>140</v>
      </c>
      <c r="D966" s="18" t="s">
        <v>8221</v>
      </c>
      <c r="E966" s="17">
        <v>1</v>
      </c>
    </row>
    <row r="967" spans="1:5">
      <c r="A967" s="16" t="s">
        <v>8219</v>
      </c>
      <c r="B967" s="17">
        <v>193</v>
      </c>
      <c r="D967" s="18" t="s">
        <v>8221</v>
      </c>
      <c r="E967" s="17">
        <v>0</v>
      </c>
    </row>
    <row r="968" spans="1:5">
      <c r="A968" s="16" t="s">
        <v>8219</v>
      </c>
      <c r="B968" s="17">
        <v>180</v>
      </c>
      <c r="D968" s="18" t="s">
        <v>8221</v>
      </c>
      <c r="E968" s="17">
        <v>60</v>
      </c>
    </row>
    <row r="969" spans="1:5">
      <c r="A969" s="16" t="s">
        <v>8219</v>
      </c>
      <c r="B969" s="17">
        <v>263</v>
      </c>
      <c r="D969" s="18" t="s">
        <v>8221</v>
      </c>
      <c r="E969" s="17">
        <v>84</v>
      </c>
    </row>
    <row r="970" spans="1:5">
      <c r="A970" s="16" t="s">
        <v>8219</v>
      </c>
      <c r="B970" s="17">
        <v>217</v>
      </c>
      <c r="D970" s="18" t="s">
        <v>8221</v>
      </c>
      <c r="E970" s="17">
        <v>47</v>
      </c>
    </row>
    <row r="971" spans="1:5">
      <c r="A971" s="16" t="s">
        <v>8219</v>
      </c>
      <c r="B971" s="17">
        <v>443</v>
      </c>
      <c r="D971" s="18" t="s">
        <v>8221</v>
      </c>
      <c r="E971" s="17">
        <v>66</v>
      </c>
    </row>
    <row r="972" spans="1:5">
      <c r="A972" s="16" t="s">
        <v>8219</v>
      </c>
      <c r="B972" s="17">
        <v>1373</v>
      </c>
      <c r="D972" s="18" t="s">
        <v>8221</v>
      </c>
      <c r="E972" s="17">
        <v>171</v>
      </c>
    </row>
    <row r="973" spans="1:5">
      <c r="A973" s="16" t="s">
        <v>8219</v>
      </c>
      <c r="B973" s="17">
        <v>742</v>
      </c>
      <c r="D973" s="18" t="s">
        <v>8221</v>
      </c>
      <c r="E973" s="17">
        <v>29</v>
      </c>
    </row>
    <row r="974" spans="1:5">
      <c r="A974" s="16" t="s">
        <v>8219</v>
      </c>
      <c r="B974" s="17">
        <v>170</v>
      </c>
      <c r="D974" s="18" t="s">
        <v>8221</v>
      </c>
      <c r="E974" s="17">
        <v>9</v>
      </c>
    </row>
    <row r="975" spans="1:5">
      <c r="A975" s="16" t="s">
        <v>8219</v>
      </c>
      <c r="B975" s="17">
        <v>242</v>
      </c>
      <c r="D975" s="18" t="s">
        <v>8221</v>
      </c>
      <c r="E975" s="17">
        <v>27</v>
      </c>
    </row>
    <row r="976" spans="1:5">
      <c r="A976" s="16" t="s">
        <v>8219</v>
      </c>
      <c r="B976" s="17">
        <v>541</v>
      </c>
      <c r="D976" s="18" t="s">
        <v>8221</v>
      </c>
      <c r="E976" s="17">
        <v>2</v>
      </c>
    </row>
    <row r="977" spans="1:5">
      <c r="A977" s="16" t="s">
        <v>8219</v>
      </c>
      <c r="B977" s="17">
        <v>121</v>
      </c>
      <c r="D977" s="18" t="s">
        <v>8221</v>
      </c>
      <c r="E977" s="17">
        <v>3</v>
      </c>
    </row>
    <row r="978" spans="1:5">
      <c r="A978" s="16" t="s">
        <v>8219</v>
      </c>
      <c r="B978" s="17">
        <v>621</v>
      </c>
      <c r="D978" s="18" t="s">
        <v>8221</v>
      </c>
      <c r="E978" s="17">
        <v>4</v>
      </c>
    </row>
    <row r="979" spans="1:5">
      <c r="A979" s="16" t="s">
        <v>8219</v>
      </c>
      <c r="B979" s="17">
        <v>101</v>
      </c>
      <c r="D979" s="18" t="s">
        <v>8221</v>
      </c>
      <c r="E979" s="17">
        <v>2</v>
      </c>
    </row>
    <row r="980" spans="1:5">
      <c r="A980" s="16" t="s">
        <v>8219</v>
      </c>
      <c r="B980" s="17">
        <v>554</v>
      </c>
      <c r="D980" s="18" t="s">
        <v>8221</v>
      </c>
      <c r="E980" s="17">
        <v>20</v>
      </c>
    </row>
    <row r="981" spans="1:5">
      <c r="A981" s="16" t="s">
        <v>8219</v>
      </c>
      <c r="B981" s="17">
        <v>666</v>
      </c>
      <c r="D981" s="18" t="s">
        <v>8221</v>
      </c>
      <c r="E981" s="17">
        <v>3</v>
      </c>
    </row>
    <row r="982" spans="1:5">
      <c r="A982" s="16" t="s">
        <v>8219</v>
      </c>
      <c r="B982" s="17">
        <v>410</v>
      </c>
      <c r="D982" s="18" t="s">
        <v>8221</v>
      </c>
      <c r="E982" s="17">
        <v>4</v>
      </c>
    </row>
    <row r="983" spans="1:5">
      <c r="A983" s="16" t="s">
        <v>8219</v>
      </c>
      <c r="B983" s="17">
        <v>375</v>
      </c>
      <c r="D983" s="18" t="s">
        <v>8221</v>
      </c>
      <c r="E983" s="17">
        <v>1</v>
      </c>
    </row>
    <row r="984" spans="1:5">
      <c r="A984" s="16" t="s">
        <v>8219</v>
      </c>
      <c r="B984" s="17">
        <v>1364</v>
      </c>
      <c r="D984" s="18" t="s">
        <v>8221</v>
      </c>
      <c r="E984" s="17">
        <v>0</v>
      </c>
    </row>
    <row r="985" spans="1:5">
      <c r="A985" s="16" t="s">
        <v>8219</v>
      </c>
      <c r="B985" s="17">
        <v>35</v>
      </c>
      <c r="D985" s="18" t="s">
        <v>8221</v>
      </c>
      <c r="E985" s="17">
        <v>0</v>
      </c>
    </row>
    <row r="986" spans="1:5">
      <c r="A986" s="16" t="s">
        <v>8219</v>
      </c>
      <c r="B986" s="17">
        <v>203</v>
      </c>
      <c r="D986" s="18" t="s">
        <v>8221</v>
      </c>
      <c r="E986" s="17">
        <v>14</v>
      </c>
    </row>
    <row r="987" spans="1:5">
      <c r="A987" s="16" t="s">
        <v>8219</v>
      </c>
      <c r="B987" s="17">
        <v>49</v>
      </c>
      <c r="D987" s="18" t="s">
        <v>8221</v>
      </c>
      <c r="E987" s="17">
        <v>1</v>
      </c>
    </row>
    <row r="988" spans="1:5">
      <c r="A988" s="16" t="s">
        <v>8219</v>
      </c>
      <c r="B988" s="17">
        <v>5812</v>
      </c>
      <c r="D988" s="18" t="s">
        <v>8221</v>
      </c>
      <c r="E988" s="17">
        <v>118</v>
      </c>
    </row>
    <row r="989" spans="1:5">
      <c r="A989" s="16" t="s">
        <v>8219</v>
      </c>
      <c r="B989" s="17">
        <v>1556</v>
      </c>
      <c r="D989" s="18" t="s">
        <v>8221</v>
      </c>
      <c r="E989" s="17">
        <v>2</v>
      </c>
    </row>
    <row r="990" spans="1:5">
      <c r="A990" s="16" t="s">
        <v>8219</v>
      </c>
      <c r="B990" s="17">
        <v>65</v>
      </c>
      <c r="D990" s="18" t="s">
        <v>8221</v>
      </c>
      <c r="E990" s="17">
        <v>1</v>
      </c>
    </row>
    <row r="991" spans="1:5">
      <c r="A991" s="16" t="s">
        <v>8219</v>
      </c>
      <c r="B991" s="17">
        <v>10</v>
      </c>
      <c r="D991" s="18" t="s">
        <v>8221</v>
      </c>
      <c r="E991" s="17">
        <v>3</v>
      </c>
    </row>
    <row r="992" spans="1:5">
      <c r="A992" s="16" t="s">
        <v>8219</v>
      </c>
      <c r="B992" s="17">
        <v>76</v>
      </c>
      <c r="D992" s="18" t="s">
        <v>8221</v>
      </c>
      <c r="E992" s="17">
        <v>1</v>
      </c>
    </row>
    <row r="993" spans="1:5">
      <c r="A993" s="16" t="s">
        <v>8219</v>
      </c>
      <c r="B993" s="17">
        <v>263</v>
      </c>
      <c r="D993" s="18" t="s">
        <v>8221</v>
      </c>
      <c r="E993" s="17">
        <v>3</v>
      </c>
    </row>
    <row r="994" spans="1:5">
      <c r="A994" s="16" t="s">
        <v>8219</v>
      </c>
      <c r="B994" s="17">
        <v>1530</v>
      </c>
      <c r="D994" s="18" t="s">
        <v>8221</v>
      </c>
      <c r="E994" s="17">
        <v>38</v>
      </c>
    </row>
    <row r="995" spans="1:5">
      <c r="A995" s="16" t="s">
        <v>8219</v>
      </c>
      <c r="B995" s="17">
        <v>278</v>
      </c>
      <c r="D995" s="18" t="s">
        <v>8221</v>
      </c>
      <c r="E995" s="17">
        <v>52</v>
      </c>
    </row>
    <row r="996" spans="1:5">
      <c r="A996" s="16" t="s">
        <v>8219</v>
      </c>
      <c r="B996" s="17">
        <v>350</v>
      </c>
      <c r="D996" s="18" t="s">
        <v>8221</v>
      </c>
      <c r="E996" s="17">
        <v>2</v>
      </c>
    </row>
    <row r="997" spans="1:5">
      <c r="A997" s="16" t="s">
        <v>8219</v>
      </c>
      <c r="B997" s="17">
        <v>470</v>
      </c>
      <c r="D997" s="18" t="s">
        <v>8221</v>
      </c>
      <c r="E997" s="17">
        <v>0</v>
      </c>
    </row>
    <row r="998" spans="1:5">
      <c r="A998" s="16" t="s">
        <v>8219</v>
      </c>
      <c r="B998" s="17">
        <v>3</v>
      </c>
      <c r="D998" s="18" t="s">
        <v>8221</v>
      </c>
      <c r="E998" s="17">
        <v>4</v>
      </c>
    </row>
    <row r="999" spans="1:5">
      <c r="A999" s="16" t="s">
        <v>8219</v>
      </c>
      <c r="B999" s="17">
        <v>8200</v>
      </c>
      <c r="D999" s="18" t="s">
        <v>8221</v>
      </c>
      <c r="E999" s="17">
        <v>4</v>
      </c>
    </row>
    <row r="1000" spans="1:5">
      <c r="A1000" s="16" t="s">
        <v>8219</v>
      </c>
      <c r="B1000" s="17">
        <v>8359</v>
      </c>
      <c r="D1000" s="18" t="s">
        <v>8221</v>
      </c>
      <c r="E1000" s="17">
        <v>18</v>
      </c>
    </row>
    <row r="1001" spans="1:5">
      <c r="A1001" s="16" t="s">
        <v>8219</v>
      </c>
      <c r="B1001" s="17">
        <v>188</v>
      </c>
      <c r="D1001" s="18" t="s">
        <v>8221</v>
      </c>
      <c r="E1001" s="17">
        <v>0</v>
      </c>
    </row>
    <row r="1002" spans="1:5">
      <c r="A1002" s="16" t="s">
        <v>8219</v>
      </c>
      <c r="B1002" s="17">
        <v>48</v>
      </c>
      <c r="D1002" s="18" t="s">
        <v>8221</v>
      </c>
      <c r="E1002" s="17">
        <v>22</v>
      </c>
    </row>
    <row r="1003" spans="1:5">
      <c r="A1003" s="16" t="s">
        <v>8219</v>
      </c>
      <c r="B1003" s="17">
        <v>607</v>
      </c>
      <c r="D1003" s="18" t="s">
        <v>8221</v>
      </c>
      <c r="E1003" s="17">
        <v>49</v>
      </c>
    </row>
    <row r="1004" spans="1:5">
      <c r="A1004" s="16" t="s">
        <v>8219</v>
      </c>
      <c r="B1004" s="17">
        <v>50</v>
      </c>
      <c r="D1004" s="18" t="s">
        <v>8221</v>
      </c>
      <c r="E1004" s="17">
        <v>19</v>
      </c>
    </row>
    <row r="1005" spans="1:5">
      <c r="A1005" s="16" t="s">
        <v>8219</v>
      </c>
      <c r="B1005" s="17">
        <v>55</v>
      </c>
      <c r="D1005" s="18" t="s">
        <v>8221</v>
      </c>
      <c r="E1005" s="17">
        <v>4</v>
      </c>
    </row>
    <row r="1006" spans="1:5">
      <c r="A1006" s="16" t="s">
        <v>8219</v>
      </c>
      <c r="B1006" s="17">
        <v>38</v>
      </c>
      <c r="D1006" s="18" t="s">
        <v>8221</v>
      </c>
      <c r="E1006" s="17">
        <v>4</v>
      </c>
    </row>
    <row r="1007" spans="1:5">
      <c r="A1007" s="16" t="s">
        <v>8219</v>
      </c>
      <c r="B1007" s="17">
        <v>25</v>
      </c>
      <c r="D1007" s="18" t="s">
        <v>8221</v>
      </c>
      <c r="E1007" s="17">
        <v>2</v>
      </c>
    </row>
    <row r="1008" spans="1:5">
      <c r="A1008" s="16" t="s">
        <v>8219</v>
      </c>
      <c r="B1008" s="17">
        <v>46</v>
      </c>
      <c r="D1008" s="18" t="s">
        <v>8221</v>
      </c>
      <c r="E1008" s="17">
        <v>0</v>
      </c>
    </row>
    <row r="1009" spans="1:5">
      <c r="A1009" s="16" t="s">
        <v>8219</v>
      </c>
      <c r="B1009" s="17">
        <v>83</v>
      </c>
      <c r="D1009" s="18" t="s">
        <v>8221</v>
      </c>
      <c r="E1009" s="17">
        <v>0</v>
      </c>
    </row>
    <row r="1010" spans="1:5">
      <c r="A1010" s="16" t="s">
        <v>8219</v>
      </c>
      <c r="B1010" s="17">
        <v>35</v>
      </c>
      <c r="D1010" s="18" t="s">
        <v>8221</v>
      </c>
      <c r="E1010" s="17">
        <v>14</v>
      </c>
    </row>
    <row r="1011" spans="1:5">
      <c r="A1011" s="16" t="s">
        <v>8219</v>
      </c>
      <c r="B1011" s="17">
        <v>25</v>
      </c>
      <c r="D1011" s="18" t="s">
        <v>8221</v>
      </c>
      <c r="E1011" s="17">
        <v>8</v>
      </c>
    </row>
    <row r="1012" spans="1:5">
      <c r="A1012" s="16" t="s">
        <v>8219</v>
      </c>
      <c r="B1012" s="17">
        <v>75</v>
      </c>
      <c r="D1012" s="18" t="s">
        <v>8221</v>
      </c>
      <c r="E1012" s="17">
        <v>0</v>
      </c>
    </row>
    <row r="1013" spans="1:5">
      <c r="A1013" s="16" t="s">
        <v>8219</v>
      </c>
      <c r="B1013" s="17">
        <v>62</v>
      </c>
      <c r="D1013" s="18" t="s">
        <v>8221</v>
      </c>
      <c r="E1013" s="17">
        <v>15</v>
      </c>
    </row>
    <row r="1014" spans="1:5">
      <c r="A1014" s="16" t="s">
        <v>8219</v>
      </c>
      <c r="B1014" s="17">
        <v>160</v>
      </c>
      <c r="D1014" s="18" t="s">
        <v>8221</v>
      </c>
      <c r="E1014" s="17">
        <v>33</v>
      </c>
    </row>
    <row r="1015" spans="1:5">
      <c r="A1015" s="16" t="s">
        <v>8219</v>
      </c>
      <c r="B1015" s="17">
        <v>246</v>
      </c>
      <c r="D1015" s="18" t="s">
        <v>8221</v>
      </c>
      <c r="E1015" s="17">
        <v>2</v>
      </c>
    </row>
    <row r="1016" spans="1:5">
      <c r="A1016" s="16" t="s">
        <v>8219</v>
      </c>
      <c r="B1016" s="17">
        <v>55</v>
      </c>
      <c r="D1016" s="18" t="s">
        <v>8221</v>
      </c>
      <c r="E1016" s="17">
        <v>6</v>
      </c>
    </row>
    <row r="1017" spans="1:5">
      <c r="A1017" s="16" t="s">
        <v>8219</v>
      </c>
      <c r="B1017" s="17">
        <v>23</v>
      </c>
      <c r="D1017" s="18" t="s">
        <v>8221</v>
      </c>
      <c r="E1017" s="17">
        <v>2</v>
      </c>
    </row>
    <row r="1018" spans="1:5">
      <c r="A1018" s="16" t="s">
        <v>8219</v>
      </c>
      <c r="B1018" s="17">
        <v>72</v>
      </c>
      <c r="D1018" s="18" t="s">
        <v>8221</v>
      </c>
      <c r="E1018" s="17">
        <v>0</v>
      </c>
    </row>
    <row r="1019" spans="1:5">
      <c r="A1019" s="16" t="s">
        <v>8219</v>
      </c>
      <c r="B1019" s="17">
        <v>22</v>
      </c>
      <c r="D1019" s="18" t="s">
        <v>8221</v>
      </c>
      <c r="E1019" s="17">
        <v>4</v>
      </c>
    </row>
    <row r="1020" spans="1:5">
      <c r="A1020" s="16" t="s">
        <v>8219</v>
      </c>
      <c r="B1020" s="17">
        <v>14</v>
      </c>
      <c r="D1020" s="18" t="s">
        <v>8221</v>
      </c>
      <c r="E1020" s="17">
        <v>1</v>
      </c>
    </row>
    <row r="1021" spans="1:5">
      <c r="A1021" s="16" t="s">
        <v>8219</v>
      </c>
      <c r="B1021" s="17">
        <v>38</v>
      </c>
      <c r="D1021" s="18" t="s">
        <v>8221</v>
      </c>
      <c r="E1021" s="17">
        <v>3</v>
      </c>
    </row>
    <row r="1022" spans="1:5">
      <c r="A1022" s="16" t="s">
        <v>8219</v>
      </c>
      <c r="B1022" s="17">
        <v>32</v>
      </c>
      <c r="D1022" s="18" t="s">
        <v>8221</v>
      </c>
      <c r="E1022" s="17">
        <v>4</v>
      </c>
    </row>
    <row r="1023" spans="1:5">
      <c r="A1023" s="16" t="s">
        <v>8219</v>
      </c>
      <c r="B1023" s="17">
        <v>63</v>
      </c>
      <c r="D1023" s="18" t="s">
        <v>8221</v>
      </c>
      <c r="E1023" s="17">
        <v>0</v>
      </c>
    </row>
    <row r="1024" spans="1:5">
      <c r="A1024" s="16" t="s">
        <v>8219</v>
      </c>
      <c r="B1024" s="17">
        <v>27</v>
      </c>
      <c r="D1024" s="18" t="s">
        <v>8221</v>
      </c>
      <c r="E1024" s="17">
        <v>4</v>
      </c>
    </row>
    <row r="1025" spans="1:5">
      <c r="A1025" s="16" t="s">
        <v>8219</v>
      </c>
      <c r="B1025" s="17">
        <v>44</v>
      </c>
      <c r="D1025" s="18" t="s">
        <v>8221</v>
      </c>
      <c r="E1025" s="17">
        <v>3</v>
      </c>
    </row>
    <row r="1026" spans="1:5">
      <c r="A1026" s="16" t="s">
        <v>8219</v>
      </c>
      <c r="B1026" s="17">
        <v>38</v>
      </c>
      <c r="D1026" s="18" t="s">
        <v>8221</v>
      </c>
      <c r="E1026" s="17">
        <v>34</v>
      </c>
    </row>
    <row r="1027" spans="1:5">
      <c r="A1027" s="16" t="s">
        <v>8219</v>
      </c>
      <c r="B1027" s="17">
        <v>115</v>
      </c>
      <c r="D1027" s="18" t="s">
        <v>8221</v>
      </c>
      <c r="E1027" s="17">
        <v>2</v>
      </c>
    </row>
    <row r="1028" spans="1:5">
      <c r="A1028" s="16" t="s">
        <v>8219</v>
      </c>
      <c r="B1028" s="17">
        <v>37</v>
      </c>
      <c r="D1028" s="18" t="s">
        <v>8221</v>
      </c>
      <c r="E1028" s="17">
        <v>33</v>
      </c>
    </row>
    <row r="1029" spans="1:5">
      <c r="A1029" s="16" t="s">
        <v>8219</v>
      </c>
      <c r="B1029" s="17">
        <v>99</v>
      </c>
      <c r="D1029" s="18" t="s">
        <v>8221</v>
      </c>
      <c r="E1029" s="17">
        <v>0</v>
      </c>
    </row>
    <row r="1030" spans="1:5">
      <c r="A1030" s="16" t="s">
        <v>8219</v>
      </c>
      <c r="B1030" s="17">
        <v>44</v>
      </c>
      <c r="D1030" s="18" t="s">
        <v>8221</v>
      </c>
      <c r="E1030" s="17">
        <v>0</v>
      </c>
    </row>
    <row r="1031" spans="1:5">
      <c r="A1031" s="16" t="s">
        <v>8219</v>
      </c>
      <c r="B1031" s="17">
        <v>58</v>
      </c>
      <c r="D1031" s="18" t="s">
        <v>8221</v>
      </c>
      <c r="E1031" s="17">
        <v>1</v>
      </c>
    </row>
    <row r="1032" spans="1:5">
      <c r="A1032" s="16" t="s">
        <v>8219</v>
      </c>
      <c r="B1032" s="17">
        <v>191</v>
      </c>
      <c r="D1032" s="18" t="s">
        <v>8221</v>
      </c>
      <c r="E1032" s="17">
        <v>13</v>
      </c>
    </row>
    <row r="1033" spans="1:5">
      <c r="A1033" s="16" t="s">
        <v>8219</v>
      </c>
      <c r="B1033" s="17">
        <v>40</v>
      </c>
      <c r="D1033" s="18" t="s">
        <v>8221</v>
      </c>
      <c r="E1033" s="17">
        <v>2</v>
      </c>
    </row>
    <row r="1034" spans="1:5">
      <c r="A1034" s="16" t="s">
        <v>8219</v>
      </c>
      <c r="B1034" s="17">
        <v>38</v>
      </c>
      <c r="D1034" s="18" t="s">
        <v>8221</v>
      </c>
      <c r="E1034" s="17">
        <v>36</v>
      </c>
    </row>
    <row r="1035" spans="1:5">
      <c r="A1035" s="16" t="s">
        <v>8219</v>
      </c>
      <c r="B1035" s="17">
        <v>39</v>
      </c>
      <c r="D1035" s="18" t="s">
        <v>8221</v>
      </c>
      <c r="E1035" s="17">
        <v>1</v>
      </c>
    </row>
    <row r="1036" spans="1:5">
      <c r="A1036" s="16" t="s">
        <v>8219</v>
      </c>
      <c r="B1036" s="17">
        <v>11</v>
      </c>
      <c r="D1036" s="18" t="s">
        <v>8221</v>
      </c>
      <c r="E1036" s="17">
        <v>15</v>
      </c>
    </row>
    <row r="1037" spans="1:5">
      <c r="A1037" s="16" t="s">
        <v>8219</v>
      </c>
      <c r="B1037" s="17">
        <v>107</v>
      </c>
      <c r="D1037" s="18" t="s">
        <v>8221</v>
      </c>
      <c r="E1037" s="17">
        <v>1</v>
      </c>
    </row>
    <row r="1038" spans="1:5">
      <c r="A1038" s="16" t="s">
        <v>8219</v>
      </c>
      <c r="B1038" s="17">
        <v>147</v>
      </c>
      <c r="D1038" s="18" t="s">
        <v>8221</v>
      </c>
      <c r="E1038" s="17">
        <v>0</v>
      </c>
    </row>
    <row r="1039" spans="1:5">
      <c r="A1039" s="16" t="s">
        <v>8219</v>
      </c>
      <c r="B1039" s="17">
        <v>36</v>
      </c>
      <c r="D1039" s="18" t="s">
        <v>8221</v>
      </c>
      <c r="E1039" s="17">
        <v>1</v>
      </c>
    </row>
    <row r="1040" spans="1:5">
      <c r="A1040" s="16" t="s">
        <v>8219</v>
      </c>
      <c r="B1040" s="17">
        <v>92</v>
      </c>
      <c r="D1040" s="18" t="s">
        <v>8221</v>
      </c>
      <c r="E1040" s="17">
        <v>0</v>
      </c>
    </row>
    <row r="1041" spans="1:5">
      <c r="A1041" s="16" t="s">
        <v>8219</v>
      </c>
      <c r="B1041" s="17">
        <v>35</v>
      </c>
      <c r="D1041" s="18" t="s">
        <v>8221</v>
      </c>
      <c r="E1041" s="17">
        <v>0</v>
      </c>
    </row>
    <row r="1042" spans="1:5">
      <c r="A1042" s="16" t="s">
        <v>8219</v>
      </c>
      <c r="B1042" s="17">
        <v>17</v>
      </c>
      <c r="D1042" s="18" t="s">
        <v>8221</v>
      </c>
      <c r="E1042" s="17">
        <v>1</v>
      </c>
    </row>
    <row r="1043" spans="1:5">
      <c r="A1043" s="16" t="s">
        <v>8219</v>
      </c>
      <c r="B1043" s="17">
        <v>22</v>
      </c>
      <c r="D1043" s="18" t="s">
        <v>8221</v>
      </c>
      <c r="E1043" s="17">
        <v>39</v>
      </c>
    </row>
    <row r="1044" spans="1:5">
      <c r="A1044" s="16" t="s">
        <v>8219</v>
      </c>
      <c r="B1044" s="17">
        <v>69</v>
      </c>
      <c r="D1044" s="18" t="s">
        <v>8221</v>
      </c>
      <c r="E1044" s="17">
        <v>0</v>
      </c>
    </row>
    <row r="1045" spans="1:5">
      <c r="A1045" s="16" t="s">
        <v>8219</v>
      </c>
      <c r="B1045" s="17">
        <v>13</v>
      </c>
      <c r="D1045" s="18" t="s">
        <v>8221</v>
      </c>
      <c r="E1045" s="17">
        <v>0</v>
      </c>
    </row>
    <row r="1046" spans="1:5">
      <c r="A1046" s="16" t="s">
        <v>8219</v>
      </c>
      <c r="B1046" s="17">
        <v>58</v>
      </c>
      <c r="D1046" s="18" t="s">
        <v>8221</v>
      </c>
      <c r="E1046" s="17">
        <v>3</v>
      </c>
    </row>
    <row r="1047" spans="1:5">
      <c r="A1047" s="16" t="s">
        <v>8219</v>
      </c>
      <c r="B1047" s="17">
        <v>44</v>
      </c>
      <c r="D1047" s="18" t="s">
        <v>8221</v>
      </c>
      <c r="E1047" s="17">
        <v>1</v>
      </c>
    </row>
    <row r="1048" spans="1:5">
      <c r="A1048" s="16" t="s">
        <v>8219</v>
      </c>
      <c r="B1048" s="17">
        <v>83</v>
      </c>
      <c r="D1048" s="18" t="s">
        <v>8221</v>
      </c>
      <c r="E1048" s="17">
        <v>13</v>
      </c>
    </row>
    <row r="1049" spans="1:5">
      <c r="A1049" s="16" t="s">
        <v>8219</v>
      </c>
      <c r="B1049" s="17">
        <v>117</v>
      </c>
      <c r="D1049" s="18" t="s">
        <v>8221</v>
      </c>
      <c r="E1049" s="17">
        <v>0</v>
      </c>
    </row>
    <row r="1050" spans="1:5">
      <c r="A1050" s="16" t="s">
        <v>8219</v>
      </c>
      <c r="B1050" s="17">
        <v>32</v>
      </c>
      <c r="D1050" s="18" t="s">
        <v>8221</v>
      </c>
      <c r="E1050" s="17">
        <v>6</v>
      </c>
    </row>
    <row r="1051" spans="1:5">
      <c r="A1051" s="16" t="s">
        <v>8219</v>
      </c>
      <c r="B1051" s="17">
        <v>8</v>
      </c>
      <c r="D1051" s="18" t="s">
        <v>8221</v>
      </c>
      <c r="E1051" s="17">
        <v>0</v>
      </c>
    </row>
    <row r="1052" spans="1:5">
      <c r="A1052" s="16" t="s">
        <v>8219</v>
      </c>
      <c r="B1052" s="17">
        <v>340</v>
      </c>
      <c r="D1052" s="18" t="s">
        <v>8221</v>
      </c>
      <c r="E1052" s="17">
        <v>14</v>
      </c>
    </row>
    <row r="1053" spans="1:5">
      <c r="A1053" s="16" t="s">
        <v>8219</v>
      </c>
      <c r="B1053" s="17">
        <v>7</v>
      </c>
      <c r="D1053" s="18" t="s">
        <v>8221</v>
      </c>
      <c r="E1053" s="17">
        <v>5</v>
      </c>
    </row>
    <row r="1054" spans="1:5">
      <c r="A1054" s="16" t="s">
        <v>8219</v>
      </c>
      <c r="B1054" s="17">
        <v>19</v>
      </c>
      <c r="D1054" s="18" t="s">
        <v>8221</v>
      </c>
      <c r="E1054" s="17">
        <v>6</v>
      </c>
    </row>
    <row r="1055" spans="1:5">
      <c r="A1055" s="16" t="s">
        <v>8219</v>
      </c>
      <c r="B1055" s="17">
        <v>47</v>
      </c>
      <c r="D1055" s="18" t="s">
        <v>8221</v>
      </c>
      <c r="E1055" s="17">
        <v>15</v>
      </c>
    </row>
    <row r="1056" spans="1:5">
      <c r="A1056" s="16" t="s">
        <v>8219</v>
      </c>
      <c r="B1056" s="17">
        <v>13</v>
      </c>
      <c r="D1056" s="18" t="s">
        <v>8221</v>
      </c>
      <c r="E1056" s="17">
        <v>0</v>
      </c>
    </row>
    <row r="1057" spans="1:5">
      <c r="A1057" s="16" t="s">
        <v>8219</v>
      </c>
      <c r="B1057" s="17">
        <v>90</v>
      </c>
      <c r="D1057" s="18" t="s">
        <v>8221</v>
      </c>
      <c r="E1057" s="17">
        <v>1</v>
      </c>
    </row>
    <row r="1058" spans="1:5">
      <c r="A1058" s="16" t="s">
        <v>8219</v>
      </c>
      <c r="B1058" s="17">
        <v>63</v>
      </c>
      <c r="D1058" s="18" t="s">
        <v>8221</v>
      </c>
      <c r="E1058" s="17">
        <v>9</v>
      </c>
    </row>
    <row r="1059" spans="1:5">
      <c r="A1059" s="16" t="s">
        <v>8219</v>
      </c>
      <c r="B1059" s="17">
        <v>26</v>
      </c>
      <c r="D1059" s="18" t="s">
        <v>8221</v>
      </c>
      <c r="E1059" s="17">
        <v>3</v>
      </c>
    </row>
    <row r="1060" spans="1:5">
      <c r="A1060" s="16" t="s">
        <v>8219</v>
      </c>
      <c r="B1060" s="17">
        <v>71</v>
      </c>
      <c r="D1060" s="18" t="s">
        <v>8221</v>
      </c>
      <c r="E1060" s="17">
        <v>3</v>
      </c>
    </row>
    <row r="1061" spans="1:5">
      <c r="A1061" s="16" t="s">
        <v>8219</v>
      </c>
      <c r="B1061" s="17">
        <v>38</v>
      </c>
      <c r="D1061" s="18" t="s">
        <v>8221</v>
      </c>
      <c r="E1061" s="17">
        <v>1</v>
      </c>
    </row>
    <row r="1062" spans="1:5">
      <c r="A1062" s="16" t="s">
        <v>8219</v>
      </c>
      <c r="B1062" s="17">
        <v>859</v>
      </c>
      <c r="D1062" s="18" t="s">
        <v>8221</v>
      </c>
      <c r="E1062" s="17">
        <v>3</v>
      </c>
    </row>
    <row r="1063" spans="1:5">
      <c r="A1063" s="16" t="s">
        <v>8219</v>
      </c>
      <c r="B1063" s="17">
        <v>21</v>
      </c>
      <c r="D1063" s="18" t="s">
        <v>8221</v>
      </c>
      <c r="E1063" s="17">
        <v>0</v>
      </c>
    </row>
    <row r="1064" spans="1:5">
      <c r="A1064" s="16" t="s">
        <v>8219</v>
      </c>
      <c r="B1064" s="17">
        <v>78</v>
      </c>
      <c r="D1064" s="18" t="s">
        <v>8221</v>
      </c>
      <c r="E1064" s="17">
        <v>2</v>
      </c>
    </row>
    <row r="1065" spans="1:5">
      <c r="A1065" s="16" t="s">
        <v>8219</v>
      </c>
      <c r="B1065" s="17">
        <v>53</v>
      </c>
      <c r="D1065" s="18" t="s">
        <v>8221</v>
      </c>
      <c r="E1065" s="17">
        <v>10</v>
      </c>
    </row>
    <row r="1066" spans="1:5">
      <c r="A1066" s="16" t="s">
        <v>8219</v>
      </c>
      <c r="B1066" s="17">
        <v>356</v>
      </c>
      <c r="D1066" s="18" t="s">
        <v>8221</v>
      </c>
      <c r="E1066" s="17">
        <v>60</v>
      </c>
    </row>
    <row r="1067" spans="1:5">
      <c r="A1067" s="16" t="s">
        <v>8219</v>
      </c>
      <c r="B1067" s="17">
        <v>279</v>
      </c>
      <c r="D1067" s="18" t="s">
        <v>8221</v>
      </c>
      <c r="E1067" s="17">
        <v>5</v>
      </c>
    </row>
    <row r="1068" spans="1:5">
      <c r="A1068" s="16" t="s">
        <v>8219</v>
      </c>
      <c r="B1068" s="17">
        <v>266</v>
      </c>
      <c r="D1068" s="18" t="s">
        <v>8221</v>
      </c>
      <c r="E1068" s="17">
        <v>9</v>
      </c>
    </row>
    <row r="1069" spans="1:5">
      <c r="A1069" s="16" t="s">
        <v>8219</v>
      </c>
      <c r="B1069" s="17">
        <v>623</v>
      </c>
      <c r="D1069" s="18" t="s">
        <v>8221</v>
      </c>
      <c r="E1069" s="17">
        <v>13</v>
      </c>
    </row>
    <row r="1070" spans="1:5">
      <c r="A1070" s="16" t="s">
        <v>8219</v>
      </c>
      <c r="B1070" s="17">
        <v>392</v>
      </c>
      <c r="D1070" s="18" t="s">
        <v>8221</v>
      </c>
      <c r="E1070" s="17">
        <v>0</v>
      </c>
    </row>
    <row r="1071" spans="1:5">
      <c r="A1071" s="16" t="s">
        <v>8219</v>
      </c>
      <c r="B1071" s="17">
        <v>3562</v>
      </c>
      <c r="D1071" s="18" t="s">
        <v>8221</v>
      </c>
      <c r="E1071" s="17">
        <v>8</v>
      </c>
    </row>
    <row r="1072" spans="1:5">
      <c r="A1072" s="16" t="s">
        <v>8219</v>
      </c>
      <c r="B1072" s="17">
        <v>514</v>
      </c>
      <c r="D1072" s="18" t="s">
        <v>8221</v>
      </c>
      <c r="E1072" s="17">
        <v>3</v>
      </c>
    </row>
    <row r="1073" spans="1:5">
      <c r="A1073" s="16" t="s">
        <v>8219</v>
      </c>
      <c r="B1073" s="17">
        <v>88</v>
      </c>
      <c r="D1073" s="18" t="s">
        <v>8221</v>
      </c>
      <c r="E1073" s="17">
        <v>3</v>
      </c>
    </row>
    <row r="1074" spans="1:5">
      <c r="A1074" s="16" t="s">
        <v>8219</v>
      </c>
      <c r="B1074" s="17">
        <v>537</v>
      </c>
      <c r="D1074" s="18" t="s">
        <v>8221</v>
      </c>
      <c r="E1074" s="17">
        <v>0</v>
      </c>
    </row>
    <row r="1075" spans="1:5">
      <c r="A1075" s="16" t="s">
        <v>8219</v>
      </c>
      <c r="B1075" s="17">
        <v>25</v>
      </c>
      <c r="D1075" s="18" t="s">
        <v>8221</v>
      </c>
      <c r="E1075" s="17">
        <v>6</v>
      </c>
    </row>
    <row r="1076" spans="1:5">
      <c r="A1076" s="16" t="s">
        <v>8219</v>
      </c>
      <c r="B1076" s="17">
        <v>3238</v>
      </c>
      <c r="D1076" s="18" t="s">
        <v>8221</v>
      </c>
      <c r="E1076" s="17">
        <v>4</v>
      </c>
    </row>
    <row r="1077" spans="1:5">
      <c r="A1077" s="16" t="s">
        <v>8219</v>
      </c>
      <c r="B1077" s="17">
        <v>897</v>
      </c>
      <c r="D1077" s="18" t="s">
        <v>8221</v>
      </c>
      <c r="E1077" s="17">
        <v>1</v>
      </c>
    </row>
    <row r="1078" spans="1:5">
      <c r="A1078" s="16" t="s">
        <v>8219</v>
      </c>
      <c r="B1078" s="17">
        <v>878</v>
      </c>
      <c r="D1078" s="18" t="s">
        <v>8221</v>
      </c>
      <c r="E1078" s="17">
        <v>29</v>
      </c>
    </row>
    <row r="1079" spans="1:5">
      <c r="A1079" s="16" t="s">
        <v>8219</v>
      </c>
      <c r="B1079" s="17">
        <v>115</v>
      </c>
      <c r="D1079" s="18" t="s">
        <v>8221</v>
      </c>
      <c r="E1079" s="17">
        <v>0</v>
      </c>
    </row>
    <row r="1080" spans="1:5">
      <c r="A1080" s="16" t="s">
        <v>8219</v>
      </c>
      <c r="B1080" s="17">
        <v>234</v>
      </c>
      <c r="D1080" s="18" t="s">
        <v>8221</v>
      </c>
      <c r="E1080" s="17">
        <v>4</v>
      </c>
    </row>
    <row r="1081" spans="1:5">
      <c r="A1081" s="16" t="s">
        <v>8219</v>
      </c>
      <c r="B1081" s="17">
        <v>4330</v>
      </c>
      <c r="D1081" s="18" t="s">
        <v>8221</v>
      </c>
      <c r="E1081" s="17">
        <v>5</v>
      </c>
    </row>
    <row r="1082" spans="1:5">
      <c r="A1082" s="16" t="s">
        <v>8219</v>
      </c>
      <c r="B1082" s="17">
        <v>651</v>
      </c>
      <c r="D1082" s="18" t="s">
        <v>8221</v>
      </c>
      <c r="E1082" s="17">
        <v>4</v>
      </c>
    </row>
    <row r="1083" spans="1:5">
      <c r="A1083" s="16" t="s">
        <v>8219</v>
      </c>
      <c r="B1083" s="17">
        <v>251</v>
      </c>
      <c r="D1083" s="18" t="s">
        <v>8221</v>
      </c>
      <c r="E1083" s="17">
        <v>5</v>
      </c>
    </row>
    <row r="1084" spans="1:5">
      <c r="A1084" s="16" t="s">
        <v>8219</v>
      </c>
      <c r="B1084" s="17">
        <v>263</v>
      </c>
      <c r="D1084" s="18" t="s">
        <v>8221</v>
      </c>
      <c r="E1084" s="17">
        <v>1</v>
      </c>
    </row>
    <row r="1085" spans="1:5">
      <c r="A1085" s="16" t="s">
        <v>8219</v>
      </c>
      <c r="B1085" s="17">
        <v>28</v>
      </c>
      <c r="D1085" s="18" t="s">
        <v>8221</v>
      </c>
      <c r="E1085" s="17">
        <v>1</v>
      </c>
    </row>
    <row r="1086" spans="1:5">
      <c r="A1086" s="16" t="s">
        <v>8219</v>
      </c>
      <c r="B1086" s="17">
        <v>721</v>
      </c>
      <c r="D1086" s="18" t="s">
        <v>8221</v>
      </c>
      <c r="E1086" s="17">
        <v>0</v>
      </c>
    </row>
    <row r="1087" spans="1:5">
      <c r="A1087" s="16" t="s">
        <v>8219</v>
      </c>
      <c r="B1087" s="17">
        <v>50</v>
      </c>
      <c r="D1087" s="18" t="s">
        <v>8221</v>
      </c>
      <c r="E1087" s="17">
        <v>14</v>
      </c>
    </row>
    <row r="1088" spans="1:5">
      <c r="A1088" s="16" t="s">
        <v>8219</v>
      </c>
      <c r="B1088" s="17">
        <v>73</v>
      </c>
      <c r="D1088" s="18" t="s">
        <v>8221</v>
      </c>
      <c r="E1088" s="17">
        <v>3</v>
      </c>
    </row>
    <row r="1089" spans="1:5">
      <c r="A1089" s="16" t="s">
        <v>8219</v>
      </c>
      <c r="B1089" s="17">
        <v>27</v>
      </c>
      <c r="D1089" s="18" t="s">
        <v>8221</v>
      </c>
      <c r="E1089" s="17">
        <v>10</v>
      </c>
    </row>
    <row r="1090" spans="1:5">
      <c r="A1090" s="16" t="s">
        <v>8219</v>
      </c>
      <c r="B1090" s="17">
        <v>34</v>
      </c>
      <c r="D1090" s="18" t="s">
        <v>8221</v>
      </c>
      <c r="E1090" s="17">
        <v>17</v>
      </c>
    </row>
    <row r="1091" spans="1:5">
      <c r="A1091" s="16" t="s">
        <v>8219</v>
      </c>
      <c r="B1091" s="17">
        <v>7</v>
      </c>
      <c r="D1091" s="18" t="s">
        <v>8221</v>
      </c>
      <c r="E1091" s="17">
        <v>2</v>
      </c>
    </row>
    <row r="1092" spans="1:5">
      <c r="A1092" s="16" t="s">
        <v>8219</v>
      </c>
      <c r="B1092" s="17">
        <v>24</v>
      </c>
      <c r="D1092" s="18" t="s">
        <v>8221</v>
      </c>
      <c r="E1092" s="17">
        <v>0</v>
      </c>
    </row>
    <row r="1093" spans="1:5">
      <c r="A1093" s="16" t="s">
        <v>8219</v>
      </c>
      <c r="B1093" s="17">
        <v>15</v>
      </c>
      <c r="D1093" s="18" t="s">
        <v>8221</v>
      </c>
      <c r="E1093" s="17">
        <v>4</v>
      </c>
    </row>
    <row r="1094" spans="1:5">
      <c r="A1094" s="16" t="s">
        <v>8219</v>
      </c>
      <c r="B1094" s="17">
        <v>72</v>
      </c>
      <c r="D1094" s="18" t="s">
        <v>8221</v>
      </c>
      <c r="E1094" s="17">
        <v>12</v>
      </c>
    </row>
    <row r="1095" spans="1:5">
      <c r="A1095" s="16" t="s">
        <v>8219</v>
      </c>
      <c r="B1095" s="17">
        <v>120</v>
      </c>
      <c r="D1095" s="18" t="s">
        <v>8221</v>
      </c>
      <c r="E1095" s="17">
        <v>3</v>
      </c>
    </row>
    <row r="1096" spans="1:5">
      <c r="A1096" s="16" t="s">
        <v>8219</v>
      </c>
      <c r="B1096" s="17">
        <v>123</v>
      </c>
      <c r="D1096" s="18" t="s">
        <v>8221</v>
      </c>
      <c r="E1096" s="17">
        <v>12</v>
      </c>
    </row>
    <row r="1097" spans="1:5">
      <c r="A1097" s="16" t="s">
        <v>8219</v>
      </c>
      <c r="B1097" s="17">
        <v>1</v>
      </c>
      <c r="D1097" s="18" t="s">
        <v>8221</v>
      </c>
      <c r="E1097" s="17">
        <v>0</v>
      </c>
    </row>
    <row r="1098" spans="1:5">
      <c r="A1098" s="16" t="s">
        <v>8219</v>
      </c>
      <c r="B1098" s="17">
        <v>24</v>
      </c>
      <c r="D1098" s="18" t="s">
        <v>8221</v>
      </c>
      <c r="E1098" s="17">
        <v>7</v>
      </c>
    </row>
    <row r="1099" spans="1:5">
      <c r="A1099" s="16" t="s">
        <v>8219</v>
      </c>
      <c r="B1099" s="17">
        <v>33</v>
      </c>
      <c r="D1099" s="18" t="s">
        <v>8221</v>
      </c>
      <c r="E1099" s="17">
        <v>2</v>
      </c>
    </row>
    <row r="1100" spans="1:5">
      <c r="A1100" s="16" t="s">
        <v>8219</v>
      </c>
      <c r="B1100" s="17">
        <v>14</v>
      </c>
      <c r="D1100" s="18" t="s">
        <v>8221</v>
      </c>
      <c r="E1100" s="17">
        <v>1</v>
      </c>
    </row>
    <row r="1101" spans="1:5">
      <c r="A1101" s="16" t="s">
        <v>8219</v>
      </c>
      <c r="B1101" s="17">
        <v>9</v>
      </c>
      <c r="D1101" s="18" t="s">
        <v>8221</v>
      </c>
      <c r="E1101" s="17">
        <v>4</v>
      </c>
    </row>
    <row r="1102" spans="1:5">
      <c r="A1102" s="16" t="s">
        <v>8219</v>
      </c>
      <c r="B1102" s="17">
        <v>76</v>
      </c>
      <c r="D1102" s="18" t="s">
        <v>8221</v>
      </c>
      <c r="E1102" s="17">
        <v>4</v>
      </c>
    </row>
    <row r="1103" spans="1:5">
      <c r="A1103" s="16" t="s">
        <v>8219</v>
      </c>
      <c r="B1103" s="17">
        <v>19</v>
      </c>
      <c r="D1103" s="18" t="s">
        <v>8221</v>
      </c>
      <c r="E1103" s="17">
        <v>17</v>
      </c>
    </row>
    <row r="1104" spans="1:5">
      <c r="A1104" s="16" t="s">
        <v>8219</v>
      </c>
      <c r="B1104" s="17">
        <v>69</v>
      </c>
      <c r="D1104" s="18" t="s">
        <v>8221</v>
      </c>
      <c r="E1104" s="17">
        <v>7</v>
      </c>
    </row>
    <row r="1105" spans="1:5">
      <c r="A1105" s="16" t="s">
        <v>8219</v>
      </c>
      <c r="B1105" s="17">
        <v>218</v>
      </c>
      <c r="D1105" s="18" t="s">
        <v>8221</v>
      </c>
      <c r="E1105" s="17">
        <v>2</v>
      </c>
    </row>
    <row r="1106" spans="1:5">
      <c r="A1106" s="16" t="s">
        <v>8219</v>
      </c>
      <c r="B1106" s="17">
        <v>30</v>
      </c>
      <c r="D1106" s="18" t="s">
        <v>8221</v>
      </c>
      <c r="E1106" s="17">
        <v>5</v>
      </c>
    </row>
    <row r="1107" spans="1:5">
      <c r="A1107" s="16" t="s">
        <v>8219</v>
      </c>
      <c r="B1107" s="17">
        <v>100</v>
      </c>
      <c r="D1107" s="18" t="s">
        <v>8221</v>
      </c>
      <c r="E1107" s="17">
        <v>1</v>
      </c>
    </row>
    <row r="1108" spans="1:5">
      <c r="A1108" s="16" t="s">
        <v>8219</v>
      </c>
      <c r="B1108" s="17">
        <v>296</v>
      </c>
      <c r="D1108" s="18" t="s">
        <v>8221</v>
      </c>
      <c r="E1108" s="17">
        <v>1</v>
      </c>
    </row>
    <row r="1109" spans="1:5">
      <c r="A1109" s="16" t="s">
        <v>8219</v>
      </c>
      <c r="B1109" s="17">
        <v>1204</v>
      </c>
      <c r="D1109" s="18" t="s">
        <v>8221</v>
      </c>
      <c r="E1109" s="17">
        <v>14</v>
      </c>
    </row>
    <row r="1110" spans="1:5">
      <c r="A1110" s="16" t="s">
        <v>8219</v>
      </c>
      <c r="B1110" s="17">
        <v>321</v>
      </c>
      <c r="D1110" s="18" t="s">
        <v>8221</v>
      </c>
      <c r="E1110" s="17">
        <v>26</v>
      </c>
    </row>
    <row r="1111" spans="1:5">
      <c r="A1111" s="16" t="s">
        <v>8219</v>
      </c>
      <c r="B1111" s="17">
        <v>301</v>
      </c>
      <c r="D1111" s="18" t="s">
        <v>8221</v>
      </c>
      <c r="E1111" s="17">
        <v>2</v>
      </c>
    </row>
    <row r="1112" spans="1:5">
      <c r="A1112" s="16" t="s">
        <v>8219</v>
      </c>
      <c r="B1112" s="17">
        <v>144</v>
      </c>
      <c r="D1112" s="18" t="s">
        <v>8221</v>
      </c>
      <c r="E1112" s="17">
        <v>1</v>
      </c>
    </row>
    <row r="1113" spans="1:5">
      <c r="A1113" s="16" t="s">
        <v>8219</v>
      </c>
      <c r="B1113" s="17">
        <v>539</v>
      </c>
      <c r="D1113" s="18" t="s">
        <v>8221</v>
      </c>
      <c r="E1113" s="17">
        <v>3</v>
      </c>
    </row>
    <row r="1114" spans="1:5">
      <c r="A1114" s="16" t="s">
        <v>8219</v>
      </c>
      <c r="B1114" s="17">
        <v>498</v>
      </c>
      <c r="D1114" s="18" t="s">
        <v>8221</v>
      </c>
      <c r="E1114" s="17">
        <v>7</v>
      </c>
    </row>
    <row r="1115" spans="1:5">
      <c r="A1115" s="16" t="s">
        <v>8219</v>
      </c>
      <c r="B1115" s="17">
        <v>1113</v>
      </c>
      <c r="D1115" s="18" t="s">
        <v>8221</v>
      </c>
      <c r="E1115" s="17">
        <v>9</v>
      </c>
    </row>
    <row r="1116" spans="1:5">
      <c r="A1116" s="16" t="s">
        <v>8219</v>
      </c>
      <c r="B1116" s="17">
        <v>988</v>
      </c>
      <c r="D1116" s="18" t="s">
        <v>8221</v>
      </c>
      <c r="E1116" s="17">
        <v>20</v>
      </c>
    </row>
    <row r="1117" spans="1:5">
      <c r="A1117" s="16" t="s">
        <v>8219</v>
      </c>
      <c r="B1117" s="17">
        <v>391</v>
      </c>
      <c r="D1117" s="18" t="s">
        <v>8221</v>
      </c>
      <c r="E1117" s="17">
        <v>6</v>
      </c>
    </row>
    <row r="1118" spans="1:5">
      <c r="A1118" s="16" t="s">
        <v>8219</v>
      </c>
      <c r="B1118" s="17">
        <v>28</v>
      </c>
      <c r="D1118" s="18" t="s">
        <v>8221</v>
      </c>
      <c r="E1118" s="17">
        <v>13</v>
      </c>
    </row>
    <row r="1119" spans="1:5">
      <c r="A1119" s="16" t="s">
        <v>8219</v>
      </c>
      <c r="B1119" s="17">
        <v>147</v>
      </c>
      <c r="D1119" s="18" t="s">
        <v>8221</v>
      </c>
      <c r="E1119" s="17">
        <v>1</v>
      </c>
    </row>
    <row r="1120" spans="1:5">
      <c r="A1120" s="16" t="s">
        <v>8219</v>
      </c>
      <c r="B1120" s="17">
        <v>680</v>
      </c>
      <c r="D1120" s="18" t="s">
        <v>8221</v>
      </c>
      <c r="E1120" s="17">
        <v>202</v>
      </c>
    </row>
    <row r="1121" spans="1:5">
      <c r="A1121" s="16" t="s">
        <v>8219</v>
      </c>
      <c r="B1121" s="17">
        <v>983</v>
      </c>
      <c r="D1121" s="18" t="s">
        <v>8221</v>
      </c>
      <c r="E1121" s="17">
        <v>0</v>
      </c>
    </row>
    <row r="1122" spans="1:5">
      <c r="A1122" s="16" t="s">
        <v>8219</v>
      </c>
      <c r="B1122" s="17">
        <v>79</v>
      </c>
      <c r="D1122" s="18" t="s">
        <v>8221</v>
      </c>
      <c r="E1122" s="17">
        <v>1</v>
      </c>
    </row>
    <row r="1123" spans="1:5">
      <c r="A1123" s="16" t="s">
        <v>8219</v>
      </c>
      <c r="B1123" s="17">
        <v>426</v>
      </c>
      <c r="D1123" s="18" t="s">
        <v>8221</v>
      </c>
      <c r="E1123" s="17">
        <v>0</v>
      </c>
    </row>
    <row r="1124" spans="1:5">
      <c r="A1124" s="16" t="s">
        <v>8219</v>
      </c>
      <c r="B1124" s="17">
        <v>96</v>
      </c>
      <c r="D1124" s="18" t="s">
        <v>8221</v>
      </c>
      <c r="E1124" s="17">
        <v>2</v>
      </c>
    </row>
    <row r="1125" spans="1:5">
      <c r="A1125" s="16" t="s">
        <v>8219</v>
      </c>
      <c r="B1125" s="17">
        <v>163</v>
      </c>
      <c r="D1125" s="18" t="s">
        <v>8221</v>
      </c>
      <c r="E1125" s="17">
        <v>13</v>
      </c>
    </row>
    <row r="1126" spans="1:5">
      <c r="A1126" s="16" t="s">
        <v>8219</v>
      </c>
      <c r="B1126" s="17">
        <v>2525</v>
      </c>
      <c r="D1126" s="18" t="s">
        <v>8221</v>
      </c>
      <c r="E1126" s="17">
        <v>9</v>
      </c>
    </row>
    <row r="1127" spans="1:5">
      <c r="A1127" s="16" t="s">
        <v>8219</v>
      </c>
      <c r="B1127" s="17">
        <v>2035</v>
      </c>
      <c r="D1127" s="18" t="s">
        <v>8221</v>
      </c>
      <c r="E1127" s="17">
        <v>2</v>
      </c>
    </row>
    <row r="1128" spans="1:5">
      <c r="A1128" s="16" t="s">
        <v>8219</v>
      </c>
      <c r="B1128" s="17">
        <v>290</v>
      </c>
      <c r="D1128" s="18" t="s">
        <v>8221</v>
      </c>
      <c r="E1128" s="17">
        <v>0</v>
      </c>
    </row>
    <row r="1129" spans="1:5">
      <c r="A1129" s="16" t="s">
        <v>8219</v>
      </c>
      <c r="B1129" s="17">
        <v>1980</v>
      </c>
      <c r="D1129" s="18" t="s">
        <v>8221</v>
      </c>
      <c r="E1129" s="17">
        <v>35</v>
      </c>
    </row>
    <row r="1130" spans="1:5">
      <c r="A1130" s="16" t="s">
        <v>8219</v>
      </c>
      <c r="B1130" s="17">
        <v>57</v>
      </c>
      <c r="D1130" s="18" t="s">
        <v>8221</v>
      </c>
      <c r="E1130" s="17">
        <v>2</v>
      </c>
    </row>
    <row r="1131" spans="1:5">
      <c r="A1131" s="16" t="s">
        <v>8219</v>
      </c>
      <c r="B1131" s="17">
        <v>380</v>
      </c>
      <c r="D1131" s="18" t="s">
        <v>8221</v>
      </c>
      <c r="E1131" s="17">
        <v>3</v>
      </c>
    </row>
    <row r="1132" spans="1:5">
      <c r="A1132" s="16" t="s">
        <v>8219</v>
      </c>
      <c r="B1132" s="17">
        <v>128</v>
      </c>
      <c r="D1132" s="18" t="s">
        <v>8221</v>
      </c>
      <c r="E1132" s="17">
        <v>0</v>
      </c>
    </row>
    <row r="1133" spans="1:5">
      <c r="A1133" s="16" t="s">
        <v>8219</v>
      </c>
      <c r="B1133" s="17">
        <v>180</v>
      </c>
      <c r="D1133" s="18" t="s">
        <v>8221</v>
      </c>
      <c r="E1133" s="17">
        <v>1</v>
      </c>
    </row>
    <row r="1134" spans="1:5">
      <c r="A1134" s="16" t="s">
        <v>8219</v>
      </c>
      <c r="B1134" s="17">
        <v>571</v>
      </c>
      <c r="D1134" s="18" t="s">
        <v>8221</v>
      </c>
      <c r="E1134" s="17">
        <v>0</v>
      </c>
    </row>
    <row r="1135" spans="1:5">
      <c r="A1135" s="16" t="s">
        <v>8219</v>
      </c>
      <c r="B1135" s="17">
        <v>480</v>
      </c>
      <c r="D1135" s="18" t="s">
        <v>8221</v>
      </c>
      <c r="E1135" s="17">
        <v>0</v>
      </c>
    </row>
    <row r="1136" spans="1:5">
      <c r="A1136" s="16" t="s">
        <v>8219</v>
      </c>
      <c r="B1136" s="17">
        <v>249</v>
      </c>
      <c r="D1136" s="18" t="s">
        <v>8221</v>
      </c>
      <c r="E1136" s="17">
        <v>3</v>
      </c>
    </row>
    <row r="1137" spans="1:5">
      <c r="A1137" s="16" t="s">
        <v>8219</v>
      </c>
      <c r="B1137" s="17">
        <v>84</v>
      </c>
      <c r="D1137" s="18" t="s">
        <v>8221</v>
      </c>
      <c r="E1137" s="17">
        <v>11</v>
      </c>
    </row>
    <row r="1138" spans="1:5">
      <c r="A1138" s="16" t="s">
        <v>8219</v>
      </c>
      <c r="B1138" s="17">
        <v>197</v>
      </c>
      <c r="D1138" s="18" t="s">
        <v>8221</v>
      </c>
      <c r="E1138" s="17">
        <v>6</v>
      </c>
    </row>
    <row r="1139" spans="1:5">
      <c r="A1139" s="16" t="s">
        <v>8219</v>
      </c>
      <c r="B1139" s="17">
        <v>271</v>
      </c>
      <c r="D1139" s="18" t="s">
        <v>8221</v>
      </c>
      <c r="E1139" s="17">
        <v>0</v>
      </c>
    </row>
    <row r="1140" spans="1:5">
      <c r="A1140" s="16" t="s">
        <v>8219</v>
      </c>
      <c r="B1140" s="17">
        <v>50</v>
      </c>
      <c r="D1140" s="18" t="s">
        <v>8221</v>
      </c>
      <c r="E1140" s="17">
        <v>67</v>
      </c>
    </row>
    <row r="1141" spans="1:5">
      <c r="A1141" s="16" t="s">
        <v>8219</v>
      </c>
      <c r="B1141" s="17">
        <v>169</v>
      </c>
      <c r="D1141" s="18" t="s">
        <v>8221</v>
      </c>
      <c r="E1141" s="17">
        <v>23</v>
      </c>
    </row>
    <row r="1142" spans="1:5">
      <c r="A1142" s="16" t="s">
        <v>8219</v>
      </c>
      <c r="B1142" s="17">
        <v>205</v>
      </c>
      <c r="D1142" s="18" t="s">
        <v>8221</v>
      </c>
      <c r="E1142" s="17">
        <v>72</v>
      </c>
    </row>
    <row r="1143" spans="1:5">
      <c r="A1143" s="16" t="s">
        <v>8219</v>
      </c>
      <c r="B1143" s="17">
        <v>206</v>
      </c>
      <c r="D1143" s="18" t="s">
        <v>8221</v>
      </c>
      <c r="E1143" s="17">
        <v>2</v>
      </c>
    </row>
    <row r="1144" spans="1:5">
      <c r="A1144" s="16" t="s">
        <v>8219</v>
      </c>
      <c r="B1144" s="17">
        <v>84</v>
      </c>
      <c r="D1144" s="18" t="s">
        <v>8221</v>
      </c>
      <c r="E1144" s="17">
        <v>15</v>
      </c>
    </row>
    <row r="1145" spans="1:5">
      <c r="A1145" s="16" t="s">
        <v>8219</v>
      </c>
      <c r="B1145" s="17">
        <v>210</v>
      </c>
      <c r="D1145" s="18" t="s">
        <v>8221</v>
      </c>
      <c r="E1145" s="17">
        <v>1</v>
      </c>
    </row>
    <row r="1146" spans="1:5">
      <c r="A1146" s="16" t="s">
        <v>8219</v>
      </c>
      <c r="B1146" s="17">
        <v>181</v>
      </c>
      <c r="D1146" s="18" t="s">
        <v>8221</v>
      </c>
      <c r="E1146" s="17">
        <v>2</v>
      </c>
    </row>
    <row r="1147" spans="1:5">
      <c r="A1147" s="16" t="s">
        <v>8219</v>
      </c>
      <c r="B1147" s="17">
        <v>60</v>
      </c>
      <c r="D1147" s="18" t="s">
        <v>8221</v>
      </c>
      <c r="E1147" s="17">
        <v>7</v>
      </c>
    </row>
    <row r="1148" spans="1:5">
      <c r="A1148" s="16" t="s">
        <v>8219</v>
      </c>
      <c r="B1148" s="17">
        <v>445</v>
      </c>
      <c r="D1148" s="18" t="s">
        <v>8221</v>
      </c>
      <c r="E1148" s="17">
        <v>16</v>
      </c>
    </row>
    <row r="1149" spans="1:5">
      <c r="A1149" s="16" t="s">
        <v>8219</v>
      </c>
      <c r="B1149" s="17">
        <v>17</v>
      </c>
      <c r="D1149" s="18" t="s">
        <v>8221</v>
      </c>
      <c r="E1149" s="17">
        <v>117</v>
      </c>
    </row>
    <row r="1150" spans="1:5">
      <c r="A1150" s="16" t="s">
        <v>8219</v>
      </c>
      <c r="B1150" s="17">
        <v>194</v>
      </c>
      <c r="D1150" s="18" t="s">
        <v>8221</v>
      </c>
      <c r="E1150" s="17">
        <v>2</v>
      </c>
    </row>
    <row r="1151" spans="1:5">
      <c r="A1151" s="16" t="s">
        <v>8219</v>
      </c>
      <c r="B1151" s="17">
        <v>404</v>
      </c>
      <c r="D1151" s="18" t="s">
        <v>8221</v>
      </c>
      <c r="E1151" s="17">
        <v>7</v>
      </c>
    </row>
    <row r="1152" spans="1:5">
      <c r="A1152" s="16" t="s">
        <v>8219</v>
      </c>
      <c r="B1152" s="17">
        <v>194</v>
      </c>
      <c r="D1152" s="18" t="s">
        <v>8221</v>
      </c>
      <c r="E1152" s="17">
        <v>3</v>
      </c>
    </row>
    <row r="1153" spans="1:5">
      <c r="A1153" s="16" t="s">
        <v>8219</v>
      </c>
      <c r="B1153" s="17">
        <v>902</v>
      </c>
      <c r="D1153" s="18" t="s">
        <v>8221</v>
      </c>
      <c r="E1153" s="17">
        <v>20</v>
      </c>
    </row>
    <row r="1154" spans="1:5">
      <c r="A1154" s="16" t="s">
        <v>8219</v>
      </c>
      <c r="B1154" s="17">
        <v>1670</v>
      </c>
      <c r="D1154" s="18" t="s">
        <v>8221</v>
      </c>
      <c r="E1154" s="17">
        <v>50</v>
      </c>
    </row>
    <row r="1155" spans="1:5">
      <c r="A1155" s="16" t="s">
        <v>8219</v>
      </c>
      <c r="B1155" s="17">
        <v>1328</v>
      </c>
      <c r="D1155" s="18" t="s">
        <v>8221</v>
      </c>
      <c r="E1155" s="17">
        <v>2</v>
      </c>
    </row>
    <row r="1156" spans="1:5">
      <c r="A1156" s="16" t="s">
        <v>8219</v>
      </c>
      <c r="B1156" s="17">
        <v>944</v>
      </c>
      <c r="D1156" s="18" t="s">
        <v>8221</v>
      </c>
      <c r="E1156" s="17">
        <v>3</v>
      </c>
    </row>
    <row r="1157" spans="1:5">
      <c r="A1157" s="16" t="s">
        <v>8219</v>
      </c>
      <c r="B1157" s="17">
        <v>147</v>
      </c>
      <c r="D1157" s="18" t="s">
        <v>8221</v>
      </c>
      <c r="E1157" s="17">
        <v>27</v>
      </c>
    </row>
    <row r="1158" spans="1:5">
      <c r="A1158" s="16" t="s">
        <v>8219</v>
      </c>
      <c r="B1158" s="17">
        <v>99</v>
      </c>
      <c r="D1158" s="18" t="s">
        <v>8221</v>
      </c>
      <c r="E1158" s="17">
        <v>7</v>
      </c>
    </row>
    <row r="1159" spans="1:5">
      <c r="A1159" s="16" t="s">
        <v>8219</v>
      </c>
      <c r="B1159" s="17">
        <v>79</v>
      </c>
      <c r="D1159" s="18" t="s">
        <v>8221</v>
      </c>
      <c r="E1159" s="17">
        <v>5</v>
      </c>
    </row>
    <row r="1160" spans="1:5">
      <c r="A1160" s="16" t="s">
        <v>8219</v>
      </c>
      <c r="B1160" s="17">
        <v>75</v>
      </c>
      <c r="D1160" s="18" t="s">
        <v>8221</v>
      </c>
      <c r="E1160" s="17">
        <v>0</v>
      </c>
    </row>
    <row r="1161" spans="1:5">
      <c r="A1161" s="16" t="s">
        <v>8219</v>
      </c>
      <c r="B1161" s="17">
        <v>207</v>
      </c>
      <c r="D1161" s="18" t="s">
        <v>8221</v>
      </c>
      <c r="E1161" s="17">
        <v>3</v>
      </c>
    </row>
    <row r="1162" spans="1:5">
      <c r="A1162" s="16" t="s">
        <v>8219</v>
      </c>
      <c r="B1162" s="17">
        <v>102</v>
      </c>
      <c r="D1162" s="18" t="s">
        <v>8221</v>
      </c>
      <c r="E1162" s="17">
        <v>6</v>
      </c>
    </row>
    <row r="1163" spans="1:5">
      <c r="A1163" s="16" t="s">
        <v>8219</v>
      </c>
      <c r="B1163" s="17">
        <v>32</v>
      </c>
      <c r="D1163" s="18" t="s">
        <v>8221</v>
      </c>
      <c r="E1163" s="17">
        <v>9</v>
      </c>
    </row>
    <row r="1164" spans="1:5">
      <c r="A1164" s="16" t="s">
        <v>8219</v>
      </c>
      <c r="B1164" s="17">
        <v>480</v>
      </c>
      <c r="D1164" s="18" t="s">
        <v>8221</v>
      </c>
      <c r="E1164" s="17">
        <v>3</v>
      </c>
    </row>
    <row r="1165" spans="1:5">
      <c r="A1165" s="16" t="s">
        <v>8219</v>
      </c>
      <c r="B1165" s="17">
        <v>11</v>
      </c>
      <c r="D1165" s="18" t="s">
        <v>8221</v>
      </c>
      <c r="E1165" s="17">
        <v>2</v>
      </c>
    </row>
    <row r="1166" spans="1:5">
      <c r="A1166" s="16" t="s">
        <v>8219</v>
      </c>
      <c r="B1166" s="17">
        <v>12</v>
      </c>
      <c r="D1166" s="18" t="s">
        <v>8221</v>
      </c>
      <c r="E1166" s="17">
        <v>3</v>
      </c>
    </row>
    <row r="1167" spans="1:5">
      <c r="A1167" s="16" t="s">
        <v>8219</v>
      </c>
      <c r="B1167" s="17">
        <v>48</v>
      </c>
      <c r="D1167" s="18" t="s">
        <v>8221</v>
      </c>
      <c r="E1167" s="17">
        <v>45</v>
      </c>
    </row>
    <row r="1168" spans="1:5">
      <c r="A1168" s="16" t="s">
        <v>8219</v>
      </c>
      <c r="B1168" s="17">
        <v>59</v>
      </c>
      <c r="D1168" s="18" t="s">
        <v>8221</v>
      </c>
      <c r="E1168" s="17">
        <v>9</v>
      </c>
    </row>
    <row r="1169" spans="1:5">
      <c r="A1169" s="16" t="s">
        <v>8219</v>
      </c>
      <c r="B1169" s="17">
        <v>79</v>
      </c>
      <c r="D1169" s="18" t="s">
        <v>8221</v>
      </c>
      <c r="E1169" s="17">
        <v>9</v>
      </c>
    </row>
    <row r="1170" spans="1:5">
      <c r="A1170" s="16" t="s">
        <v>8219</v>
      </c>
      <c r="B1170" s="17">
        <v>14</v>
      </c>
      <c r="D1170" s="18" t="s">
        <v>8221</v>
      </c>
      <c r="E1170" s="17">
        <v>21</v>
      </c>
    </row>
    <row r="1171" spans="1:5">
      <c r="A1171" s="16" t="s">
        <v>8219</v>
      </c>
      <c r="B1171" s="17">
        <v>106</v>
      </c>
      <c r="D1171" s="18" t="s">
        <v>8221</v>
      </c>
      <c r="E1171" s="17">
        <v>17</v>
      </c>
    </row>
    <row r="1172" spans="1:5">
      <c r="A1172" s="16" t="s">
        <v>8219</v>
      </c>
      <c r="B1172" s="17">
        <v>25</v>
      </c>
      <c r="D1172" s="18" t="s">
        <v>8221</v>
      </c>
      <c r="E1172" s="17">
        <v>1</v>
      </c>
    </row>
    <row r="1173" spans="1:5">
      <c r="A1173" s="16" t="s">
        <v>8219</v>
      </c>
      <c r="B1173" s="17">
        <v>25</v>
      </c>
      <c r="D1173" s="18" t="s">
        <v>8221</v>
      </c>
      <c r="E1173" s="17">
        <v>1</v>
      </c>
    </row>
    <row r="1174" spans="1:5">
      <c r="A1174" s="16" t="s">
        <v>8219</v>
      </c>
      <c r="B1174" s="17">
        <v>29</v>
      </c>
      <c r="D1174" s="18" t="s">
        <v>8221</v>
      </c>
      <c r="E1174" s="17">
        <v>14</v>
      </c>
    </row>
    <row r="1175" spans="1:5">
      <c r="A1175" s="16" t="s">
        <v>8219</v>
      </c>
      <c r="B1175" s="17">
        <v>43</v>
      </c>
      <c r="D1175" s="18" t="s">
        <v>8221</v>
      </c>
      <c r="E1175" s="17">
        <v>42</v>
      </c>
    </row>
    <row r="1176" spans="1:5">
      <c r="A1176" s="16" t="s">
        <v>8219</v>
      </c>
      <c r="B1176" s="17">
        <v>46</v>
      </c>
      <c r="D1176" s="18" t="s">
        <v>8221</v>
      </c>
      <c r="E1176" s="17">
        <v>27</v>
      </c>
    </row>
    <row r="1177" spans="1:5">
      <c r="A1177" s="16" t="s">
        <v>8219</v>
      </c>
      <c r="B1177" s="17">
        <v>27</v>
      </c>
      <c r="D1177" s="18" t="s">
        <v>8221</v>
      </c>
      <c r="E1177" s="17">
        <v>5</v>
      </c>
    </row>
    <row r="1178" spans="1:5">
      <c r="A1178" s="16" t="s">
        <v>8219</v>
      </c>
      <c r="B1178" s="17">
        <v>112</v>
      </c>
      <c r="D1178" s="18" t="s">
        <v>8221</v>
      </c>
      <c r="E1178" s="17">
        <v>13</v>
      </c>
    </row>
    <row r="1179" spans="1:5">
      <c r="A1179" s="16" t="s">
        <v>8219</v>
      </c>
      <c r="B1179" s="17">
        <v>34</v>
      </c>
      <c r="D1179" s="18" t="s">
        <v>8221</v>
      </c>
      <c r="E1179" s="17">
        <v>12</v>
      </c>
    </row>
    <row r="1180" spans="1:5">
      <c r="A1180" s="16" t="s">
        <v>8219</v>
      </c>
      <c r="B1180" s="17">
        <v>145</v>
      </c>
      <c r="D1180" s="18" t="s">
        <v>8221</v>
      </c>
      <c r="E1180" s="17">
        <v>90</v>
      </c>
    </row>
    <row r="1181" spans="1:5">
      <c r="A1181" s="16" t="s">
        <v>8219</v>
      </c>
      <c r="B1181" s="17">
        <v>19</v>
      </c>
      <c r="D1181" s="18" t="s">
        <v>8221</v>
      </c>
      <c r="E1181" s="17">
        <v>2</v>
      </c>
    </row>
    <row r="1182" spans="1:5">
      <c r="A1182" s="16" t="s">
        <v>8219</v>
      </c>
      <c r="B1182" s="17">
        <v>288</v>
      </c>
      <c r="D1182" s="18" t="s">
        <v>8221</v>
      </c>
      <c r="E1182" s="17">
        <v>5</v>
      </c>
    </row>
    <row r="1183" spans="1:5">
      <c r="A1183" s="16" t="s">
        <v>8219</v>
      </c>
      <c r="B1183" s="17">
        <v>14</v>
      </c>
      <c r="D1183" s="18" t="s">
        <v>8221</v>
      </c>
      <c r="E1183" s="17">
        <v>31</v>
      </c>
    </row>
    <row r="1184" spans="1:5">
      <c r="A1184" s="16" t="s">
        <v>8219</v>
      </c>
      <c r="B1184" s="17">
        <v>7</v>
      </c>
      <c r="D1184" s="18" t="s">
        <v>8221</v>
      </c>
      <c r="E1184" s="17">
        <v>4</v>
      </c>
    </row>
    <row r="1185" spans="1:5">
      <c r="A1185" s="16" t="s">
        <v>8219</v>
      </c>
      <c r="B1185" s="17">
        <v>211</v>
      </c>
      <c r="D1185" s="18" t="s">
        <v>8221</v>
      </c>
      <c r="E1185" s="17">
        <v>29</v>
      </c>
    </row>
    <row r="1186" spans="1:5">
      <c r="A1186" s="16" t="s">
        <v>8219</v>
      </c>
      <c r="B1186" s="17">
        <v>85</v>
      </c>
      <c r="D1186" s="18" t="s">
        <v>8221</v>
      </c>
      <c r="E1186" s="17">
        <v>2</v>
      </c>
    </row>
    <row r="1187" spans="1:5">
      <c r="A1187" s="16" t="s">
        <v>8219</v>
      </c>
      <c r="B1187" s="17">
        <v>103</v>
      </c>
      <c r="D1187" s="18" t="s">
        <v>8221</v>
      </c>
      <c r="E1187" s="17">
        <v>114</v>
      </c>
    </row>
    <row r="1188" spans="1:5">
      <c r="A1188" s="16" t="s">
        <v>8219</v>
      </c>
      <c r="B1188" s="17">
        <v>113</v>
      </c>
      <c r="D1188" s="18" t="s">
        <v>8221</v>
      </c>
      <c r="E1188" s="17">
        <v>1</v>
      </c>
    </row>
    <row r="1189" spans="1:5">
      <c r="A1189" s="16" t="s">
        <v>8219</v>
      </c>
      <c r="B1189" s="17">
        <v>167</v>
      </c>
      <c r="D1189" s="18" t="s">
        <v>8221</v>
      </c>
      <c r="E1189" s="17">
        <v>76</v>
      </c>
    </row>
    <row r="1190" spans="1:5">
      <c r="A1190" s="16" t="s">
        <v>8219</v>
      </c>
      <c r="B1190" s="17">
        <v>73</v>
      </c>
      <c r="D1190" s="18" t="s">
        <v>8221</v>
      </c>
      <c r="E1190" s="17">
        <v>9</v>
      </c>
    </row>
    <row r="1191" spans="1:5">
      <c r="A1191" s="16" t="s">
        <v>8219</v>
      </c>
      <c r="B1191" s="17">
        <v>75</v>
      </c>
      <c r="D1191" s="18" t="s">
        <v>8221</v>
      </c>
      <c r="E1191" s="17">
        <v>37</v>
      </c>
    </row>
    <row r="1192" spans="1:5">
      <c r="A1192" s="16" t="s">
        <v>8219</v>
      </c>
      <c r="B1192" s="17">
        <v>614</v>
      </c>
      <c r="D1192" s="18" t="s">
        <v>8221</v>
      </c>
      <c r="E1192" s="17">
        <v>0</v>
      </c>
    </row>
    <row r="1193" spans="1:5">
      <c r="A1193" s="16" t="s">
        <v>8219</v>
      </c>
      <c r="B1193" s="17">
        <v>107</v>
      </c>
      <c r="D1193" s="18" t="s">
        <v>8221</v>
      </c>
      <c r="E1193" s="17">
        <v>1</v>
      </c>
    </row>
    <row r="1194" spans="1:5">
      <c r="A1194" s="16" t="s">
        <v>8219</v>
      </c>
      <c r="B1194" s="17">
        <v>1224</v>
      </c>
      <c r="D1194" s="18" t="s">
        <v>8221</v>
      </c>
      <c r="E1194" s="17">
        <v>10</v>
      </c>
    </row>
    <row r="1195" spans="1:5">
      <c r="A1195" s="16" t="s">
        <v>8219</v>
      </c>
      <c r="B1195" s="17">
        <v>104</v>
      </c>
      <c r="D1195" s="18" t="s">
        <v>8221</v>
      </c>
      <c r="E1195" s="17">
        <v>1</v>
      </c>
    </row>
    <row r="1196" spans="1:5">
      <c r="A1196" s="16" t="s">
        <v>8219</v>
      </c>
      <c r="B1196" s="17">
        <v>79</v>
      </c>
      <c r="D1196" s="18" t="s">
        <v>8221</v>
      </c>
      <c r="E1196" s="17">
        <v>2</v>
      </c>
    </row>
    <row r="1197" spans="1:5">
      <c r="A1197" s="16" t="s">
        <v>8219</v>
      </c>
      <c r="B1197" s="17">
        <v>157</v>
      </c>
      <c r="D1197" s="18" t="s">
        <v>8221</v>
      </c>
      <c r="E1197" s="17">
        <v>1</v>
      </c>
    </row>
    <row r="1198" spans="1:5">
      <c r="A1198" s="16" t="s">
        <v>8219</v>
      </c>
      <c r="B1198" s="17">
        <v>50</v>
      </c>
      <c r="D1198" s="18" t="s">
        <v>8221</v>
      </c>
      <c r="E1198" s="17">
        <v>10</v>
      </c>
    </row>
    <row r="1199" spans="1:5">
      <c r="A1199" s="16" t="s">
        <v>8219</v>
      </c>
      <c r="B1199" s="17">
        <v>64</v>
      </c>
      <c r="D1199" s="18" t="s">
        <v>8221</v>
      </c>
      <c r="E1199" s="17">
        <v>9</v>
      </c>
    </row>
    <row r="1200" spans="1:5">
      <c r="A1200" s="16" t="s">
        <v>8219</v>
      </c>
      <c r="B1200" s="17">
        <v>200</v>
      </c>
      <c r="D1200" s="18" t="s">
        <v>8221</v>
      </c>
      <c r="E1200" s="17">
        <v>19</v>
      </c>
    </row>
    <row r="1201" spans="1:5">
      <c r="A1201" s="16" t="s">
        <v>8219</v>
      </c>
      <c r="B1201" s="17">
        <v>22</v>
      </c>
      <c r="D1201" s="18" t="s">
        <v>8221</v>
      </c>
      <c r="E1201" s="17">
        <v>0</v>
      </c>
    </row>
    <row r="1202" spans="1:5">
      <c r="A1202" s="16" t="s">
        <v>8219</v>
      </c>
      <c r="B1202" s="17">
        <v>163</v>
      </c>
      <c r="D1202" s="18" t="s">
        <v>8221</v>
      </c>
      <c r="E1202" s="17">
        <v>4</v>
      </c>
    </row>
    <row r="1203" spans="1:5">
      <c r="A1203" s="16" t="s">
        <v>8219</v>
      </c>
      <c r="B1203" s="17">
        <v>77</v>
      </c>
      <c r="D1203" s="18" t="s">
        <v>8221</v>
      </c>
      <c r="E1203" s="17">
        <v>8</v>
      </c>
    </row>
    <row r="1204" spans="1:5">
      <c r="A1204" s="16" t="s">
        <v>8219</v>
      </c>
      <c r="B1204" s="17">
        <v>89</v>
      </c>
      <c r="D1204" s="18" t="s">
        <v>8221</v>
      </c>
      <c r="E1204" s="17">
        <v>24</v>
      </c>
    </row>
    <row r="1205" spans="1:5">
      <c r="A1205" s="16" t="s">
        <v>8219</v>
      </c>
      <c r="B1205" s="17">
        <v>3355</v>
      </c>
      <c r="D1205" s="18" t="s">
        <v>8221</v>
      </c>
      <c r="E1205" s="17">
        <v>0</v>
      </c>
    </row>
    <row r="1206" spans="1:5">
      <c r="A1206" s="16" t="s">
        <v>8219</v>
      </c>
      <c r="B1206" s="17">
        <v>537</v>
      </c>
      <c r="D1206" s="18" t="s">
        <v>8221</v>
      </c>
      <c r="E1206" s="17">
        <v>39</v>
      </c>
    </row>
    <row r="1207" spans="1:5">
      <c r="A1207" s="16" t="s">
        <v>8219</v>
      </c>
      <c r="B1207" s="17">
        <v>125</v>
      </c>
      <c r="D1207" s="18" t="s">
        <v>8221</v>
      </c>
      <c r="E1207" s="17">
        <v>6</v>
      </c>
    </row>
    <row r="1208" spans="1:5">
      <c r="A1208" s="16" t="s">
        <v>8219</v>
      </c>
      <c r="B1208" s="17">
        <v>163</v>
      </c>
      <c r="D1208" s="18" t="s">
        <v>8221</v>
      </c>
      <c r="E1208" s="17">
        <v>4</v>
      </c>
    </row>
    <row r="1209" spans="1:5">
      <c r="A1209" s="16" t="s">
        <v>8219</v>
      </c>
      <c r="B1209" s="17">
        <v>283</v>
      </c>
      <c r="D1209" s="18" t="s">
        <v>8221</v>
      </c>
      <c r="E1209" s="17">
        <v>3</v>
      </c>
    </row>
    <row r="1210" spans="1:5">
      <c r="A1210" s="16" t="s">
        <v>8219</v>
      </c>
      <c r="B1210" s="17">
        <v>352</v>
      </c>
      <c r="D1210" s="18" t="s">
        <v>8221</v>
      </c>
      <c r="E1210" s="17">
        <v>53</v>
      </c>
    </row>
    <row r="1211" spans="1:5">
      <c r="A1211" s="16" t="s">
        <v>8219</v>
      </c>
      <c r="B1211" s="17">
        <v>94</v>
      </c>
      <c r="D1211" s="18" t="s">
        <v>8221</v>
      </c>
      <c r="E1211" s="17">
        <v>1</v>
      </c>
    </row>
    <row r="1212" spans="1:5">
      <c r="A1212" s="16" t="s">
        <v>8219</v>
      </c>
      <c r="B1212" s="17">
        <v>67</v>
      </c>
      <c r="D1212" s="18" t="s">
        <v>8221</v>
      </c>
      <c r="E1212" s="17">
        <v>2</v>
      </c>
    </row>
    <row r="1213" spans="1:5">
      <c r="A1213" s="16" t="s">
        <v>8219</v>
      </c>
      <c r="B1213" s="17">
        <v>221</v>
      </c>
      <c r="D1213" s="18" t="s">
        <v>8221</v>
      </c>
      <c r="E1213" s="17">
        <v>25</v>
      </c>
    </row>
    <row r="1214" spans="1:5">
      <c r="A1214" s="16" t="s">
        <v>8219</v>
      </c>
      <c r="B1214" s="17">
        <v>2165</v>
      </c>
      <c r="D1214" s="18" t="s">
        <v>8221</v>
      </c>
      <c r="E1214" s="17">
        <v>6</v>
      </c>
    </row>
    <row r="1215" spans="1:5">
      <c r="A1215" s="16" t="s">
        <v>8219</v>
      </c>
      <c r="B1215" s="17">
        <v>179</v>
      </c>
      <c r="D1215" s="18" t="s">
        <v>8221</v>
      </c>
      <c r="E1215" s="17">
        <v>0</v>
      </c>
    </row>
    <row r="1216" spans="1:5">
      <c r="A1216" s="16" t="s">
        <v>8219</v>
      </c>
      <c r="B1216" s="17">
        <v>123</v>
      </c>
      <c r="D1216" s="18" t="s">
        <v>8221</v>
      </c>
      <c r="E1216" s="17">
        <v>12</v>
      </c>
    </row>
    <row r="1217" spans="1:5">
      <c r="A1217" s="16" t="s">
        <v>8219</v>
      </c>
      <c r="B1217" s="17">
        <v>1104</v>
      </c>
      <c r="D1217" s="18" t="s">
        <v>8221</v>
      </c>
      <c r="E1217" s="17">
        <v>0</v>
      </c>
    </row>
    <row r="1218" spans="1:5">
      <c r="A1218" s="16" t="s">
        <v>8219</v>
      </c>
      <c r="B1218" s="17">
        <v>403</v>
      </c>
      <c r="D1218" s="18" t="s">
        <v>8221</v>
      </c>
      <c r="E1218" s="17">
        <v>36</v>
      </c>
    </row>
    <row r="1219" spans="1:5">
      <c r="A1219" s="16" t="s">
        <v>8219</v>
      </c>
      <c r="B1219" s="17">
        <v>109</v>
      </c>
      <c r="D1219" s="18" t="s">
        <v>8221</v>
      </c>
      <c r="E1219" s="17">
        <v>0</v>
      </c>
    </row>
    <row r="1220" spans="1:5">
      <c r="A1220" s="16" t="s">
        <v>8219</v>
      </c>
      <c r="B1220" s="17">
        <v>372</v>
      </c>
      <c r="D1220" s="18" t="s">
        <v>8221</v>
      </c>
      <c r="E1220" s="17">
        <v>2</v>
      </c>
    </row>
    <row r="1221" spans="1:5">
      <c r="A1221" s="16" t="s">
        <v>8219</v>
      </c>
      <c r="B1221" s="17">
        <v>311</v>
      </c>
      <c r="D1221" s="18" t="s">
        <v>8221</v>
      </c>
      <c r="E1221" s="17">
        <v>1</v>
      </c>
    </row>
    <row r="1222" spans="1:5">
      <c r="A1222" s="16" t="s">
        <v>8219</v>
      </c>
      <c r="B1222" s="17">
        <v>61</v>
      </c>
      <c r="D1222" s="18" t="s">
        <v>8221</v>
      </c>
      <c r="E1222" s="17">
        <v>59</v>
      </c>
    </row>
    <row r="1223" spans="1:5">
      <c r="A1223" s="16" t="s">
        <v>8219</v>
      </c>
      <c r="B1223" s="17">
        <v>115</v>
      </c>
      <c r="D1223" s="18" t="s">
        <v>8221</v>
      </c>
      <c r="E1223" s="17">
        <v>1</v>
      </c>
    </row>
    <row r="1224" spans="1:5">
      <c r="A1224" s="16" t="s">
        <v>8219</v>
      </c>
      <c r="B1224" s="17">
        <v>111</v>
      </c>
      <c r="D1224" s="18" t="s">
        <v>8221</v>
      </c>
      <c r="E1224" s="17">
        <v>31</v>
      </c>
    </row>
    <row r="1225" spans="1:5">
      <c r="A1225" s="16" t="s">
        <v>8219</v>
      </c>
      <c r="B1225" s="17">
        <v>337</v>
      </c>
      <c r="D1225" s="18" t="s">
        <v>8221</v>
      </c>
      <c r="E1225" s="17">
        <v>18</v>
      </c>
    </row>
    <row r="1226" spans="1:5">
      <c r="A1226" s="16" t="s">
        <v>8219</v>
      </c>
      <c r="B1226" s="17">
        <v>9</v>
      </c>
      <c r="D1226" s="18" t="s">
        <v>8221</v>
      </c>
      <c r="E1226" s="17">
        <v>10</v>
      </c>
    </row>
    <row r="1227" spans="1:5">
      <c r="A1227" s="16" t="s">
        <v>8219</v>
      </c>
      <c r="B1227" s="17">
        <v>120</v>
      </c>
      <c r="D1227" s="18" t="s">
        <v>8221</v>
      </c>
      <c r="E1227" s="17">
        <v>0</v>
      </c>
    </row>
    <row r="1228" spans="1:5">
      <c r="A1228" s="16" t="s">
        <v>8219</v>
      </c>
      <c r="B1228" s="17">
        <v>102</v>
      </c>
      <c r="D1228" s="18" t="s">
        <v>8221</v>
      </c>
      <c r="E1228" s="17">
        <v>14</v>
      </c>
    </row>
    <row r="1229" spans="1:5">
      <c r="A1229" s="16" t="s">
        <v>8219</v>
      </c>
      <c r="B1229" s="17">
        <v>186</v>
      </c>
      <c r="D1229" s="18" t="s">
        <v>8221</v>
      </c>
      <c r="E1229" s="17">
        <v>2</v>
      </c>
    </row>
    <row r="1230" spans="1:5">
      <c r="A1230" s="16" t="s">
        <v>8219</v>
      </c>
      <c r="B1230" s="17">
        <v>15</v>
      </c>
      <c r="D1230" s="18" t="s">
        <v>8221</v>
      </c>
      <c r="E1230" s="17">
        <v>1</v>
      </c>
    </row>
    <row r="1231" spans="1:5">
      <c r="A1231" s="16" t="s">
        <v>8219</v>
      </c>
      <c r="B1231" s="17">
        <v>67</v>
      </c>
      <c r="D1231" s="18" t="s">
        <v>8221</v>
      </c>
      <c r="E1231" s="17">
        <v>3</v>
      </c>
    </row>
    <row r="1232" spans="1:5">
      <c r="A1232" s="16" t="s">
        <v>8219</v>
      </c>
      <c r="B1232" s="17">
        <v>130</v>
      </c>
      <c r="D1232" s="18" t="s">
        <v>8221</v>
      </c>
      <c r="E1232" s="17">
        <v>0</v>
      </c>
    </row>
    <row r="1233" spans="1:5">
      <c r="A1233" s="16" t="s">
        <v>8219</v>
      </c>
      <c r="B1233" s="17">
        <v>16</v>
      </c>
      <c r="D1233" s="18" t="s">
        <v>8221</v>
      </c>
      <c r="E1233" s="17">
        <v>2</v>
      </c>
    </row>
    <row r="1234" spans="1:5">
      <c r="A1234" s="16" t="s">
        <v>8219</v>
      </c>
      <c r="B1234" s="17">
        <v>67</v>
      </c>
      <c r="D1234" s="18" t="s">
        <v>8221</v>
      </c>
      <c r="E1234" s="17">
        <v>0</v>
      </c>
    </row>
    <row r="1235" spans="1:5">
      <c r="A1235" s="16" t="s">
        <v>8219</v>
      </c>
      <c r="B1235" s="17">
        <v>124</v>
      </c>
      <c r="D1235" s="18" t="s">
        <v>8221</v>
      </c>
      <c r="E1235" s="17">
        <v>12</v>
      </c>
    </row>
    <row r="1236" spans="1:5">
      <c r="A1236" s="16" t="s">
        <v>8219</v>
      </c>
      <c r="B1236" s="17">
        <v>80</v>
      </c>
      <c r="D1236" s="18" t="s">
        <v>8221</v>
      </c>
      <c r="E1236" s="17">
        <v>1</v>
      </c>
    </row>
    <row r="1237" spans="1:5">
      <c r="A1237" s="16" t="s">
        <v>8219</v>
      </c>
      <c r="B1237" s="17">
        <v>282</v>
      </c>
      <c r="D1237" s="18" t="s">
        <v>8221</v>
      </c>
      <c r="E1237" s="17">
        <v>8</v>
      </c>
    </row>
    <row r="1238" spans="1:5">
      <c r="A1238" s="16" t="s">
        <v>8219</v>
      </c>
      <c r="B1238" s="17">
        <v>68</v>
      </c>
      <c r="D1238" s="18" t="s">
        <v>8221</v>
      </c>
      <c r="E1238" s="17">
        <v>2</v>
      </c>
    </row>
    <row r="1239" spans="1:5">
      <c r="A1239" s="16" t="s">
        <v>8219</v>
      </c>
      <c r="B1239" s="17">
        <v>86</v>
      </c>
      <c r="D1239" s="18" t="s">
        <v>8221</v>
      </c>
      <c r="E1239" s="17">
        <v>31</v>
      </c>
    </row>
    <row r="1240" spans="1:5">
      <c r="A1240" s="16" t="s">
        <v>8219</v>
      </c>
      <c r="B1240" s="17">
        <v>115</v>
      </c>
      <c r="D1240" s="18" t="s">
        <v>8221</v>
      </c>
      <c r="E1240" s="17">
        <v>5</v>
      </c>
    </row>
    <row r="1241" spans="1:5">
      <c r="A1241" s="16" t="s">
        <v>8219</v>
      </c>
      <c r="B1241" s="17">
        <v>75</v>
      </c>
      <c r="D1241" s="18" t="s">
        <v>8221</v>
      </c>
      <c r="E1241" s="17">
        <v>1</v>
      </c>
    </row>
    <row r="1242" spans="1:5">
      <c r="A1242" s="16" t="s">
        <v>8219</v>
      </c>
      <c r="B1242" s="17">
        <v>43</v>
      </c>
      <c r="D1242" s="18" t="s">
        <v>8221</v>
      </c>
      <c r="E1242" s="17">
        <v>12</v>
      </c>
    </row>
    <row r="1243" spans="1:5">
      <c r="A1243" s="16" t="s">
        <v>8219</v>
      </c>
      <c r="B1243" s="17">
        <v>48</v>
      </c>
      <c r="D1243" s="18" t="s">
        <v>8221</v>
      </c>
      <c r="E1243" s="17">
        <v>4</v>
      </c>
    </row>
    <row r="1244" spans="1:5">
      <c r="A1244" s="16" t="s">
        <v>8219</v>
      </c>
      <c r="B1244" s="17">
        <v>52</v>
      </c>
      <c r="D1244" s="18" t="s">
        <v>8221</v>
      </c>
      <c r="E1244" s="17">
        <v>0</v>
      </c>
    </row>
    <row r="1245" spans="1:5">
      <c r="A1245" s="16" t="s">
        <v>8219</v>
      </c>
      <c r="B1245" s="17">
        <v>43</v>
      </c>
      <c r="D1245" s="18" t="s">
        <v>8221</v>
      </c>
      <c r="E1245" s="17">
        <v>7</v>
      </c>
    </row>
    <row r="1246" spans="1:5">
      <c r="A1246" s="16" t="s">
        <v>8219</v>
      </c>
      <c r="B1246" s="17">
        <v>58</v>
      </c>
      <c r="D1246" s="18" t="s">
        <v>8221</v>
      </c>
      <c r="E1246" s="17">
        <v>2</v>
      </c>
    </row>
    <row r="1247" spans="1:5">
      <c r="A1247" s="16" t="s">
        <v>8219</v>
      </c>
      <c r="B1247" s="17">
        <v>47</v>
      </c>
      <c r="D1247" s="18" t="s">
        <v>8221</v>
      </c>
      <c r="E1247" s="17">
        <v>1</v>
      </c>
    </row>
    <row r="1248" spans="1:5">
      <c r="A1248" s="16" t="s">
        <v>8219</v>
      </c>
      <c r="B1248" s="17">
        <v>36</v>
      </c>
      <c r="D1248" s="18" t="s">
        <v>8221</v>
      </c>
      <c r="E1248" s="17">
        <v>4</v>
      </c>
    </row>
    <row r="1249" spans="1:5">
      <c r="A1249" s="16" t="s">
        <v>8219</v>
      </c>
      <c r="B1249" s="17">
        <v>17</v>
      </c>
      <c r="D1249" s="18" t="s">
        <v>8221</v>
      </c>
      <c r="E1249" s="17">
        <v>6</v>
      </c>
    </row>
    <row r="1250" spans="1:5">
      <c r="A1250" s="16" t="s">
        <v>8219</v>
      </c>
      <c r="B1250" s="17">
        <v>104</v>
      </c>
      <c r="D1250" s="18" t="s">
        <v>8221</v>
      </c>
      <c r="E1250" s="17">
        <v>8</v>
      </c>
    </row>
    <row r="1251" spans="1:5">
      <c r="A1251" s="16" t="s">
        <v>8219</v>
      </c>
      <c r="B1251" s="17">
        <v>47</v>
      </c>
      <c r="D1251" s="18" t="s">
        <v>8221</v>
      </c>
      <c r="E1251" s="17">
        <v>14</v>
      </c>
    </row>
    <row r="1252" spans="1:5">
      <c r="A1252" s="16" t="s">
        <v>8219</v>
      </c>
      <c r="B1252" s="17">
        <v>38</v>
      </c>
      <c r="D1252" s="18" t="s">
        <v>8221</v>
      </c>
      <c r="E1252" s="17">
        <v>0</v>
      </c>
    </row>
    <row r="1253" spans="1:5">
      <c r="A1253" s="16" t="s">
        <v>8219</v>
      </c>
      <c r="B1253" s="17">
        <v>81</v>
      </c>
      <c r="D1253" s="18" t="s">
        <v>8221</v>
      </c>
      <c r="E1253" s="17">
        <v>4</v>
      </c>
    </row>
    <row r="1254" spans="1:5">
      <c r="A1254" s="16" t="s">
        <v>8219</v>
      </c>
      <c r="B1254" s="17">
        <v>55</v>
      </c>
      <c r="D1254" s="18" t="s">
        <v>8221</v>
      </c>
      <c r="E1254" s="17">
        <v>0</v>
      </c>
    </row>
    <row r="1255" spans="1:5">
      <c r="A1255" s="16" t="s">
        <v>8219</v>
      </c>
      <c r="B1255" s="17">
        <v>41</v>
      </c>
      <c r="D1255" s="18" t="s">
        <v>8221</v>
      </c>
      <c r="E1255" s="17">
        <v>0</v>
      </c>
    </row>
    <row r="1256" spans="1:5">
      <c r="A1256" s="16" t="s">
        <v>8219</v>
      </c>
      <c r="B1256" s="17">
        <v>79</v>
      </c>
      <c r="D1256" s="18" t="s">
        <v>8221</v>
      </c>
      <c r="E1256" s="17">
        <v>1</v>
      </c>
    </row>
    <row r="1257" spans="1:5">
      <c r="A1257" s="16" t="s">
        <v>8219</v>
      </c>
      <c r="B1257" s="17">
        <v>16</v>
      </c>
      <c r="D1257" s="18" t="s">
        <v>8221</v>
      </c>
      <c r="E1257" s="17">
        <v>1</v>
      </c>
    </row>
    <row r="1258" spans="1:5">
      <c r="A1258" s="16" t="s">
        <v>8219</v>
      </c>
      <c r="B1258" s="17">
        <v>8</v>
      </c>
      <c r="D1258" s="18" t="s">
        <v>8221</v>
      </c>
      <c r="E1258" s="17">
        <v>1</v>
      </c>
    </row>
    <row r="1259" spans="1:5">
      <c r="A1259" s="16" t="s">
        <v>8219</v>
      </c>
      <c r="B1259" s="17">
        <v>95</v>
      </c>
      <c r="D1259" s="18" t="s">
        <v>8221</v>
      </c>
      <c r="E1259" s="17">
        <v>1</v>
      </c>
    </row>
    <row r="1260" spans="1:5">
      <c r="A1260" s="16" t="s">
        <v>8219</v>
      </c>
      <c r="B1260" s="17">
        <v>25</v>
      </c>
      <c r="D1260" s="18" t="s">
        <v>8221</v>
      </c>
      <c r="E1260" s="17">
        <v>4</v>
      </c>
    </row>
    <row r="1261" spans="1:5">
      <c r="A1261" s="16" t="s">
        <v>8219</v>
      </c>
      <c r="B1261" s="17">
        <v>19</v>
      </c>
      <c r="D1261" s="18" t="s">
        <v>8221</v>
      </c>
      <c r="E1261" s="17">
        <v>0</v>
      </c>
    </row>
    <row r="1262" spans="1:5">
      <c r="A1262" s="16" t="s">
        <v>8219</v>
      </c>
      <c r="B1262" s="17">
        <v>90</v>
      </c>
      <c r="D1262" s="18" t="s">
        <v>8221</v>
      </c>
      <c r="E1262" s="17">
        <v>0</v>
      </c>
    </row>
    <row r="1263" spans="1:5">
      <c r="A1263" s="16" t="s">
        <v>8219</v>
      </c>
      <c r="B1263" s="17">
        <v>41</v>
      </c>
      <c r="D1263" s="18" t="s">
        <v>8221</v>
      </c>
      <c r="E1263" s="17">
        <v>2</v>
      </c>
    </row>
    <row r="1264" spans="1:5">
      <c r="A1264" s="16" t="s">
        <v>8219</v>
      </c>
      <c r="B1264" s="17">
        <v>30</v>
      </c>
      <c r="D1264" s="18" t="s">
        <v>8221</v>
      </c>
      <c r="E1264" s="17">
        <v>24</v>
      </c>
    </row>
    <row r="1265" spans="1:5">
      <c r="A1265" s="16" t="s">
        <v>8219</v>
      </c>
      <c r="B1265" s="17">
        <v>38</v>
      </c>
      <c r="D1265" s="18" t="s">
        <v>8221</v>
      </c>
      <c r="E1265" s="17">
        <v>1</v>
      </c>
    </row>
    <row r="1266" spans="1:5">
      <c r="A1266" s="16" t="s">
        <v>8219</v>
      </c>
      <c r="B1266" s="17">
        <v>65</v>
      </c>
      <c r="D1266" s="18" t="s">
        <v>8221</v>
      </c>
      <c r="E1266" s="17">
        <v>2</v>
      </c>
    </row>
    <row r="1267" spans="1:5">
      <c r="A1267" s="16" t="s">
        <v>8219</v>
      </c>
      <c r="B1267" s="17">
        <v>75</v>
      </c>
      <c r="D1267" s="18" t="s">
        <v>8221</v>
      </c>
      <c r="E1267" s="17">
        <v>1</v>
      </c>
    </row>
    <row r="1268" spans="1:5">
      <c r="A1268" s="16" t="s">
        <v>8219</v>
      </c>
      <c r="B1268" s="17">
        <v>16</v>
      </c>
      <c r="D1268" s="18" t="s">
        <v>8221</v>
      </c>
      <c r="E1268" s="17">
        <v>37</v>
      </c>
    </row>
    <row r="1269" spans="1:5">
      <c r="A1269" s="16" t="s">
        <v>8219</v>
      </c>
      <c r="B1269" s="17">
        <v>10</v>
      </c>
      <c r="D1269" s="18" t="s">
        <v>8221</v>
      </c>
      <c r="E1269" s="17">
        <v>5</v>
      </c>
    </row>
    <row r="1270" spans="1:5">
      <c r="A1270" s="16" t="s">
        <v>8219</v>
      </c>
      <c r="B1270" s="17">
        <v>27</v>
      </c>
      <c r="D1270" s="18" t="s">
        <v>8221</v>
      </c>
      <c r="E1270" s="17">
        <v>4</v>
      </c>
    </row>
    <row r="1271" spans="1:5">
      <c r="A1271" s="16" t="s">
        <v>8219</v>
      </c>
      <c r="B1271" s="17">
        <v>259</v>
      </c>
      <c r="D1271" s="18" t="s">
        <v>8221</v>
      </c>
      <c r="E1271" s="17">
        <v>16</v>
      </c>
    </row>
    <row r="1272" spans="1:5">
      <c r="A1272" s="16" t="s">
        <v>8219</v>
      </c>
      <c r="B1272" s="17">
        <v>39</v>
      </c>
      <c r="D1272" s="18" t="s">
        <v>8221</v>
      </c>
      <c r="E1272" s="17">
        <v>9</v>
      </c>
    </row>
    <row r="1273" spans="1:5">
      <c r="A1273" s="16" t="s">
        <v>8219</v>
      </c>
      <c r="B1273" s="17">
        <v>42</v>
      </c>
      <c r="D1273" s="18" t="s">
        <v>8221</v>
      </c>
      <c r="E1273" s="17">
        <v>0</v>
      </c>
    </row>
    <row r="1274" spans="1:5">
      <c r="A1274" s="16" t="s">
        <v>8219</v>
      </c>
      <c r="B1274" s="17">
        <v>10</v>
      </c>
      <c r="D1274" s="18" t="s">
        <v>8221</v>
      </c>
      <c r="E1274" s="17">
        <v>40</v>
      </c>
    </row>
    <row r="1275" spans="1:5">
      <c r="A1275" s="16" t="s">
        <v>8219</v>
      </c>
      <c r="B1275" s="17">
        <v>56</v>
      </c>
      <c r="D1275" s="18" t="s">
        <v>8221</v>
      </c>
      <c r="E1275" s="17">
        <v>0</v>
      </c>
    </row>
    <row r="1276" spans="1:5">
      <c r="A1276" s="16" t="s">
        <v>8219</v>
      </c>
      <c r="B1276" s="17">
        <v>20</v>
      </c>
      <c r="D1276" s="18" t="s">
        <v>8221</v>
      </c>
      <c r="E1276" s="17">
        <v>2</v>
      </c>
    </row>
    <row r="1277" spans="1:5">
      <c r="A1277" s="16" t="s">
        <v>8219</v>
      </c>
      <c r="B1277" s="17">
        <v>170</v>
      </c>
      <c r="D1277" s="18" t="s">
        <v>8221</v>
      </c>
      <c r="E1277" s="17">
        <v>1</v>
      </c>
    </row>
    <row r="1278" spans="1:5">
      <c r="A1278" s="16" t="s">
        <v>8219</v>
      </c>
      <c r="B1278" s="17">
        <v>29</v>
      </c>
      <c r="D1278" s="18" t="s">
        <v>8221</v>
      </c>
      <c r="E1278" s="17">
        <v>9</v>
      </c>
    </row>
    <row r="1279" spans="1:5">
      <c r="A1279" s="16" t="s">
        <v>8219</v>
      </c>
      <c r="B1279" s="17">
        <v>132</v>
      </c>
      <c r="D1279" s="18" t="s">
        <v>8221</v>
      </c>
      <c r="E1279" s="17">
        <v>34</v>
      </c>
    </row>
    <row r="1280" spans="1:5">
      <c r="A1280" s="16" t="s">
        <v>8219</v>
      </c>
      <c r="B1280" s="17">
        <v>27</v>
      </c>
      <c r="D1280" s="18" t="s">
        <v>8221</v>
      </c>
      <c r="E1280" s="17">
        <v>23</v>
      </c>
    </row>
    <row r="1281" spans="1:5">
      <c r="A1281" s="16" t="s">
        <v>8219</v>
      </c>
      <c r="B1281" s="17">
        <v>26</v>
      </c>
      <c r="D1281" s="18" t="s">
        <v>8221</v>
      </c>
      <c r="E1281" s="17">
        <v>19</v>
      </c>
    </row>
    <row r="1282" spans="1:5">
      <c r="A1282" s="16" t="s">
        <v>8219</v>
      </c>
      <c r="B1282" s="17">
        <v>43</v>
      </c>
      <c r="D1282" s="18" t="s">
        <v>8221</v>
      </c>
      <c r="E1282" s="17">
        <v>50</v>
      </c>
    </row>
    <row r="1283" spans="1:5">
      <c r="A1283" s="16" t="s">
        <v>8219</v>
      </c>
      <c r="B1283" s="17">
        <v>80</v>
      </c>
      <c r="D1283" s="18" t="s">
        <v>8221</v>
      </c>
      <c r="E1283" s="17">
        <v>12</v>
      </c>
    </row>
    <row r="1284" spans="1:5">
      <c r="A1284" s="16" t="s">
        <v>8219</v>
      </c>
      <c r="B1284" s="17">
        <v>33</v>
      </c>
      <c r="D1284" s="18" t="s">
        <v>8221</v>
      </c>
      <c r="E1284" s="17">
        <v>8</v>
      </c>
    </row>
    <row r="1285" spans="1:5">
      <c r="A1285" s="16" t="s">
        <v>8219</v>
      </c>
      <c r="B1285" s="17">
        <v>71</v>
      </c>
      <c r="D1285" s="18" t="s">
        <v>8221</v>
      </c>
      <c r="E1285" s="17">
        <v>9</v>
      </c>
    </row>
    <row r="1286" spans="1:5">
      <c r="A1286" s="16" t="s">
        <v>8219</v>
      </c>
      <c r="B1286" s="17">
        <v>81</v>
      </c>
      <c r="D1286" s="18" t="s">
        <v>8221</v>
      </c>
      <c r="E1286" s="17">
        <v>43</v>
      </c>
    </row>
    <row r="1287" spans="1:5">
      <c r="A1287" s="16" t="s">
        <v>8219</v>
      </c>
      <c r="B1287" s="17">
        <v>76</v>
      </c>
      <c r="D1287" s="18" t="s">
        <v>8221</v>
      </c>
      <c r="E1287" s="17">
        <v>28</v>
      </c>
    </row>
    <row r="1288" spans="1:5">
      <c r="A1288" s="16" t="s">
        <v>8219</v>
      </c>
      <c r="B1288" s="17">
        <v>48</v>
      </c>
      <c r="D1288" s="18" t="s">
        <v>8221</v>
      </c>
      <c r="E1288" s="17">
        <v>4</v>
      </c>
    </row>
    <row r="1289" spans="1:5">
      <c r="A1289" s="16" t="s">
        <v>8219</v>
      </c>
      <c r="B1289" s="17">
        <v>61</v>
      </c>
      <c r="D1289" s="18" t="s">
        <v>8221</v>
      </c>
      <c r="E1289" s="17">
        <v>24</v>
      </c>
    </row>
    <row r="1290" spans="1:5">
      <c r="A1290" s="16" t="s">
        <v>8219</v>
      </c>
      <c r="B1290" s="17">
        <v>60</v>
      </c>
      <c r="D1290" s="18" t="s">
        <v>8221</v>
      </c>
      <c r="E1290" s="17">
        <v>2</v>
      </c>
    </row>
    <row r="1291" spans="1:5">
      <c r="A1291" s="16" t="s">
        <v>8219</v>
      </c>
      <c r="B1291" s="17">
        <v>136</v>
      </c>
      <c r="D1291" s="18" t="s">
        <v>8221</v>
      </c>
      <c r="E1291" s="17">
        <v>2</v>
      </c>
    </row>
    <row r="1292" spans="1:5">
      <c r="A1292" s="16" t="s">
        <v>8219</v>
      </c>
      <c r="B1292" s="17">
        <v>14</v>
      </c>
      <c r="D1292" s="18" t="s">
        <v>8221</v>
      </c>
      <c r="E1292" s="17">
        <v>20</v>
      </c>
    </row>
    <row r="1293" spans="1:5">
      <c r="A1293" s="16" t="s">
        <v>8219</v>
      </c>
      <c r="B1293" s="17">
        <v>78</v>
      </c>
      <c r="D1293" s="18" t="s">
        <v>8221</v>
      </c>
      <c r="E1293" s="17">
        <v>1</v>
      </c>
    </row>
    <row r="1294" spans="1:5">
      <c r="A1294" s="16" t="s">
        <v>8219</v>
      </c>
      <c r="B1294" s="17">
        <v>4</v>
      </c>
      <c r="D1294" s="18" t="s">
        <v>8221</v>
      </c>
      <c r="E1294" s="17">
        <v>1</v>
      </c>
    </row>
    <row r="1295" spans="1:5">
      <c r="A1295" s="16" t="s">
        <v>8219</v>
      </c>
      <c r="B1295" s="17">
        <v>11</v>
      </c>
      <c r="D1295" s="18" t="s">
        <v>8221</v>
      </c>
      <c r="E1295" s="17">
        <v>4</v>
      </c>
    </row>
    <row r="1296" spans="1:5">
      <c r="A1296" s="16" t="s">
        <v>8219</v>
      </c>
      <c r="B1296" s="17">
        <v>185</v>
      </c>
      <c r="D1296" s="18" t="s">
        <v>8221</v>
      </c>
      <c r="E1296" s="17">
        <v>1</v>
      </c>
    </row>
    <row r="1297" spans="1:5">
      <c r="A1297" s="16" t="s">
        <v>8219</v>
      </c>
      <c r="B1297" s="17">
        <v>59</v>
      </c>
      <c r="D1297" s="18" t="s">
        <v>8221</v>
      </c>
      <c r="E1297" s="17">
        <v>1</v>
      </c>
    </row>
    <row r="1298" spans="1:5">
      <c r="A1298" s="16" t="s">
        <v>8219</v>
      </c>
      <c r="B1298" s="17">
        <v>27</v>
      </c>
      <c r="D1298" s="18" t="s">
        <v>8221</v>
      </c>
      <c r="E1298" s="17">
        <v>13</v>
      </c>
    </row>
    <row r="1299" spans="1:5">
      <c r="A1299" s="16" t="s">
        <v>8219</v>
      </c>
      <c r="B1299" s="17">
        <v>63</v>
      </c>
      <c r="D1299" s="18" t="s">
        <v>8221</v>
      </c>
      <c r="E1299" s="17">
        <v>1</v>
      </c>
    </row>
    <row r="1300" spans="1:5">
      <c r="A1300" s="16" t="s">
        <v>8219</v>
      </c>
      <c r="B1300" s="17">
        <v>13</v>
      </c>
      <c r="D1300" s="18" t="s">
        <v>8221</v>
      </c>
      <c r="E1300" s="17">
        <v>1</v>
      </c>
    </row>
    <row r="1301" spans="1:5">
      <c r="A1301" s="16" t="s">
        <v>8219</v>
      </c>
      <c r="B1301" s="17">
        <v>13</v>
      </c>
      <c r="D1301" s="18" t="s">
        <v>8221</v>
      </c>
      <c r="E1301" s="17">
        <v>0</v>
      </c>
    </row>
    <row r="1302" spans="1:5">
      <c r="A1302" s="16" t="s">
        <v>8219</v>
      </c>
      <c r="B1302" s="17">
        <v>57</v>
      </c>
      <c r="D1302" s="18" t="s">
        <v>8221</v>
      </c>
      <c r="E1302" s="17">
        <v>3</v>
      </c>
    </row>
    <row r="1303" spans="1:5">
      <c r="A1303" s="16" t="s">
        <v>8219</v>
      </c>
      <c r="B1303" s="17">
        <v>61</v>
      </c>
      <c r="D1303" s="18" t="s">
        <v>8221</v>
      </c>
      <c r="E1303" s="17">
        <v>14</v>
      </c>
    </row>
    <row r="1304" spans="1:5">
      <c r="A1304" s="16" t="s">
        <v>8219</v>
      </c>
      <c r="B1304" s="17">
        <v>65</v>
      </c>
      <c r="D1304" s="18" t="s">
        <v>8221</v>
      </c>
      <c r="E1304" s="17">
        <v>2</v>
      </c>
    </row>
    <row r="1305" spans="1:5">
      <c r="A1305" s="16" t="s">
        <v>8219</v>
      </c>
      <c r="B1305" s="17">
        <v>134</v>
      </c>
      <c r="D1305" s="18" t="s">
        <v>8221</v>
      </c>
      <c r="E1305" s="17">
        <v>5</v>
      </c>
    </row>
    <row r="1306" spans="1:5">
      <c r="A1306" s="16" t="s">
        <v>8219</v>
      </c>
      <c r="B1306" s="17">
        <v>37</v>
      </c>
      <c r="D1306" s="18" t="s">
        <v>8221</v>
      </c>
      <c r="E1306" s="17">
        <v>14</v>
      </c>
    </row>
    <row r="1307" spans="1:5">
      <c r="A1307" s="16" t="s">
        <v>8219</v>
      </c>
      <c r="B1307" s="17">
        <v>37</v>
      </c>
      <c r="D1307" s="18" t="s">
        <v>8221</v>
      </c>
      <c r="E1307" s="17">
        <v>9</v>
      </c>
    </row>
    <row r="1308" spans="1:5">
      <c r="A1308" s="16" t="s">
        <v>8219</v>
      </c>
      <c r="B1308" s="17">
        <v>150</v>
      </c>
      <c r="D1308" s="18" t="s">
        <v>8221</v>
      </c>
      <c r="E1308" s="17">
        <v>8</v>
      </c>
    </row>
    <row r="1309" spans="1:5">
      <c r="A1309" s="16" t="s">
        <v>8219</v>
      </c>
      <c r="B1309" s="17">
        <v>56</v>
      </c>
      <c r="D1309" s="18" t="s">
        <v>8221</v>
      </c>
      <c r="E1309" s="17">
        <v>7</v>
      </c>
    </row>
    <row r="1310" spans="1:5">
      <c r="A1310" s="16" t="s">
        <v>8219</v>
      </c>
      <c r="B1310" s="17">
        <v>18</v>
      </c>
      <c r="D1310" s="18" t="s">
        <v>8221</v>
      </c>
      <c r="E1310" s="17">
        <v>0</v>
      </c>
    </row>
    <row r="1311" spans="1:5">
      <c r="A1311" s="16" t="s">
        <v>8219</v>
      </c>
      <c r="B1311" s="17">
        <v>60</v>
      </c>
      <c r="D1311" s="18" t="s">
        <v>8221</v>
      </c>
      <c r="E1311" s="17">
        <v>84</v>
      </c>
    </row>
    <row r="1312" spans="1:5">
      <c r="A1312" s="16" t="s">
        <v>8219</v>
      </c>
      <c r="B1312" s="17">
        <v>67</v>
      </c>
      <c r="D1312" s="18" t="s">
        <v>8221</v>
      </c>
      <c r="E1312" s="17">
        <v>11</v>
      </c>
    </row>
    <row r="1313" spans="1:5">
      <c r="A1313" s="16" t="s">
        <v>8219</v>
      </c>
      <c r="B1313" s="17">
        <v>35</v>
      </c>
      <c r="D1313" s="18" t="s">
        <v>8221</v>
      </c>
      <c r="E1313" s="17">
        <v>1</v>
      </c>
    </row>
    <row r="1314" spans="1:5">
      <c r="A1314" s="16" t="s">
        <v>8219</v>
      </c>
      <c r="B1314" s="17">
        <v>34</v>
      </c>
      <c r="D1314" s="18" t="s">
        <v>8221</v>
      </c>
      <c r="E1314" s="17">
        <v>4</v>
      </c>
    </row>
    <row r="1315" spans="1:5">
      <c r="A1315" s="16" t="s">
        <v>8219</v>
      </c>
      <c r="B1315" s="17">
        <v>36</v>
      </c>
      <c r="D1315" s="18" t="s">
        <v>8221</v>
      </c>
      <c r="E1315" s="17">
        <v>10</v>
      </c>
    </row>
    <row r="1316" spans="1:5">
      <c r="A1316" s="16" t="s">
        <v>8219</v>
      </c>
      <c r="B1316" s="17">
        <v>18</v>
      </c>
      <c r="D1316" s="18" t="s">
        <v>8221</v>
      </c>
      <c r="E1316" s="17">
        <v>16</v>
      </c>
    </row>
    <row r="1317" spans="1:5">
      <c r="A1317" s="16" t="s">
        <v>8219</v>
      </c>
      <c r="B1317" s="17">
        <v>25</v>
      </c>
      <c r="D1317" s="18" t="s">
        <v>8221</v>
      </c>
      <c r="E1317" s="17">
        <v>2</v>
      </c>
    </row>
    <row r="1318" spans="1:5">
      <c r="A1318" s="16" t="s">
        <v>8219</v>
      </c>
      <c r="B1318" s="17">
        <v>21</v>
      </c>
      <c r="D1318" s="18" t="s">
        <v>8221</v>
      </c>
      <c r="E1318" s="17">
        <v>5</v>
      </c>
    </row>
    <row r="1319" spans="1:5">
      <c r="A1319" s="16" t="s">
        <v>8219</v>
      </c>
      <c r="B1319" s="17">
        <v>151</v>
      </c>
      <c r="D1319" s="18" t="s">
        <v>8221</v>
      </c>
      <c r="E1319" s="17">
        <v>1</v>
      </c>
    </row>
    <row r="1320" spans="1:5">
      <c r="A1320" s="16" t="s">
        <v>8219</v>
      </c>
      <c r="B1320" s="17">
        <v>489</v>
      </c>
      <c r="D1320" s="18" t="s">
        <v>8221</v>
      </c>
      <c r="E1320" s="17">
        <v>31</v>
      </c>
    </row>
    <row r="1321" spans="1:5">
      <c r="A1321" s="16" t="s">
        <v>8219</v>
      </c>
      <c r="B1321" s="17">
        <v>50</v>
      </c>
      <c r="D1321" s="18" t="s">
        <v>8221</v>
      </c>
      <c r="E1321" s="17">
        <v>0</v>
      </c>
    </row>
    <row r="1322" spans="1:5">
      <c r="A1322" s="16" t="s">
        <v>8219</v>
      </c>
      <c r="B1322" s="17">
        <v>321</v>
      </c>
      <c r="D1322" s="18" t="s">
        <v>8221</v>
      </c>
      <c r="E1322" s="17">
        <v>2</v>
      </c>
    </row>
    <row r="1323" spans="1:5">
      <c r="A1323" s="16" t="s">
        <v>8219</v>
      </c>
      <c r="B1323" s="17">
        <v>1762</v>
      </c>
      <c r="D1323" s="18" t="s">
        <v>8221</v>
      </c>
      <c r="E1323" s="17">
        <v>7</v>
      </c>
    </row>
    <row r="1324" spans="1:5">
      <c r="A1324" s="16" t="s">
        <v>8219</v>
      </c>
      <c r="B1324" s="17">
        <v>385</v>
      </c>
      <c r="D1324" s="18" t="s">
        <v>8221</v>
      </c>
      <c r="E1324" s="17">
        <v>16</v>
      </c>
    </row>
    <row r="1325" spans="1:5">
      <c r="A1325" s="16" t="s">
        <v>8219</v>
      </c>
      <c r="B1325" s="17">
        <v>398</v>
      </c>
      <c r="D1325" s="18" t="s">
        <v>8221</v>
      </c>
      <c r="E1325" s="17">
        <v>4</v>
      </c>
    </row>
    <row r="1326" spans="1:5">
      <c r="A1326" s="16" t="s">
        <v>8219</v>
      </c>
      <c r="B1326" s="17">
        <v>304</v>
      </c>
      <c r="D1326" s="18" t="s">
        <v>8221</v>
      </c>
      <c r="E1326" s="17">
        <v>4</v>
      </c>
    </row>
    <row r="1327" spans="1:5">
      <c r="A1327" s="16" t="s">
        <v>8219</v>
      </c>
      <c r="B1327" s="17">
        <v>676</v>
      </c>
      <c r="D1327" s="18" t="s">
        <v>8221</v>
      </c>
      <c r="E1327" s="17">
        <v>4</v>
      </c>
    </row>
    <row r="1328" spans="1:5">
      <c r="A1328" s="16" t="s">
        <v>8219</v>
      </c>
      <c r="B1328" s="17">
        <v>577</v>
      </c>
      <c r="D1328" s="18" t="s">
        <v>8221</v>
      </c>
      <c r="E1328" s="17">
        <v>3</v>
      </c>
    </row>
    <row r="1329" spans="1:5">
      <c r="A1329" s="16" t="s">
        <v>8219</v>
      </c>
      <c r="B1329" s="17">
        <v>3663</v>
      </c>
      <c r="D1329" s="18" t="s">
        <v>8221</v>
      </c>
      <c r="E1329" s="17">
        <v>36</v>
      </c>
    </row>
    <row r="1330" spans="1:5">
      <c r="A1330" s="16" t="s">
        <v>8219</v>
      </c>
      <c r="B1330" s="17">
        <v>294</v>
      </c>
      <c r="D1330" s="18" t="s">
        <v>8221</v>
      </c>
      <c r="E1330" s="17">
        <v>1</v>
      </c>
    </row>
    <row r="1331" spans="1:5">
      <c r="A1331" s="16" t="s">
        <v>8219</v>
      </c>
      <c r="B1331" s="17">
        <v>28</v>
      </c>
      <c r="D1331" s="18" t="s">
        <v>8221</v>
      </c>
      <c r="E1331" s="17">
        <v>7</v>
      </c>
    </row>
    <row r="1332" spans="1:5">
      <c r="A1332" s="16" t="s">
        <v>8219</v>
      </c>
      <c r="B1332" s="17">
        <v>100</v>
      </c>
      <c r="D1332" s="18" t="s">
        <v>8221</v>
      </c>
      <c r="E1332" s="17">
        <v>27</v>
      </c>
    </row>
    <row r="1333" spans="1:5">
      <c r="A1333" s="16" t="s">
        <v>8219</v>
      </c>
      <c r="B1333" s="17">
        <v>72</v>
      </c>
      <c r="D1333" s="18" t="s">
        <v>8221</v>
      </c>
      <c r="E1333" s="17">
        <v>1</v>
      </c>
    </row>
    <row r="1334" spans="1:5">
      <c r="A1334" s="16" t="s">
        <v>8219</v>
      </c>
      <c r="B1334" s="17">
        <v>238</v>
      </c>
      <c r="D1334" s="18" t="s">
        <v>8221</v>
      </c>
      <c r="E1334" s="17">
        <v>0</v>
      </c>
    </row>
    <row r="1335" spans="1:5">
      <c r="A1335" s="16" t="s">
        <v>8219</v>
      </c>
      <c r="B1335" s="17">
        <v>159</v>
      </c>
      <c r="D1335" s="18" t="s">
        <v>8221</v>
      </c>
      <c r="E1335" s="17">
        <v>1</v>
      </c>
    </row>
    <row r="1336" spans="1:5">
      <c r="A1336" s="16" t="s">
        <v>8219</v>
      </c>
      <c r="B1336" s="17">
        <v>77</v>
      </c>
      <c r="D1336" s="18" t="s">
        <v>8221</v>
      </c>
      <c r="E1336" s="17">
        <v>3</v>
      </c>
    </row>
    <row r="1337" spans="1:5">
      <c r="A1337" s="16" t="s">
        <v>8219</v>
      </c>
      <c r="B1337" s="17">
        <v>53</v>
      </c>
      <c r="D1337" s="18" t="s">
        <v>8221</v>
      </c>
      <c r="E1337" s="17">
        <v>3</v>
      </c>
    </row>
    <row r="1338" spans="1:5">
      <c r="A1338" s="16" t="s">
        <v>8219</v>
      </c>
      <c r="B1338" s="17">
        <v>1251</v>
      </c>
      <c r="D1338" s="18" t="s">
        <v>8221</v>
      </c>
      <c r="E1338" s="17">
        <v>3</v>
      </c>
    </row>
    <row r="1339" spans="1:5">
      <c r="A1339" s="16" t="s">
        <v>8219</v>
      </c>
      <c r="B1339" s="17">
        <v>465</v>
      </c>
      <c r="D1339" s="18" t="s">
        <v>8221</v>
      </c>
      <c r="E1339" s="17">
        <v>0</v>
      </c>
    </row>
    <row r="1340" spans="1:5">
      <c r="A1340" s="16" t="s">
        <v>8219</v>
      </c>
      <c r="B1340" s="17">
        <v>74</v>
      </c>
      <c r="D1340" s="18" t="s">
        <v>8221</v>
      </c>
      <c r="E1340" s="17">
        <v>6</v>
      </c>
    </row>
    <row r="1341" spans="1:5">
      <c r="A1341" s="16" t="s">
        <v>8219</v>
      </c>
      <c r="B1341" s="17">
        <v>62</v>
      </c>
      <c r="D1341" s="18" t="s">
        <v>8221</v>
      </c>
      <c r="E1341" s="17">
        <v>17</v>
      </c>
    </row>
    <row r="1342" spans="1:5">
      <c r="A1342" s="16" t="s">
        <v>8219</v>
      </c>
      <c r="B1342" s="17">
        <v>3468</v>
      </c>
      <c r="D1342" s="18" t="s">
        <v>8221</v>
      </c>
      <c r="E1342" s="17">
        <v>40</v>
      </c>
    </row>
    <row r="1343" spans="1:5">
      <c r="A1343" s="16" t="s">
        <v>8219</v>
      </c>
      <c r="B1343" s="17">
        <v>52</v>
      </c>
      <c r="D1343" s="18" t="s">
        <v>8221</v>
      </c>
      <c r="E1343" s="17">
        <v>3</v>
      </c>
    </row>
    <row r="1344" spans="1:5">
      <c r="A1344" s="16" t="s">
        <v>8219</v>
      </c>
      <c r="B1344" s="17">
        <v>50</v>
      </c>
      <c r="D1344" s="18" t="s">
        <v>8221</v>
      </c>
      <c r="E1344" s="17">
        <v>1</v>
      </c>
    </row>
    <row r="1345" spans="1:5">
      <c r="A1345" s="16" t="s">
        <v>8219</v>
      </c>
      <c r="B1345" s="17">
        <v>45</v>
      </c>
      <c r="D1345" s="18" t="s">
        <v>8221</v>
      </c>
      <c r="E1345" s="17">
        <v>2</v>
      </c>
    </row>
    <row r="1346" spans="1:5">
      <c r="A1346" s="16" t="s">
        <v>8219</v>
      </c>
      <c r="B1346" s="17">
        <v>21</v>
      </c>
      <c r="D1346" s="18" t="s">
        <v>8221</v>
      </c>
      <c r="E1346" s="17">
        <v>7</v>
      </c>
    </row>
    <row r="1347" spans="1:5">
      <c r="A1347" s="16" t="s">
        <v>8219</v>
      </c>
      <c r="B1347" s="17">
        <v>100</v>
      </c>
      <c r="D1347" s="18" t="s">
        <v>8221</v>
      </c>
      <c r="E1347" s="17">
        <v>14</v>
      </c>
    </row>
    <row r="1348" spans="1:5">
      <c r="A1348" s="16" t="s">
        <v>8219</v>
      </c>
      <c r="B1348" s="17">
        <v>81</v>
      </c>
      <c r="D1348" s="18" t="s">
        <v>8221</v>
      </c>
      <c r="E1348" s="17">
        <v>0</v>
      </c>
    </row>
    <row r="1349" spans="1:5">
      <c r="A1349" s="16" t="s">
        <v>8219</v>
      </c>
      <c r="B1349" s="17">
        <v>286</v>
      </c>
      <c r="D1349" s="18" t="s">
        <v>8221</v>
      </c>
      <c r="E1349" s="17">
        <v>0</v>
      </c>
    </row>
    <row r="1350" spans="1:5">
      <c r="A1350" s="16" t="s">
        <v>8219</v>
      </c>
      <c r="B1350" s="17">
        <v>42</v>
      </c>
      <c r="D1350" s="18" t="s">
        <v>8221</v>
      </c>
      <c r="E1350" s="17">
        <v>1</v>
      </c>
    </row>
    <row r="1351" spans="1:5">
      <c r="A1351" s="16" t="s">
        <v>8219</v>
      </c>
      <c r="B1351" s="17">
        <v>199</v>
      </c>
      <c r="D1351" s="18" t="s">
        <v>8221</v>
      </c>
      <c r="E1351" s="17">
        <v>12</v>
      </c>
    </row>
    <row r="1352" spans="1:5">
      <c r="A1352" s="16" t="s">
        <v>8219</v>
      </c>
      <c r="B1352" s="17">
        <v>25</v>
      </c>
      <c r="D1352" s="18" t="s">
        <v>8221</v>
      </c>
      <c r="E1352" s="17">
        <v>12</v>
      </c>
    </row>
    <row r="1353" spans="1:5">
      <c r="A1353" s="16" t="s">
        <v>8219</v>
      </c>
      <c r="B1353" s="17">
        <v>84</v>
      </c>
      <c r="D1353" s="18" t="s">
        <v>8221</v>
      </c>
      <c r="E1353" s="17">
        <v>23</v>
      </c>
    </row>
    <row r="1354" spans="1:5">
      <c r="A1354" s="16" t="s">
        <v>8219</v>
      </c>
      <c r="B1354" s="17">
        <v>50</v>
      </c>
      <c r="D1354" s="18" t="s">
        <v>8221</v>
      </c>
      <c r="E1354" s="17">
        <v>0</v>
      </c>
    </row>
    <row r="1355" spans="1:5">
      <c r="A1355" s="16" t="s">
        <v>8219</v>
      </c>
      <c r="B1355" s="17">
        <v>26</v>
      </c>
      <c r="D1355" s="18" t="s">
        <v>8221</v>
      </c>
      <c r="E1355" s="17">
        <v>10</v>
      </c>
    </row>
    <row r="1356" spans="1:5">
      <c r="A1356" s="16" t="s">
        <v>8219</v>
      </c>
      <c r="B1356" s="17">
        <v>14</v>
      </c>
      <c r="D1356" s="18" t="s">
        <v>8221</v>
      </c>
      <c r="E1356" s="17">
        <v>5</v>
      </c>
    </row>
    <row r="1357" spans="1:5">
      <c r="A1357" s="16" t="s">
        <v>8219</v>
      </c>
      <c r="B1357" s="17">
        <v>49</v>
      </c>
      <c r="D1357" s="18" t="s">
        <v>8221</v>
      </c>
      <c r="E1357" s="17">
        <v>1</v>
      </c>
    </row>
    <row r="1358" spans="1:5">
      <c r="A1358" s="16" t="s">
        <v>8219</v>
      </c>
      <c r="B1358" s="17">
        <v>69</v>
      </c>
      <c r="D1358" s="18" t="s">
        <v>8221</v>
      </c>
      <c r="E1358" s="17">
        <v>2</v>
      </c>
    </row>
    <row r="1359" spans="1:5">
      <c r="A1359" s="16" t="s">
        <v>8219</v>
      </c>
      <c r="B1359" s="17">
        <v>60</v>
      </c>
      <c r="D1359" s="18" t="s">
        <v>8221</v>
      </c>
      <c r="E1359" s="17">
        <v>2</v>
      </c>
    </row>
    <row r="1360" spans="1:5">
      <c r="A1360" s="16" t="s">
        <v>8219</v>
      </c>
      <c r="B1360" s="17">
        <v>80</v>
      </c>
      <c r="D1360" s="18" t="s">
        <v>8221</v>
      </c>
      <c r="E1360" s="17">
        <v>0</v>
      </c>
    </row>
    <row r="1361" spans="1:5">
      <c r="A1361" s="16" t="s">
        <v>8219</v>
      </c>
      <c r="B1361" s="17">
        <v>56</v>
      </c>
      <c r="D1361" s="18" t="s">
        <v>8221</v>
      </c>
      <c r="E1361" s="17">
        <v>13</v>
      </c>
    </row>
    <row r="1362" spans="1:5">
      <c r="A1362" s="16" t="s">
        <v>8219</v>
      </c>
      <c r="B1362" s="17">
        <v>104</v>
      </c>
      <c r="D1362" s="18" t="s">
        <v>8221</v>
      </c>
      <c r="E1362" s="17">
        <v>0</v>
      </c>
    </row>
    <row r="1363" spans="1:5">
      <c r="A1363" s="16" t="s">
        <v>8219</v>
      </c>
      <c r="B1363" s="17">
        <v>46</v>
      </c>
      <c r="D1363" s="18" t="s">
        <v>8221</v>
      </c>
      <c r="E1363" s="17">
        <v>1</v>
      </c>
    </row>
    <row r="1364" spans="1:5">
      <c r="A1364" s="16" t="s">
        <v>8219</v>
      </c>
      <c r="B1364" s="17">
        <v>206</v>
      </c>
      <c r="D1364" s="18" t="s">
        <v>8221</v>
      </c>
      <c r="E1364" s="17">
        <v>5</v>
      </c>
    </row>
    <row r="1365" spans="1:5">
      <c r="A1365" s="16" t="s">
        <v>8219</v>
      </c>
      <c r="B1365" s="17">
        <v>18</v>
      </c>
      <c r="D1365" s="18" t="s">
        <v>8221</v>
      </c>
      <c r="E1365" s="17">
        <v>2</v>
      </c>
    </row>
    <row r="1366" spans="1:5">
      <c r="A1366" s="16" t="s">
        <v>8219</v>
      </c>
      <c r="B1366" s="17">
        <v>28</v>
      </c>
      <c r="D1366" s="18" t="s">
        <v>8221</v>
      </c>
      <c r="E1366" s="17">
        <v>0</v>
      </c>
    </row>
    <row r="1367" spans="1:5">
      <c r="A1367" s="16" t="s">
        <v>8219</v>
      </c>
      <c r="B1367" s="17">
        <v>11</v>
      </c>
      <c r="D1367" s="18" t="s">
        <v>8221</v>
      </c>
      <c r="E1367" s="17">
        <v>32</v>
      </c>
    </row>
    <row r="1368" spans="1:5">
      <c r="A1368" s="16" t="s">
        <v>8219</v>
      </c>
      <c r="B1368" s="17">
        <v>263</v>
      </c>
      <c r="D1368" s="18" t="s">
        <v>8221</v>
      </c>
      <c r="E1368" s="17">
        <v>1</v>
      </c>
    </row>
    <row r="1369" spans="1:5">
      <c r="A1369" s="16" t="s">
        <v>8219</v>
      </c>
      <c r="B1369" s="17">
        <v>394</v>
      </c>
      <c r="D1369" s="18" t="s">
        <v>8221</v>
      </c>
      <c r="E1369" s="17">
        <v>1</v>
      </c>
    </row>
    <row r="1370" spans="1:5">
      <c r="A1370" s="16" t="s">
        <v>8219</v>
      </c>
      <c r="B1370" s="17">
        <v>1049</v>
      </c>
      <c r="D1370" s="18" t="s">
        <v>8221</v>
      </c>
      <c r="E1370" s="17">
        <v>1</v>
      </c>
    </row>
    <row r="1371" spans="1:5">
      <c r="A1371" s="16" t="s">
        <v>8219</v>
      </c>
      <c r="B1371" s="17">
        <v>308</v>
      </c>
      <c r="D1371" s="18" t="s">
        <v>8221</v>
      </c>
      <c r="E1371" s="17">
        <v>0</v>
      </c>
    </row>
    <row r="1372" spans="1:5">
      <c r="A1372" s="16" t="s">
        <v>8219</v>
      </c>
      <c r="B1372" s="17">
        <v>1088</v>
      </c>
      <c r="D1372" s="18" t="s">
        <v>8221</v>
      </c>
      <c r="E1372" s="17">
        <v>0</v>
      </c>
    </row>
    <row r="1373" spans="1:5">
      <c r="A1373" s="16" t="s">
        <v>8219</v>
      </c>
      <c r="B1373" s="17">
        <v>73</v>
      </c>
      <c r="D1373" s="18" t="s">
        <v>8221</v>
      </c>
      <c r="E1373" s="17">
        <v>8</v>
      </c>
    </row>
    <row r="1374" spans="1:5">
      <c r="A1374" s="16" t="s">
        <v>8219</v>
      </c>
      <c r="B1374" s="17">
        <v>143</v>
      </c>
      <c r="D1374" s="18" t="s">
        <v>8221</v>
      </c>
      <c r="E1374" s="17">
        <v>0</v>
      </c>
    </row>
    <row r="1375" spans="1:5">
      <c r="A1375" s="16" t="s">
        <v>8219</v>
      </c>
      <c r="B1375" s="17">
        <v>1420</v>
      </c>
      <c r="D1375" s="18" t="s">
        <v>8221</v>
      </c>
      <c r="E1375" s="17">
        <v>1</v>
      </c>
    </row>
    <row r="1376" spans="1:5">
      <c r="A1376" s="16" t="s">
        <v>8219</v>
      </c>
      <c r="B1376" s="17">
        <v>305</v>
      </c>
      <c r="D1376" s="18" t="s">
        <v>8221</v>
      </c>
      <c r="E1376" s="17">
        <v>16</v>
      </c>
    </row>
    <row r="1377" spans="1:5">
      <c r="A1377" s="16" t="s">
        <v>8219</v>
      </c>
      <c r="B1377" s="17">
        <v>551</v>
      </c>
      <c r="D1377" s="18" t="s">
        <v>8221</v>
      </c>
      <c r="E1377" s="17">
        <v>12</v>
      </c>
    </row>
    <row r="1378" spans="1:5">
      <c r="A1378" s="16" t="s">
        <v>8219</v>
      </c>
      <c r="B1378" s="17">
        <v>187</v>
      </c>
      <c r="D1378" s="18" t="s">
        <v>8221</v>
      </c>
      <c r="E1378" s="17">
        <v>4</v>
      </c>
    </row>
    <row r="1379" spans="1:5">
      <c r="A1379" s="16" t="s">
        <v>8219</v>
      </c>
      <c r="B1379" s="17">
        <v>325</v>
      </c>
      <c r="D1379" s="18" t="s">
        <v>8221</v>
      </c>
      <c r="E1379" s="17">
        <v>2</v>
      </c>
    </row>
    <row r="1380" spans="1:5">
      <c r="A1380" s="16" t="s">
        <v>8219</v>
      </c>
      <c r="B1380" s="17">
        <v>148</v>
      </c>
      <c r="D1380" s="18" t="s">
        <v>8221</v>
      </c>
      <c r="E1380" s="17">
        <v>3</v>
      </c>
    </row>
    <row r="1381" spans="1:5">
      <c r="A1381" s="16" t="s">
        <v>8219</v>
      </c>
      <c r="B1381" s="17">
        <v>69</v>
      </c>
      <c r="D1381" s="18" t="s">
        <v>8221</v>
      </c>
      <c r="E1381" s="17">
        <v>0</v>
      </c>
    </row>
    <row r="1382" spans="1:5">
      <c r="A1382" s="16" t="s">
        <v>8219</v>
      </c>
      <c r="B1382" s="17">
        <v>173</v>
      </c>
      <c r="D1382" s="18" t="s">
        <v>8221</v>
      </c>
      <c r="E1382" s="17">
        <v>3</v>
      </c>
    </row>
    <row r="1383" spans="1:5">
      <c r="A1383" s="16" t="s">
        <v>8219</v>
      </c>
      <c r="B1383" s="17">
        <v>269</v>
      </c>
      <c r="D1383" s="18" t="s">
        <v>8221</v>
      </c>
      <c r="E1383" s="17">
        <v>4</v>
      </c>
    </row>
    <row r="1384" spans="1:5">
      <c r="A1384" s="16" t="s">
        <v>8219</v>
      </c>
      <c r="B1384" s="17">
        <v>185</v>
      </c>
      <c r="D1384" s="18" t="s">
        <v>8221</v>
      </c>
      <c r="E1384" s="17">
        <v>2</v>
      </c>
    </row>
    <row r="1385" spans="1:5">
      <c r="A1385" s="16" t="s">
        <v>8219</v>
      </c>
      <c r="B1385" s="17">
        <v>176</v>
      </c>
      <c r="D1385" s="18" t="s">
        <v>8221</v>
      </c>
      <c r="E1385" s="17">
        <v>10</v>
      </c>
    </row>
    <row r="1386" spans="1:5">
      <c r="A1386" s="16" t="s">
        <v>8219</v>
      </c>
      <c r="B1386" s="17">
        <v>1019</v>
      </c>
      <c r="D1386" s="18" t="s">
        <v>8221</v>
      </c>
      <c r="E1386" s="17">
        <v>11</v>
      </c>
    </row>
    <row r="1387" spans="1:5">
      <c r="A1387" s="16" t="s">
        <v>8219</v>
      </c>
      <c r="B1387" s="17">
        <v>113</v>
      </c>
      <c r="D1387" s="18" t="s">
        <v>8221</v>
      </c>
      <c r="E1387" s="17">
        <v>6</v>
      </c>
    </row>
    <row r="1388" spans="1:5">
      <c r="A1388" s="16" t="s">
        <v>8219</v>
      </c>
      <c r="B1388" s="17">
        <v>404</v>
      </c>
      <c r="D1388" s="18" t="s">
        <v>8221</v>
      </c>
      <c r="E1388" s="17">
        <v>2</v>
      </c>
    </row>
    <row r="1389" spans="1:5">
      <c r="A1389" s="16" t="s">
        <v>8219</v>
      </c>
      <c r="B1389" s="17">
        <v>707</v>
      </c>
      <c r="D1389" s="18" t="s">
        <v>8221</v>
      </c>
      <c r="E1389" s="17">
        <v>6</v>
      </c>
    </row>
    <row r="1390" spans="1:5">
      <c r="A1390" s="16" t="s">
        <v>8219</v>
      </c>
      <c r="B1390" s="17">
        <v>392</v>
      </c>
      <c r="D1390" s="18" t="s">
        <v>8221</v>
      </c>
      <c r="E1390" s="17">
        <v>8</v>
      </c>
    </row>
    <row r="1391" spans="1:5">
      <c r="A1391" s="16" t="s">
        <v>8219</v>
      </c>
      <c r="B1391" s="17">
        <v>23</v>
      </c>
      <c r="D1391" s="18" t="s">
        <v>8221</v>
      </c>
      <c r="E1391" s="17">
        <v>37</v>
      </c>
    </row>
    <row r="1392" spans="1:5">
      <c r="A1392" s="16" t="s">
        <v>8219</v>
      </c>
      <c r="B1392" s="17">
        <v>682</v>
      </c>
      <c r="D1392" s="18" t="s">
        <v>8221</v>
      </c>
      <c r="E1392" s="17">
        <v>11</v>
      </c>
    </row>
    <row r="1393" spans="1:5">
      <c r="A1393" s="16" t="s">
        <v>8219</v>
      </c>
      <c r="B1393" s="17">
        <v>37</v>
      </c>
      <c r="D1393" s="18" t="s">
        <v>8221</v>
      </c>
      <c r="E1393" s="17">
        <v>0</v>
      </c>
    </row>
    <row r="1394" spans="1:5">
      <c r="A1394" s="16" t="s">
        <v>8219</v>
      </c>
      <c r="B1394" s="17">
        <v>146</v>
      </c>
      <c r="D1394" s="18" t="s">
        <v>8221</v>
      </c>
      <c r="E1394" s="17">
        <v>10</v>
      </c>
    </row>
    <row r="1395" spans="1:5">
      <c r="A1395" s="16" t="s">
        <v>8219</v>
      </c>
      <c r="B1395" s="17">
        <v>119</v>
      </c>
      <c r="D1395" s="18" t="s">
        <v>8221</v>
      </c>
      <c r="E1395" s="17">
        <v>6</v>
      </c>
    </row>
    <row r="1396" spans="1:5">
      <c r="A1396" s="16" t="s">
        <v>8219</v>
      </c>
      <c r="B1396" s="17">
        <v>163</v>
      </c>
      <c r="D1396" s="18" t="s">
        <v>8221</v>
      </c>
      <c r="E1396" s="17">
        <v>8</v>
      </c>
    </row>
    <row r="1397" spans="1:5">
      <c r="A1397" s="16" t="s">
        <v>8219</v>
      </c>
      <c r="B1397" s="17">
        <v>339</v>
      </c>
      <c r="D1397" s="18" t="s">
        <v>8221</v>
      </c>
      <c r="E1397" s="17">
        <v>6</v>
      </c>
    </row>
    <row r="1398" spans="1:5">
      <c r="A1398" s="16" t="s">
        <v>8219</v>
      </c>
      <c r="B1398" s="17">
        <v>58</v>
      </c>
      <c r="D1398" s="18" t="s">
        <v>8221</v>
      </c>
      <c r="E1398" s="17">
        <v>7</v>
      </c>
    </row>
    <row r="1399" spans="1:5">
      <c r="A1399" s="16" t="s">
        <v>8219</v>
      </c>
      <c r="B1399" s="17">
        <v>456</v>
      </c>
      <c r="D1399" s="18" t="s">
        <v>8221</v>
      </c>
      <c r="E1399" s="17">
        <v>7</v>
      </c>
    </row>
    <row r="1400" spans="1:5">
      <c r="A1400" s="16" t="s">
        <v>8219</v>
      </c>
      <c r="B1400" s="17">
        <v>15</v>
      </c>
      <c r="D1400" s="18" t="s">
        <v>8221</v>
      </c>
      <c r="E1400" s="17">
        <v>5</v>
      </c>
    </row>
    <row r="1401" spans="1:5">
      <c r="A1401" s="16" t="s">
        <v>8219</v>
      </c>
      <c r="B1401" s="17">
        <v>191</v>
      </c>
      <c r="D1401" s="18" t="s">
        <v>8221</v>
      </c>
      <c r="E1401" s="17">
        <v>46</v>
      </c>
    </row>
    <row r="1402" spans="1:5">
      <c r="A1402" s="16" t="s">
        <v>8219</v>
      </c>
      <c r="B1402" s="17">
        <v>17</v>
      </c>
      <c r="D1402" s="18" t="s">
        <v>8221</v>
      </c>
      <c r="E1402" s="17">
        <v>10</v>
      </c>
    </row>
    <row r="1403" spans="1:5">
      <c r="A1403" s="16" t="s">
        <v>8219</v>
      </c>
      <c r="B1403" s="17">
        <v>28</v>
      </c>
      <c r="D1403" s="18" t="s">
        <v>8221</v>
      </c>
      <c r="E1403" s="17">
        <v>19</v>
      </c>
    </row>
    <row r="1404" spans="1:5">
      <c r="A1404" s="16" t="s">
        <v>8219</v>
      </c>
      <c r="B1404" s="17">
        <v>18</v>
      </c>
      <c r="D1404" s="18" t="s">
        <v>8221</v>
      </c>
      <c r="E1404" s="17">
        <v>13</v>
      </c>
    </row>
    <row r="1405" spans="1:5">
      <c r="A1405" s="16" t="s">
        <v>8219</v>
      </c>
      <c r="B1405" s="17">
        <v>61</v>
      </c>
      <c r="D1405" s="18" t="s">
        <v>8221</v>
      </c>
      <c r="E1405" s="17">
        <v>13</v>
      </c>
    </row>
    <row r="1406" spans="1:5">
      <c r="A1406" s="16" t="s">
        <v>8219</v>
      </c>
      <c r="B1406" s="17">
        <v>108</v>
      </c>
      <c r="D1406" s="18" t="s">
        <v>8221</v>
      </c>
      <c r="E1406" s="17">
        <v>4</v>
      </c>
    </row>
    <row r="1407" spans="1:5">
      <c r="A1407" s="16" t="s">
        <v>8219</v>
      </c>
      <c r="B1407" s="17">
        <v>142</v>
      </c>
      <c r="D1407" s="18" t="s">
        <v>8221</v>
      </c>
      <c r="E1407" s="17">
        <v>0</v>
      </c>
    </row>
    <row r="1408" spans="1:5">
      <c r="A1408" s="16" t="s">
        <v>8219</v>
      </c>
      <c r="B1408" s="17">
        <v>74</v>
      </c>
      <c r="D1408" s="18" t="s">
        <v>8221</v>
      </c>
      <c r="E1408" s="17">
        <v>3</v>
      </c>
    </row>
    <row r="1409" spans="1:5">
      <c r="A1409" s="16" t="s">
        <v>8219</v>
      </c>
      <c r="B1409" s="17">
        <v>38</v>
      </c>
      <c r="D1409" s="18" t="s">
        <v>8221</v>
      </c>
      <c r="E1409" s="17">
        <v>1</v>
      </c>
    </row>
    <row r="1410" spans="1:5">
      <c r="A1410" s="16" t="s">
        <v>8219</v>
      </c>
      <c r="B1410" s="17">
        <v>20</v>
      </c>
      <c r="D1410" s="18" t="s">
        <v>8221</v>
      </c>
      <c r="E1410" s="17">
        <v>9</v>
      </c>
    </row>
    <row r="1411" spans="1:5">
      <c r="A1411" s="16" t="s">
        <v>8219</v>
      </c>
      <c r="B1411" s="17">
        <v>24</v>
      </c>
      <c r="D1411" s="18" t="s">
        <v>8221</v>
      </c>
      <c r="E1411" s="17">
        <v>1</v>
      </c>
    </row>
    <row r="1412" spans="1:5">
      <c r="A1412" s="16" t="s">
        <v>8219</v>
      </c>
      <c r="B1412" s="17">
        <v>66</v>
      </c>
      <c r="D1412" s="18" t="s">
        <v>8221</v>
      </c>
      <c r="E1412" s="17">
        <v>1</v>
      </c>
    </row>
    <row r="1413" spans="1:5">
      <c r="A1413" s="16" t="s">
        <v>8219</v>
      </c>
      <c r="B1413" s="17">
        <v>28</v>
      </c>
      <c r="D1413" s="18" t="s">
        <v>8221</v>
      </c>
      <c r="E1413" s="17">
        <v>4</v>
      </c>
    </row>
    <row r="1414" spans="1:5">
      <c r="A1414" s="16" t="s">
        <v>8219</v>
      </c>
      <c r="B1414" s="17">
        <v>24</v>
      </c>
      <c r="D1414" s="18" t="s">
        <v>8221</v>
      </c>
      <c r="E1414" s="17">
        <v>17</v>
      </c>
    </row>
    <row r="1415" spans="1:5">
      <c r="A1415" s="16" t="s">
        <v>8219</v>
      </c>
      <c r="B1415" s="17">
        <v>73</v>
      </c>
      <c r="D1415" s="18" t="s">
        <v>8221</v>
      </c>
      <c r="E1415" s="17">
        <v>0</v>
      </c>
    </row>
    <row r="1416" spans="1:5">
      <c r="A1416" s="16" t="s">
        <v>8219</v>
      </c>
      <c r="B1416" s="17">
        <v>3</v>
      </c>
      <c r="D1416" s="18" t="s">
        <v>8221</v>
      </c>
      <c r="E1416" s="17">
        <v>12</v>
      </c>
    </row>
    <row r="1417" spans="1:5">
      <c r="A1417" s="16" t="s">
        <v>8219</v>
      </c>
      <c r="B1417" s="17">
        <v>20</v>
      </c>
      <c r="D1417" s="18" t="s">
        <v>8221</v>
      </c>
      <c r="E1417" s="17">
        <v>14</v>
      </c>
    </row>
    <row r="1418" spans="1:5">
      <c r="A1418" s="16" t="s">
        <v>8219</v>
      </c>
      <c r="B1418" s="17">
        <v>21</v>
      </c>
      <c r="D1418" s="18" t="s">
        <v>8221</v>
      </c>
      <c r="E1418" s="17">
        <v>1</v>
      </c>
    </row>
    <row r="1419" spans="1:5">
      <c r="A1419" s="16" t="s">
        <v>8219</v>
      </c>
      <c r="B1419" s="17">
        <v>94</v>
      </c>
      <c r="D1419" s="18" t="s">
        <v>8221</v>
      </c>
      <c r="E1419" s="17">
        <v>14</v>
      </c>
    </row>
    <row r="1420" spans="1:5">
      <c r="A1420" s="16" t="s">
        <v>8219</v>
      </c>
      <c r="B1420" s="17">
        <v>139</v>
      </c>
      <c r="D1420" s="18" t="s">
        <v>8221</v>
      </c>
      <c r="E1420" s="17">
        <v>4</v>
      </c>
    </row>
    <row r="1421" spans="1:5">
      <c r="A1421" s="16" t="s">
        <v>8219</v>
      </c>
      <c r="B1421" s="17">
        <v>130</v>
      </c>
      <c r="D1421" s="18" t="s">
        <v>8221</v>
      </c>
      <c r="E1421" s="17">
        <v>2</v>
      </c>
    </row>
    <row r="1422" spans="1:5">
      <c r="A1422" s="16" t="s">
        <v>8219</v>
      </c>
      <c r="B1422" s="17">
        <v>31</v>
      </c>
      <c r="D1422" s="18" t="s">
        <v>8221</v>
      </c>
      <c r="E1422" s="17">
        <v>1</v>
      </c>
    </row>
    <row r="1423" spans="1:5">
      <c r="A1423" s="16" t="s">
        <v>8219</v>
      </c>
      <c r="B1423" s="17">
        <v>13</v>
      </c>
      <c r="D1423" s="18" t="s">
        <v>8221</v>
      </c>
      <c r="E1423" s="17">
        <v>2</v>
      </c>
    </row>
    <row r="1424" spans="1:5">
      <c r="A1424" s="16" t="s">
        <v>8219</v>
      </c>
      <c r="B1424" s="17">
        <v>90</v>
      </c>
      <c r="D1424" s="18" t="s">
        <v>8221</v>
      </c>
      <c r="E1424" s="17">
        <v>1</v>
      </c>
    </row>
    <row r="1425" spans="1:5">
      <c r="A1425" s="16" t="s">
        <v>8219</v>
      </c>
      <c r="B1425" s="17">
        <v>141</v>
      </c>
      <c r="D1425" s="18" t="s">
        <v>8221</v>
      </c>
      <c r="E1425" s="17">
        <v>1</v>
      </c>
    </row>
    <row r="1426" spans="1:5">
      <c r="A1426" s="16" t="s">
        <v>8219</v>
      </c>
      <c r="B1426" s="17">
        <v>23</v>
      </c>
      <c r="D1426" s="18" t="s">
        <v>8221</v>
      </c>
      <c r="E1426" s="17">
        <v>4</v>
      </c>
    </row>
    <row r="1427" spans="1:5">
      <c r="A1427" s="16" t="s">
        <v>8219</v>
      </c>
      <c r="B1427" s="17">
        <v>18</v>
      </c>
      <c r="D1427" s="18" t="s">
        <v>8221</v>
      </c>
      <c r="E1427" s="17">
        <v>3</v>
      </c>
    </row>
    <row r="1428" spans="1:5">
      <c r="A1428" s="16" t="s">
        <v>8219</v>
      </c>
      <c r="B1428" s="17">
        <v>76</v>
      </c>
      <c r="D1428" s="18" t="s">
        <v>8221</v>
      </c>
      <c r="E1428" s="17">
        <v>38</v>
      </c>
    </row>
    <row r="1429" spans="1:5">
      <c r="A1429" s="16" t="s">
        <v>8219</v>
      </c>
      <c r="B1429" s="17">
        <v>93</v>
      </c>
      <c r="D1429" s="18" t="s">
        <v>8221</v>
      </c>
      <c r="E1429" s="17">
        <v>4</v>
      </c>
    </row>
    <row r="1430" spans="1:5">
      <c r="A1430" s="16" t="s">
        <v>8219</v>
      </c>
      <c r="B1430" s="17">
        <v>69</v>
      </c>
      <c r="D1430" s="18" t="s">
        <v>8221</v>
      </c>
      <c r="E1430" s="17">
        <v>0</v>
      </c>
    </row>
    <row r="1431" spans="1:5">
      <c r="A1431" s="16" t="s">
        <v>8219</v>
      </c>
      <c r="B1431" s="17">
        <v>21</v>
      </c>
      <c r="D1431" s="18" t="s">
        <v>8221</v>
      </c>
      <c r="E1431" s="17">
        <v>2</v>
      </c>
    </row>
    <row r="1432" spans="1:5">
      <c r="A1432" s="16" t="s">
        <v>8219</v>
      </c>
      <c r="B1432" s="17">
        <v>57</v>
      </c>
      <c r="D1432" s="18" t="s">
        <v>8221</v>
      </c>
      <c r="E1432" s="17">
        <v>0</v>
      </c>
    </row>
    <row r="1433" spans="1:5">
      <c r="A1433" s="16" t="s">
        <v>8219</v>
      </c>
      <c r="B1433" s="17">
        <v>108</v>
      </c>
      <c r="D1433" s="18" t="s">
        <v>8221</v>
      </c>
      <c r="E1433" s="17">
        <v>1</v>
      </c>
    </row>
    <row r="1434" spans="1:5">
      <c r="A1434" s="16" t="s">
        <v>8219</v>
      </c>
      <c r="B1434" s="17">
        <v>83</v>
      </c>
      <c r="D1434" s="18" t="s">
        <v>8221</v>
      </c>
      <c r="E1434" s="17">
        <v>7</v>
      </c>
    </row>
    <row r="1435" spans="1:5">
      <c r="A1435" s="16" t="s">
        <v>8219</v>
      </c>
      <c r="B1435" s="17">
        <v>96</v>
      </c>
      <c r="D1435" s="18" t="s">
        <v>8221</v>
      </c>
      <c r="E1435" s="17">
        <v>2</v>
      </c>
    </row>
    <row r="1436" spans="1:5">
      <c r="A1436" s="16" t="s">
        <v>8219</v>
      </c>
      <c r="B1436" s="17">
        <v>64</v>
      </c>
      <c r="D1436" s="18" t="s">
        <v>8221</v>
      </c>
      <c r="E1436" s="17">
        <v>4</v>
      </c>
    </row>
    <row r="1437" spans="1:5">
      <c r="A1437" s="16" t="s">
        <v>8219</v>
      </c>
      <c r="B1437" s="17">
        <v>14</v>
      </c>
      <c r="D1437" s="18" t="s">
        <v>8221</v>
      </c>
      <c r="E1437" s="17">
        <v>4</v>
      </c>
    </row>
    <row r="1438" spans="1:5">
      <c r="A1438" s="16" t="s">
        <v>8219</v>
      </c>
      <c r="B1438" s="17">
        <v>169</v>
      </c>
      <c r="D1438" s="18" t="s">
        <v>8221</v>
      </c>
      <c r="E1438" s="17">
        <v>3</v>
      </c>
    </row>
    <row r="1439" spans="1:5">
      <c r="A1439" s="16" t="s">
        <v>8219</v>
      </c>
      <c r="B1439" s="17">
        <v>33</v>
      </c>
      <c r="D1439" s="18" t="s">
        <v>8221</v>
      </c>
      <c r="E1439" s="17">
        <v>2</v>
      </c>
    </row>
    <row r="1440" spans="1:5">
      <c r="A1440" s="16" t="s">
        <v>8219</v>
      </c>
      <c r="B1440" s="17">
        <v>102</v>
      </c>
      <c r="D1440" s="18" t="s">
        <v>8221</v>
      </c>
      <c r="E1440" s="17">
        <v>197</v>
      </c>
    </row>
    <row r="1441" spans="1:5">
      <c r="A1441" s="16" t="s">
        <v>8219</v>
      </c>
      <c r="B1441" s="17">
        <v>104</v>
      </c>
      <c r="D1441" s="18" t="s">
        <v>8221</v>
      </c>
      <c r="E1441" s="17">
        <v>0</v>
      </c>
    </row>
    <row r="1442" spans="1:5">
      <c r="A1442" s="16" t="s">
        <v>8219</v>
      </c>
      <c r="B1442" s="17">
        <v>20</v>
      </c>
      <c r="D1442" s="18" t="s">
        <v>8221</v>
      </c>
      <c r="E1442" s="17">
        <v>1</v>
      </c>
    </row>
    <row r="1443" spans="1:5">
      <c r="A1443" s="16" t="s">
        <v>8219</v>
      </c>
      <c r="B1443" s="17">
        <v>35</v>
      </c>
      <c r="D1443" s="18" t="s">
        <v>8221</v>
      </c>
      <c r="E1443" s="17">
        <v>4</v>
      </c>
    </row>
    <row r="1444" spans="1:5">
      <c r="A1444" s="16" t="s">
        <v>8219</v>
      </c>
      <c r="B1444" s="17">
        <v>94</v>
      </c>
      <c r="D1444" s="18" t="s">
        <v>8221</v>
      </c>
      <c r="E1444" s="17">
        <v>0</v>
      </c>
    </row>
    <row r="1445" spans="1:5">
      <c r="A1445" s="16" t="s">
        <v>8219</v>
      </c>
      <c r="B1445" s="17">
        <v>14</v>
      </c>
      <c r="D1445" s="18" t="s">
        <v>8221</v>
      </c>
      <c r="E1445" s="17">
        <v>7</v>
      </c>
    </row>
    <row r="1446" spans="1:5">
      <c r="A1446" s="16" t="s">
        <v>8219</v>
      </c>
      <c r="B1446" s="17">
        <v>15</v>
      </c>
      <c r="D1446" s="18" t="s">
        <v>8221</v>
      </c>
      <c r="E1446" s="17">
        <v>11</v>
      </c>
    </row>
    <row r="1447" spans="1:5">
      <c r="A1447" s="16" t="s">
        <v>8219</v>
      </c>
      <c r="B1447" s="17">
        <v>51</v>
      </c>
      <c r="D1447" s="18" t="s">
        <v>8221</v>
      </c>
      <c r="E1447" s="17">
        <v>0</v>
      </c>
    </row>
    <row r="1448" spans="1:5">
      <c r="A1448" s="16" t="s">
        <v>8219</v>
      </c>
      <c r="B1448" s="17">
        <v>19</v>
      </c>
      <c r="D1448" s="18" t="s">
        <v>8221</v>
      </c>
      <c r="E1448" s="17">
        <v>6</v>
      </c>
    </row>
    <row r="1449" spans="1:5">
      <c r="A1449" s="16" t="s">
        <v>8219</v>
      </c>
      <c r="B1449" s="17">
        <v>23</v>
      </c>
      <c r="D1449" s="18" t="s">
        <v>8221</v>
      </c>
      <c r="E1449" s="17">
        <v>0</v>
      </c>
    </row>
    <row r="1450" spans="1:5">
      <c r="A1450" s="16" t="s">
        <v>8219</v>
      </c>
      <c r="B1450" s="17">
        <v>97</v>
      </c>
      <c r="D1450" s="18" t="s">
        <v>8221</v>
      </c>
      <c r="E1450" s="17">
        <v>7</v>
      </c>
    </row>
    <row r="1451" spans="1:5">
      <c r="A1451" s="16" t="s">
        <v>8219</v>
      </c>
      <c r="B1451" s="17">
        <v>76</v>
      </c>
      <c r="D1451" s="18" t="s">
        <v>8221</v>
      </c>
      <c r="E1451" s="17">
        <v>94</v>
      </c>
    </row>
    <row r="1452" spans="1:5">
      <c r="A1452" s="16" t="s">
        <v>8219</v>
      </c>
      <c r="B1452" s="17">
        <v>11</v>
      </c>
      <c r="D1452" s="18" t="s">
        <v>8221</v>
      </c>
      <c r="E1452" s="17">
        <v>2</v>
      </c>
    </row>
    <row r="1453" spans="1:5">
      <c r="A1453" s="16" t="s">
        <v>8219</v>
      </c>
      <c r="B1453" s="17">
        <v>52</v>
      </c>
      <c r="D1453" s="18" t="s">
        <v>8221</v>
      </c>
      <c r="E1453" s="17">
        <v>25</v>
      </c>
    </row>
    <row r="1454" spans="1:5">
      <c r="A1454" s="16" t="s">
        <v>8219</v>
      </c>
      <c r="B1454" s="17">
        <v>95</v>
      </c>
      <c r="D1454" s="18" t="s">
        <v>8221</v>
      </c>
      <c r="E1454" s="17">
        <v>17</v>
      </c>
    </row>
    <row r="1455" spans="1:5">
      <c r="A1455" s="16" t="s">
        <v>8219</v>
      </c>
      <c r="B1455" s="17">
        <v>35</v>
      </c>
      <c r="D1455" s="18" t="s">
        <v>8221</v>
      </c>
      <c r="E1455" s="17">
        <v>2</v>
      </c>
    </row>
    <row r="1456" spans="1:5">
      <c r="A1456" s="16" t="s">
        <v>8219</v>
      </c>
      <c r="B1456" s="17">
        <v>21</v>
      </c>
      <c r="D1456" s="18" t="s">
        <v>8221</v>
      </c>
      <c r="E1456" s="17">
        <v>4</v>
      </c>
    </row>
    <row r="1457" spans="1:5">
      <c r="A1457" s="16" t="s">
        <v>8219</v>
      </c>
      <c r="B1457" s="17">
        <v>93</v>
      </c>
      <c r="D1457" s="18" t="s">
        <v>8221</v>
      </c>
      <c r="E1457" s="17">
        <v>5</v>
      </c>
    </row>
    <row r="1458" spans="1:5">
      <c r="A1458" s="16" t="s">
        <v>8219</v>
      </c>
      <c r="B1458" s="17">
        <v>11</v>
      </c>
      <c r="D1458" s="18" t="s">
        <v>8221</v>
      </c>
      <c r="E1458" s="17">
        <v>2</v>
      </c>
    </row>
    <row r="1459" spans="1:5">
      <c r="A1459" s="16" t="s">
        <v>8219</v>
      </c>
      <c r="B1459" s="17">
        <v>21</v>
      </c>
      <c r="D1459" s="18" t="s">
        <v>8221</v>
      </c>
      <c r="E1459" s="17">
        <v>2</v>
      </c>
    </row>
    <row r="1460" spans="1:5">
      <c r="A1460" s="16" t="s">
        <v>8219</v>
      </c>
      <c r="B1460" s="17">
        <v>54</v>
      </c>
      <c r="D1460" s="18" t="s">
        <v>8221</v>
      </c>
      <c r="E1460" s="17">
        <v>3</v>
      </c>
    </row>
    <row r="1461" spans="1:5">
      <c r="A1461" s="16" t="s">
        <v>8219</v>
      </c>
      <c r="B1461" s="17">
        <v>31</v>
      </c>
      <c r="D1461" s="18" t="s">
        <v>8221</v>
      </c>
      <c r="E1461" s="17">
        <v>0</v>
      </c>
    </row>
    <row r="1462" spans="1:5">
      <c r="A1462" s="16" t="s">
        <v>8219</v>
      </c>
      <c r="B1462" s="17">
        <v>132</v>
      </c>
      <c r="D1462" s="18" t="s">
        <v>8221</v>
      </c>
      <c r="E1462" s="17">
        <v>4</v>
      </c>
    </row>
    <row r="1463" spans="1:5">
      <c r="A1463" s="16" t="s">
        <v>8219</v>
      </c>
      <c r="B1463" s="17">
        <v>3</v>
      </c>
      <c r="D1463" s="18" t="s">
        <v>8221</v>
      </c>
      <c r="E1463" s="17">
        <v>1</v>
      </c>
    </row>
    <row r="1464" spans="1:5">
      <c r="A1464" s="16" t="s">
        <v>8219</v>
      </c>
      <c r="B1464" s="17">
        <v>6</v>
      </c>
      <c r="D1464" s="18" t="s">
        <v>8221</v>
      </c>
      <c r="E1464" s="17">
        <v>12</v>
      </c>
    </row>
    <row r="1465" spans="1:5">
      <c r="A1465" s="16" t="s">
        <v>8219</v>
      </c>
      <c r="B1465" s="17">
        <v>10</v>
      </c>
      <c r="D1465" s="18" t="s">
        <v>8221</v>
      </c>
      <c r="E1465" s="17">
        <v>4</v>
      </c>
    </row>
    <row r="1466" spans="1:5">
      <c r="A1466" s="16" t="s">
        <v>8219</v>
      </c>
      <c r="B1466" s="17">
        <v>147</v>
      </c>
      <c r="D1466" s="18" t="s">
        <v>8221</v>
      </c>
      <c r="E1466" s="17">
        <v>91</v>
      </c>
    </row>
    <row r="1467" spans="1:5">
      <c r="A1467" s="16" t="s">
        <v>8219</v>
      </c>
      <c r="B1467" s="17">
        <v>199</v>
      </c>
      <c r="D1467" s="18" t="s">
        <v>8221</v>
      </c>
      <c r="E1467" s="17">
        <v>1</v>
      </c>
    </row>
    <row r="1468" spans="1:5">
      <c r="A1468" s="16" t="s">
        <v>8219</v>
      </c>
      <c r="B1468" s="17">
        <v>50</v>
      </c>
      <c r="D1468" s="18" t="s">
        <v>8221</v>
      </c>
      <c r="E1468" s="17">
        <v>1</v>
      </c>
    </row>
    <row r="1469" spans="1:5">
      <c r="A1469" s="16" t="s">
        <v>8219</v>
      </c>
      <c r="B1469" s="17">
        <v>21</v>
      </c>
      <c r="D1469" s="18" t="s">
        <v>8221</v>
      </c>
      <c r="E1469" s="17">
        <v>0</v>
      </c>
    </row>
    <row r="1470" spans="1:5">
      <c r="A1470" s="16" t="s">
        <v>8219</v>
      </c>
      <c r="B1470" s="17">
        <v>24</v>
      </c>
      <c r="D1470" s="18" t="s">
        <v>8221</v>
      </c>
      <c r="E1470" s="17">
        <v>13</v>
      </c>
    </row>
    <row r="1471" spans="1:5">
      <c r="A1471" s="16" t="s">
        <v>8219</v>
      </c>
      <c r="B1471" s="17">
        <v>32</v>
      </c>
      <c r="D1471" s="18" t="s">
        <v>8221</v>
      </c>
      <c r="E1471" s="17">
        <v>2</v>
      </c>
    </row>
    <row r="1472" spans="1:5">
      <c r="A1472" s="16" t="s">
        <v>8219</v>
      </c>
      <c r="B1472" s="17">
        <v>62</v>
      </c>
      <c r="D1472" s="18" t="s">
        <v>8221</v>
      </c>
      <c r="E1472" s="17">
        <v>0</v>
      </c>
    </row>
    <row r="1473" spans="1:5">
      <c r="A1473" s="16" t="s">
        <v>8219</v>
      </c>
      <c r="B1473" s="17">
        <v>9</v>
      </c>
      <c r="D1473" s="18" t="s">
        <v>8221</v>
      </c>
      <c r="E1473" s="17">
        <v>21</v>
      </c>
    </row>
    <row r="1474" spans="1:5">
      <c r="A1474" s="16" t="s">
        <v>8219</v>
      </c>
      <c r="B1474" s="17">
        <v>38</v>
      </c>
      <c r="D1474" s="18" t="s">
        <v>8221</v>
      </c>
      <c r="E1474" s="17">
        <v>9</v>
      </c>
    </row>
    <row r="1475" spans="1:5">
      <c r="A1475" s="16" t="s">
        <v>8219</v>
      </c>
      <c r="B1475" s="17">
        <v>54</v>
      </c>
      <c r="D1475" s="18" t="s">
        <v>8221</v>
      </c>
      <c r="E1475" s="17">
        <v>6</v>
      </c>
    </row>
    <row r="1476" spans="1:5">
      <c r="A1476" s="16" t="s">
        <v>8219</v>
      </c>
      <c r="B1476" s="17">
        <v>37</v>
      </c>
      <c r="D1476" s="18" t="s">
        <v>8221</v>
      </c>
      <c r="E1476" s="17">
        <v>4</v>
      </c>
    </row>
    <row r="1477" spans="1:5">
      <c r="A1477" s="16" t="s">
        <v>8219</v>
      </c>
      <c r="B1477" s="17">
        <v>39</v>
      </c>
      <c r="D1477" s="18" t="s">
        <v>8221</v>
      </c>
      <c r="E1477" s="17">
        <v>7</v>
      </c>
    </row>
    <row r="1478" spans="1:5">
      <c r="A1478" s="16" t="s">
        <v>8219</v>
      </c>
      <c r="B1478" s="17">
        <v>34</v>
      </c>
      <c r="D1478" s="18" t="s">
        <v>8221</v>
      </c>
      <c r="E1478" s="17">
        <v>5</v>
      </c>
    </row>
    <row r="1479" spans="1:5">
      <c r="A1479" s="16" t="s">
        <v>8219</v>
      </c>
      <c r="B1479" s="17">
        <v>55</v>
      </c>
      <c r="D1479" s="18" t="s">
        <v>8221</v>
      </c>
      <c r="E1479" s="17">
        <v>0</v>
      </c>
    </row>
    <row r="1480" spans="1:5">
      <c r="A1480" s="16" t="s">
        <v>8219</v>
      </c>
      <c r="B1480" s="17">
        <v>32</v>
      </c>
      <c r="D1480" s="18" t="s">
        <v>8221</v>
      </c>
      <c r="E1480" s="17">
        <v>3</v>
      </c>
    </row>
    <row r="1481" spans="1:5">
      <c r="A1481" s="16" t="s">
        <v>8219</v>
      </c>
      <c r="B1481" s="17">
        <v>25</v>
      </c>
      <c r="D1481" s="18" t="s">
        <v>8221</v>
      </c>
      <c r="E1481" s="17">
        <v>9</v>
      </c>
    </row>
    <row r="1482" spans="1:5">
      <c r="A1482" s="16" t="s">
        <v>8219</v>
      </c>
      <c r="B1482" s="17">
        <v>33</v>
      </c>
      <c r="D1482" s="18" t="s">
        <v>8221</v>
      </c>
      <c r="E1482" s="17">
        <v>6</v>
      </c>
    </row>
    <row r="1483" spans="1:5">
      <c r="A1483" s="16" t="s">
        <v>8219</v>
      </c>
      <c r="B1483" s="17">
        <v>108</v>
      </c>
      <c r="D1483" s="18" t="s">
        <v>8221</v>
      </c>
      <c r="E1483" s="17">
        <v>4</v>
      </c>
    </row>
    <row r="1484" spans="1:5">
      <c r="A1484" s="16" t="s">
        <v>8219</v>
      </c>
      <c r="B1484" s="17">
        <v>20</v>
      </c>
      <c r="D1484" s="18" t="s">
        <v>8221</v>
      </c>
      <c r="E1484" s="17">
        <v>1</v>
      </c>
    </row>
    <row r="1485" spans="1:5">
      <c r="A1485" s="16" t="s">
        <v>8219</v>
      </c>
      <c r="B1485" s="17">
        <v>98</v>
      </c>
      <c r="D1485" s="18" t="s">
        <v>8221</v>
      </c>
      <c r="E1485" s="17">
        <v>17</v>
      </c>
    </row>
    <row r="1486" spans="1:5">
      <c r="A1486" s="16" t="s">
        <v>8219</v>
      </c>
      <c r="B1486" s="17">
        <v>196</v>
      </c>
      <c r="D1486" s="18" t="s">
        <v>8221</v>
      </c>
      <c r="E1486" s="17">
        <v>1</v>
      </c>
    </row>
    <row r="1487" spans="1:5">
      <c r="A1487" s="16" t="s">
        <v>8219</v>
      </c>
      <c r="B1487" s="17">
        <v>39</v>
      </c>
      <c r="D1487" s="18" t="s">
        <v>8221</v>
      </c>
      <c r="E1487" s="17">
        <v>13</v>
      </c>
    </row>
    <row r="1488" spans="1:5">
      <c r="A1488" s="16" t="s">
        <v>8219</v>
      </c>
      <c r="B1488" s="17">
        <v>128</v>
      </c>
      <c r="D1488" s="18" t="s">
        <v>8221</v>
      </c>
      <c r="E1488" s="17">
        <v>6</v>
      </c>
    </row>
    <row r="1489" spans="1:5">
      <c r="A1489" s="16" t="s">
        <v>8219</v>
      </c>
      <c r="B1489" s="17">
        <v>71</v>
      </c>
      <c r="D1489" s="18" t="s">
        <v>8221</v>
      </c>
      <c r="E1489" s="17">
        <v>0</v>
      </c>
    </row>
    <row r="1490" spans="1:5">
      <c r="A1490" s="16" t="s">
        <v>8219</v>
      </c>
      <c r="B1490" s="17">
        <v>47</v>
      </c>
      <c r="D1490" s="18" t="s">
        <v>8221</v>
      </c>
      <c r="E1490" s="17">
        <v>2</v>
      </c>
    </row>
    <row r="1491" spans="1:5">
      <c r="A1491" s="16" t="s">
        <v>8219</v>
      </c>
      <c r="B1491" s="17">
        <v>17</v>
      </c>
      <c r="D1491" s="18" t="s">
        <v>8221</v>
      </c>
      <c r="E1491" s="17">
        <v>2</v>
      </c>
    </row>
    <row r="1492" spans="1:5">
      <c r="A1492" s="16" t="s">
        <v>8219</v>
      </c>
      <c r="B1492" s="17">
        <v>91</v>
      </c>
      <c r="D1492" s="18" t="s">
        <v>8221</v>
      </c>
      <c r="E1492" s="17">
        <v>21</v>
      </c>
    </row>
    <row r="1493" spans="1:5">
      <c r="A1493" s="16" t="s">
        <v>8219</v>
      </c>
      <c r="B1493" s="17">
        <v>43</v>
      </c>
      <c r="D1493" s="18" t="s">
        <v>8221</v>
      </c>
      <c r="E1493" s="17">
        <v>13</v>
      </c>
    </row>
    <row r="1494" spans="1:5">
      <c r="A1494" s="16" t="s">
        <v>8219</v>
      </c>
      <c r="B1494" s="17">
        <v>17</v>
      </c>
      <c r="D1494" s="18" t="s">
        <v>8221</v>
      </c>
      <c r="E1494" s="17">
        <v>0</v>
      </c>
    </row>
    <row r="1495" spans="1:5">
      <c r="A1495" s="16" t="s">
        <v>8219</v>
      </c>
      <c r="B1495" s="17">
        <v>33</v>
      </c>
      <c r="D1495" s="18" t="s">
        <v>8221</v>
      </c>
      <c r="E1495" s="17">
        <v>6</v>
      </c>
    </row>
    <row r="1496" spans="1:5">
      <c r="A1496" s="16" t="s">
        <v>8219</v>
      </c>
      <c r="B1496" s="17">
        <v>87</v>
      </c>
      <c r="D1496" s="18" t="s">
        <v>8221</v>
      </c>
      <c r="E1496" s="17">
        <v>0</v>
      </c>
    </row>
    <row r="1497" spans="1:5">
      <c r="A1497" s="16" t="s">
        <v>8219</v>
      </c>
      <c r="B1497" s="17">
        <v>113</v>
      </c>
      <c r="D1497" s="18" t="s">
        <v>8221</v>
      </c>
      <c r="E1497" s="17">
        <v>1</v>
      </c>
    </row>
    <row r="1498" spans="1:5">
      <c r="A1498" s="16" t="s">
        <v>8219</v>
      </c>
      <c r="B1498" s="17">
        <v>14</v>
      </c>
      <c r="D1498" s="18" t="s">
        <v>8221</v>
      </c>
      <c r="E1498" s="17">
        <v>0</v>
      </c>
    </row>
    <row r="1499" spans="1:5">
      <c r="A1499" s="16" t="s">
        <v>8219</v>
      </c>
      <c r="B1499" s="17">
        <v>30</v>
      </c>
      <c r="D1499" s="18" t="s">
        <v>8221</v>
      </c>
      <c r="E1499" s="17">
        <v>12</v>
      </c>
    </row>
    <row r="1500" spans="1:5">
      <c r="A1500" s="16" t="s">
        <v>8219</v>
      </c>
      <c r="B1500" s="17">
        <v>16</v>
      </c>
      <c r="D1500" s="18" t="s">
        <v>8221</v>
      </c>
      <c r="E1500" s="17">
        <v>2</v>
      </c>
    </row>
    <row r="1501" spans="1:5">
      <c r="A1501" s="16" t="s">
        <v>8219</v>
      </c>
      <c r="B1501" s="17">
        <v>46</v>
      </c>
      <c r="D1501" s="18" t="s">
        <v>8221</v>
      </c>
      <c r="E1501" s="17">
        <v>6</v>
      </c>
    </row>
    <row r="1502" spans="1:5">
      <c r="A1502" s="16" t="s">
        <v>8219</v>
      </c>
      <c r="B1502" s="17">
        <v>24</v>
      </c>
      <c r="D1502" s="18" t="s">
        <v>8221</v>
      </c>
      <c r="E1502" s="17">
        <v>1</v>
      </c>
    </row>
    <row r="1503" spans="1:5">
      <c r="A1503" s="16" t="s">
        <v>8219</v>
      </c>
      <c r="B1503" s="17">
        <v>97</v>
      </c>
      <c r="D1503" s="18" t="s">
        <v>8221</v>
      </c>
      <c r="E1503" s="17">
        <v>1</v>
      </c>
    </row>
    <row r="1504" spans="1:5">
      <c r="A1504" s="16" t="s">
        <v>8219</v>
      </c>
      <c r="B1504" s="17">
        <v>59</v>
      </c>
      <c r="D1504" s="18" t="s">
        <v>8221</v>
      </c>
      <c r="E1504" s="17">
        <v>5</v>
      </c>
    </row>
    <row r="1505" spans="1:5">
      <c r="A1505" s="16" t="s">
        <v>8219</v>
      </c>
      <c r="B1505" s="17">
        <v>1095</v>
      </c>
      <c r="D1505" s="18" t="s">
        <v>8221</v>
      </c>
      <c r="E1505" s="17">
        <v>0</v>
      </c>
    </row>
    <row r="1506" spans="1:5">
      <c r="A1506" s="16" t="s">
        <v>8219</v>
      </c>
      <c r="B1506" s="17">
        <v>218</v>
      </c>
      <c r="D1506" s="18" t="s">
        <v>8221</v>
      </c>
      <c r="E1506" s="17">
        <v>3</v>
      </c>
    </row>
    <row r="1507" spans="1:5">
      <c r="A1507" s="16" t="s">
        <v>8219</v>
      </c>
      <c r="B1507" s="17">
        <v>111</v>
      </c>
      <c r="D1507" s="18" t="s">
        <v>8221</v>
      </c>
      <c r="E1507" s="17">
        <v>8</v>
      </c>
    </row>
    <row r="1508" spans="1:5">
      <c r="A1508" s="16" t="s">
        <v>8219</v>
      </c>
      <c r="B1508" s="17">
        <v>56</v>
      </c>
      <c r="D1508" s="18" t="s">
        <v>8221</v>
      </c>
      <c r="E1508" s="17">
        <v>3</v>
      </c>
    </row>
    <row r="1509" spans="1:5">
      <c r="A1509" s="16" t="s">
        <v>8219</v>
      </c>
      <c r="B1509" s="17">
        <v>265</v>
      </c>
      <c r="D1509" s="18" t="s">
        <v>8221</v>
      </c>
      <c r="E1509" s="17">
        <v>8</v>
      </c>
    </row>
    <row r="1510" spans="1:5">
      <c r="A1510" s="16" t="s">
        <v>8219</v>
      </c>
      <c r="B1510" s="17">
        <v>28</v>
      </c>
      <c r="D1510" s="18" t="s">
        <v>8221</v>
      </c>
      <c r="E1510" s="17">
        <v>1</v>
      </c>
    </row>
    <row r="1511" spans="1:5">
      <c r="A1511" s="16" t="s">
        <v>8219</v>
      </c>
      <c r="B1511" s="17">
        <v>364</v>
      </c>
      <c r="D1511" s="18" t="s">
        <v>8221</v>
      </c>
      <c r="E1511" s="17">
        <v>4</v>
      </c>
    </row>
    <row r="1512" spans="1:5">
      <c r="A1512" s="16" t="s">
        <v>8219</v>
      </c>
      <c r="B1512" s="17">
        <v>27</v>
      </c>
      <c r="D1512" s="18" t="s">
        <v>8221</v>
      </c>
      <c r="E1512" s="17">
        <v>8</v>
      </c>
    </row>
    <row r="1513" spans="1:5">
      <c r="A1513" s="16" t="s">
        <v>8219</v>
      </c>
      <c r="B1513" s="17">
        <v>93</v>
      </c>
      <c r="D1513" s="18" t="s">
        <v>8221</v>
      </c>
      <c r="E1513" s="17">
        <v>1</v>
      </c>
    </row>
    <row r="1514" spans="1:5">
      <c r="A1514" s="16" t="s">
        <v>8219</v>
      </c>
      <c r="B1514" s="17">
        <v>64</v>
      </c>
      <c r="D1514" s="18" t="s">
        <v>8221</v>
      </c>
      <c r="E1514" s="17">
        <v>5</v>
      </c>
    </row>
    <row r="1515" spans="1:5">
      <c r="A1515" s="16" t="s">
        <v>8219</v>
      </c>
      <c r="B1515" s="17">
        <v>22</v>
      </c>
      <c r="D1515" s="18" t="s">
        <v>8221</v>
      </c>
      <c r="E1515" s="17">
        <v>0</v>
      </c>
    </row>
    <row r="1516" spans="1:5">
      <c r="A1516" s="16" t="s">
        <v>8219</v>
      </c>
      <c r="B1516" s="17">
        <v>59</v>
      </c>
      <c r="D1516" s="18" t="s">
        <v>8221</v>
      </c>
      <c r="E1516" s="17">
        <v>0</v>
      </c>
    </row>
    <row r="1517" spans="1:5">
      <c r="A1517" s="16" t="s">
        <v>8219</v>
      </c>
      <c r="B1517" s="17">
        <v>249</v>
      </c>
      <c r="D1517" s="18" t="s">
        <v>8221</v>
      </c>
      <c r="E1517" s="17">
        <v>1</v>
      </c>
    </row>
    <row r="1518" spans="1:5">
      <c r="A1518" s="16" t="s">
        <v>8219</v>
      </c>
      <c r="B1518" s="17">
        <v>392</v>
      </c>
      <c r="D1518" s="18" t="s">
        <v>8221</v>
      </c>
      <c r="E1518" s="17">
        <v>0</v>
      </c>
    </row>
    <row r="1519" spans="1:5">
      <c r="A1519" s="16" t="s">
        <v>8219</v>
      </c>
      <c r="B1519" s="17">
        <v>115</v>
      </c>
      <c r="D1519" s="18" t="s">
        <v>8221</v>
      </c>
      <c r="E1519" s="17">
        <v>0</v>
      </c>
    </row>
    <row r="1520" spans="1:5">
      <c r="A1520" s="16" t="s">
        <v>8219</v>
      </c>
      <c r="B1520" s="17">
        <v>433</v>
      </c>
      <c r="D1520" s="18" t="s">
        <v>8221</v>
      </c>
      <c r="E1520" s="17">
        <v>6</v>
      </c>
    </row>
    <row r="1521" spans="1:5">
      <c r="A1521" s="16" t="s">
        <v>8219</v>
      </c>
      <c r="B1521" s="17">
        <v>20</v>
      </c>
      <c r="D1521" s="18" t="s">
        <v>8221</v>
      </c>
      <c r="E1521" s="17">
        <v>6</v>
      </c>
    </row>
    <row r="1522" spans="1:5">
      <c r="A1522" s="16" t="s">
        <v>8219</v>
      </c>
      <c r="B1522" s="17">
        <v>8</v>
      </c>
      <c r="D1522" s="18" t="s">
        <v>8221</v>
      </c>
      <c r="E1522" s="17">
        <v>14</v>
      </c>
    </row>
    <row r="1523" spans="1:5">
      <c r="A1523" s="16" t="s">
        <v>8219</v>
      </c>
      <c r="B1523" s="17">
        <v>175</v>
      </c>
      <c r="D1523" s="18" t="s">
        <v>8221</v>
      </c>
      <c r="E1523" s="17">
        <v>6</v>
      </c>
    </row>
    <row r="1524" spans="1:5">
      <c r="A1524" s="16" t="s">
        <v>8219</v>
      </c>
      <c r="B1524" s="17">
        <v>104</v>
      </c>
      <c r="D1524" s="18" t="s">
        <v>8221</v>
      </c>
      <c r="E1524" s="17">
        <v>33</v>
      </c>
    </row>
    <row r="1525" spans="1:5">
      <c r="A1525" s="16" t="s">
        <v>8219</v>
      </c>
      <c r="B1525" s="17">
        <v>17</v>
      </c>
      <c r="D1525" s="18" t="s">
        <v>8221</v>
      </c>
      <c r="E1525" s="17">
        <v>4</v>
      </c>
    </row>
    <row r="1526" spans="1:5">
      <c r="A1526" s="16" t="s">
        <v>8219</v>
      </c>
      <c r="B1526" s="17">
        <v>277</v>
      </c>
      <c r="D1526" s="18" t="s">
        <v>8221</v>
      </c>
      <c r="E1526" s="17">
        <v>1</v>
      </c>
    </row>
    <row r="1527" spans="1:5">
      <c r="A1527" s="16" t="s">
        <v>8219</v>
      </c>
      <c r="B1527" s="17">
        <v>118</v>
      </c>
      <c r="D1527" s="18" t="s">
        <v>8221</v>
      </c>
      <c r="E1527" s="17">
        <v>0</v>
      </c>
    </row>
    <row r="1528" spans="1:5">
      <c r="A1528" s="16" t="s">
        <v>8219</v>
      </c>
      <c r="B1528" s="17">
        <v>97</v>
      </c>
      <c r="D1528" s="18" t="s">
        <v>8221</v>
      </c>
      <c r="E1528" s="17">
        <v>6</v>
      </c>
    </row>
    <row r="1529" spans="1:5">
      <c r="A1529" s="16" t="s">
        <v>8219</v>
      </c>
      <c r="B1529" s="17">
        <v>20</v>
      </c>
      <c r="D1529" s="18" t="s">
        <v>8221</v>
      </c>
      <c r="E1529" s="17">
        <v>6</v>
      </c>
    </row>
    <row r="1530" spans="1:5">
      <c r="A1530" s="16" t="s">
        <v>8219</v>
      </c>
      <c r="B1530" s="17">
        <v>26</v>
      </c>
      <c r="D1530" s="18" t="s">
        <v>8221</v>
      </c>
      <c r="E1530" s="17">
        <v>1</v>
      </c>
    </row>
    <row r="1531" spans="1:5">
      <c r="A1531" s="16" t="s">
        <v>8219</v>
      </c>
      <c r="B1531" s="17">
        <v>128</v>
      </c>
      <c r="D1531" s="18" t="s">
        <v>8221</v>
      </c>
      <c r="E1531" s="17">
        <v>3</v>
      </c>
    </row>
    <row r="1532" spans="1:5">
      <c r="A1532" s="16" t="s">
        <v>8219</v>
      </c>
      <c r="B1532" s="17">
        <v>15</v>
      </c>
    </row>
    <row r="1533" spans="1:5">
      <c r="A1533" s="16" t="s">
        <v>8219</v>
      </c>
      <c r="B1533" s="17">
        <v>25</v>
      </c>
    </row>
    <row r="1534" spans="1:5">
      <c r="A1534" s="16" t="s">
        <v>8219</v>
      </c>
      <c r="B1534" s="17">
        <v>55</v>
      </c>
    </row>
    <row r="1535" spans="1:5">
      <c r="A1535" s="16" t="s">
        <v>8219</v>
      </c>
      <c r="B1535" s="17">
        <v>107</v>
      </c>
    </row>
    <row r="1536" spans="1:5">
      <c r="A1536" s="16" t="s">
        <v>8219</v>
      </c>
      <c r="B1536" s="17">
        <v>557</v>
      </c>
    </row>
    <row r="1537" spans="1:2">
      <c r="A1537" s="16" t="s">
        <v>8219</v>
      </c>
      <c r="B1537" s="17">
        <v>40</v>
      </c>
    </row>
    <row r="1538" spans="1:2">
      <c r="A1538" s="16" t="s">
        <v>8219</v>
      </c>
      <c r="B1538" s="17">
        <v>36</v>
      </c>
    </row>
    <row r="1539" spans="1:2">
      <c r="A1539" s="16" t="s">
        <v>8219</v>
      </c>
      <c r="B1539" s="17">
        <v>159</v>
      </c>
    </row>
    <row r="1540" spans="1:2">
      <c r="A1540" s="16" t="s">
        <v>8219</v>
      </c>
      <c r="B1540" s="17">
        <v>41</v>
      </c>
    </row>
    <row r="1541" spans="1:2">
      <c r="A1541" s="16" t="s">
        <v>8219</v>
      </c>
      <c r="B1541" s="17">
        <v>226</v>
      </c>
    </row>
    <row r="1542" spans="1:2">
      <c r="A1542" s="16" t="s">
        <v>8219</v>
      </c>
      <c r="B1542" s="17">
        <v>30</v>
      </c>
    </row>
    <row r="1543" spans="1:2">
      <c r="A1543" s="16" t="s">
        <v>8219</v>
      </c>
      <c r="B1543" s="17">
        <v>103</v>
      </c>
    </row>
    <row r="1544" spans="1:2">
      <c r="A1544" s="16" t="s">
        <v>8219</v>
      </c>
      <c r="B1544" s="17">
        <v>62</v>
      </c>
    </row>
    <row r="1545" spans="1:2">
      <c r="A1545" s="16" t="s">
        <v>8219</v>
      </c>
      <c r="B1545" s="17">
        <v>6</v>
      </c>
    </row>
    <row r="1546" spans="1:2">
      <c r="A1546" s="16" t="s">
        <v>8219</v>
      </c>
      <c r="B1546" s="17">
        <v>182</v>
      </c>
    </row>
    <row r="1547" spans="1:2">
      <c r="A1547" s="16" t="s">
        <v>8219</v>
      </c>
      <c r="B1547" s="17">
        <v>145</v>
      </c>
    </row>
    <row r="1548" spans="1:2">
      <c r="A1548" s="16" t="s">
        <v>8219</v>
      </c>
      <c r="B1548" s="17">
        <v>25</v>
      </c>
    </row>
    <row r="1549" spans="1:2">
      <c r="A1549" s="16" t="s">
        <v>8219</v>
      </c>
      <c r="B1549" s="17">
        <v>320</v>
      </c>
    </row>
    <row r="1550" spans="1:2">
      <c r="A1550" s="16" t="s">
        <v>8219</v>
      </c>
      <c r="B1550" s="17">
        <v>99</v>
      </c>
    </row>
    <row r="1551" spans="1:2">
      <c r="A1551" s="16" t="s">
        <v>8219</v>
      </c>
      <c r="B1551" s="17">
        <v>348</v>
      </c>
    </row>
    <row r="1552" spans="1:2">
      <c r="A1552" s="16" t="s">
        <v>8219</v>
      </c>
      <c r="B1552" s="17">
        <v>41</v>
      </c>
    </row>
    <row r="1553" spans="1:2">
      <c r="A1553" s="16" t="s">
        <v>8219</v>
      </c>
      <c r="B1553" s="17">
        <v>29</v>
      </c>
    </row>
    <row r="1554" spans="1:2">
      <c r="A1554" s="16" t="s">
        <v>8219</v>
      </c>
      <c r="B1554" s="17">
        <v>25</v>
      </c>
    </row>
    <row r="1555" spans="1:2">
      <c r="A1555" s="16" t="s">
        <v>8219</v>
      </c>
      <c r="B1555" s="17">
        <v>23</v>
      </c>
    </row>
    <row r="1556" spans="1:2">
      <c r="A1556" s="16" t="s">
        <v>8219</v>
      </c>
      <c r="B1556" s="17">
        <v>1260</v>
      </c>
    </row>
    <row r="1557" spans="1:2">
      <c r="A1557" s="16" t="s">
        <v>8219</v>
      </c>
      <c r="B1557" s="17">
        <v>307</v>
      </c>
    </row>
    <row r="1558" spans="1:2">
      <c r="A1558" s="16" t="s">
        <v>8219</v>
      </c>
      <c r="B1558" s="17">
        <v>329</v>
      </c>
    </row>
    <row r="1559" spans="1:2">
      <c r="A1559" s="16" t="s">
        <v>8219</v>
      </c>
      <c r="B1559" s="17">
        <v>32</v>
      </c>
    </row>
    <row r="1560" spans="1:2">
      <c r="A1560" s="16" t="s">
        <v>8219</v>
      </c>
      <c r="B1560" s="17">
        <v>27</v>
      </c>
    </row>
    <row r="1561" spans="1:2">
      <c r="A1561" s="16" t="s">
        <v>8219</v>
      </c>
      <c r="B1561" s="17">
        <v>236</v>
      </c>
    </row>
    <row r="1562" spans="1:2">
      <c r="A1562" s="16" t="s">
        <v>8219</v>
      </c>
      <c r="B1562" s="17">
        <v>42</v>
      </c>
    </row>
    <row r="1563" spans="1:2">
      <c r="A1563" s="16" t="s">
        <v>8219</v>
      </c>
      <c r="B1563" s="17">
        <v>95</v>
      </c>
    </row>
    <row r="1564" spans="1:2">
      <c r="A1564" s="16" t="s">
        <v>8219</v>
      </c>
      <c r="B1564" s="17">
        <v>37</v>
      </c>
    </row>
    <row r="1565" spans="1:2">
      <c r="A1565" s="16" t="s">
        <v>8219</v>
      </c>
      <c r="B1565" s="17">
        <v>128</v>
      </c>
    </row>
    <row r="1566" spans="1:2">
      <c r="A1566" s="16" t="s">
        <v>8219</v>
      </c>
      <c r="B1566" s="17">
        <v>156</v>
      </c>
    </row>
    <row r="1567" spans="1:2">
      <c r="A1567" s="16" t="s">
        <v>8219</v>
      </c>
      <c r="B1567" s="17">
        <v>64</v>
      </c>
    </row>
    <row r="1568" spans="1:2">
      <c r="A1568" s="16" t="s">
        <v>8219</v>
      </c>
      <c r="B1568" s="17">
        <v>58</v>
      </c>
    </row>
    <row r="1569" spans="1:2">
      <c r="A1569" s="16" t="s">
        <v>8219</v>
      </c>
      <c r="B1569" s="17">
        <v>20</v>
      </c>
    </row>
    <row r="1570" spans="1:2">
      <c r="A1570" s="16" t="s">
        <v>8219</v>
      </c>
      <c r="B1570" s="17">
        <v>47</v>
      </c>
    </row>
    <row r="1571" spans="1:2">
      <c r="A1571" s="16" t="s">
        <v>8219</v>
      </c>
      <c r="B1571" s="17">
        <v>54</v>
      </c>
    </row>
    <row r="1572" spans="1:2">
      <c r="A1572" s="16" t="s">
        <v>8219</v>
      </c>
      <c r="B1572" s="17">
        <v>9</v>
      </c>
    </row>
    <row r="1573" spans="1:2">
      <c r="A1573" s="16" t="s">
        <v>8219</v>
      </c>
      <c r="B1573" s="17">
        <v>213</v>
      </c>
    </row>
    <row r="1574" spans="1:2">
      <c r="A1574" s="16" t="s">
        <v>8219</v>
      </c>
      <c r="B1574" s="17">
        <v>57</v>
      </c>
    </row>
    <row r="1575" spans="1:2">
      <c r="A1575" s="16" t="s">
        <v>8219</v>
      </c>
      <c r="B1575" s="17">
        <v>25</v>
      </c>
    </row>
    <row r="1576" spans="1:2">
      <c r="A1576" s="16" t="s">
        <v>8219</v>
      </c>
      <c r="B1576" s="17">
        <v>104</v>
      </c>
    </row>
    <row r="1577" spans="1:2">
      <c r="A1577" s="16" t="s">
        <v>8219</v>
      </c>
      <c r="B1577" s="17">
        <v>34</v>
      </c>
    </row>
    <row r="1578" spans="1:2">
      <c r="A1578" s="16" t="s">
        <v>8219</v>
      </c>
      <c r="B1578" s="17">
        <v>67</v>
      </c>
    </row>
    <row r="1579" spans="1:2">
      <c r="A1579" s="16" t="s">
        <v>8219</v>
      </c>
      <c r="B1579" s="17">
        <v>241</v>
      </c>
    </row>
    <row r="1580" spans="1:2">
      <c r="A1580" s="16" t="s">
        <v>8219</v>
      </c>
      <c r="B1580" s="17">
        <v>123</v>
      </c>
    </row>
    <row r="1581" spans="1:2">
      <c r="A1581" s="16" t="s">
        <v>8219</v>
      </c>
      <c r="B1581" s="17">
        <v>302</v>
      </c>
    </row>
    <row r="1582" spans="1:2">
      <c r="A1582" s="16" t="s">
        <v>8219</v>
      </c>
      <c r="B1582" s="17">
        <v>89</v>
      </c>
    </row>
    <row r="1583" spans="1:2">
      <c r="A1583" s="16" t="s">
        <v>8219</v>
      </c>
      <c r="B1583" s="17">
        <v>41</v>
      </c>
    </row>
    <row r="1584" spans="1:2">
      <c r="A1584" s="16" t="s">
        <v>8219</v>
      </c>
      <c r="B1584" s="17">
        <v>69</v>
      </c>
    </row>
    <row r="1585" spans="1:2">
      <c r="A1585" s="16" t="s">
        <v>8219</v>
      </c>
      <c r="B1585" s="17">
        <v>52</v>
      </c>
    </row>
    <row r="1586" spans="1:2">
      <c r="A1586" s="16" t="s">
        <v>8219</v>
      </c>
      <c r="B1586" s="17">
        <v>57</v>
      </c>
    </row>
    <row r="1587" spans="1:2">
      <c r="A1587" s="16" t="s">
        <v>8219</v>
      </c>
      <c r="B1587" s="17">
        <v>74</v>
      </c>
    </row>
    <row r="1588" spans="1:2">
      <c r="A1588" s="16" t="s">
        <v>8219</v>
      </c>
      <c r="B1588" s="17">
        <v>63</v>
      </c>
    </row>
    <row r="1589" spans="1:2">
      <c r="A1589" s="16" t="s">
        <v>8219</v>
      </c>
      <c r="B1589" s="17">
        <v>72</v>
      </c>
    </row>
    <row r="1590" spans="1:2">
      <c r="A1590" s="16" t="s">
        <v>8219</v>
      </c>
      <c r="B1590" s="17">
        <v>71</v>
      </c>
    </row>
    <row r="1591" spans="1:2">
      <c r="A1591" s="16" t="s">
        <v>8219</v>
      </c>
      <c r="B1591" s="17">
        <v>21</v>
      </c>
    </row>
    <row r="1592" spans="1:2">
      <c r="A1592" s="16" t="s">
        <v>8219</v>
      </c>
      <c r="B1592" s="17">
        <v>930</v>
      </c>
    </row>
    <row r="1593" spans="1:2">
      <c r="A1593" s="16" t="s">
        <v>8219</v>
      </c>
      <c r="B1593" s="17">
        <v>55</v>
      </c>
    </row>
    <row r="1594" spans="1:2">
      <c r="A1594" s="16" t="s">
        <v>8219</v>
      </c>
      <c r="B1594" s="17">
        <v>61</v>
      </c>
    </row>
    <row r="1595" spans="1:2">
      <c r="A1595" s="16" t="s">
        <v>8219</v>
      </c>
      <c r="B1595" s="17">
        <v>82</v>
      </c>
    </row>
    <row r="1596" spans="1:2">
      <c r="A1596" s="16" t="s">
        <v>8219</v>
      </c>
      <c r="B1596" s="17">
        <v>71</v>
      </c>
    </row>
    <row r="1597" spans="1:2">
      <c r="A1597" s="16" t="s">
        <v>8219</v>
      </c>
      <c r="B1597" s="17">
        <v>117</v>
      </c>
    </row>
    <row r="1598" spans="1:2">
      <c r="A1598" s="16" t="s">
        <v>8219</v>
      </c>
      <c r="B1598" s="17">
        <v>29</v>
      </c>
    </row>
    <row r="1599" spans="1:2">
      <c r="A1599" s="16" t="s">
        <v>8219</v>
      </c>
      <c r="B1599" s="17">
        <v>74</v>
      </c>
    </row>
    <row r="1600" spans="1:2">
      <c r="A1600" s="16" t="s">
        <v>8219</v>
      </c>
      <c r="B1600" s="17">
        <v>23</v>
      </c>
    </row>
    <row r="1601" spans="1:2">
      <c r="A1601" s="16" t="s">
        <v>8219</v>
      </c>
      <c r="B1601" s="17">
        <v>60</v>
      </c>
    </row>
    <row r="1602" spans="1:2">
      <c r="A1602" s="16" t="s">
        <v>8219</v>
      </c>
      <c r="B1602" s="17">
        <v>55</v>
      </c>
    </row>
    <row r="1603" spans="1:2">
      <c r="A1603" s="16" t="s">
        <v>8219</v>
      </c>
      <c r="B1603" s="17">
        <v>51</v>
      </c>
    </row>
    <row r="1604" spans="1:2">
      <c r="A1604" s="16" t="s">
        <v>8219</v>
      </c>
      <c r="B1604" s="17">
        <v>78</v>
      </c>
    </row>
    <row r="1605" spans="1:2">
      <c r="A1605" s="16" t="s">
        <v>8219</v>
      </c>
      <c r="B1605" s="17">
        <v>62</v>
      </c>
    </row>
    <row r="1606" spans="1:2">
      <c r="A1606" s="16" t="s">
        <v>8219</v>
      </c>
      <c r="B1606" s="17">
        <v>45</v>
      </c>
    </row>
    <row r="1607" spans="1:2">
      <c r="A1607" s="16" t="s">
        <v>8219</v>
      </c>
      <c r="B1607" s="17">
        <v>15</v>
      </c>
    </row>
    <row r="1608" spans="1:2">
      <c r="A1608" s="16" t="s">
        <v>8219</v>
      </c>
      <c r="B1608" s="17">
        <v>151</v>
      </c>
    </row>
    <row r="1609" spans="1:2">
      <c r="A1609" s="16" t="s">
        <v>8219</v>
      </c>
      <c r="B1609" s="17">
        <v>68</v>
      </c>
    </row>
    <row r="1610" spans="1:2">
      <c r="A1610" s="16" t="s">
        <v>8219</v>
      </c>
      <c r="B1610" s="17">
        <v>46</v>
      </c>
    </row>
    <row r="1611" spans="1:2">
      <c r="A1611" s="16" t="s">
        <v>8219</v>
      </c>
      <c r="B1611" s="17">
        <v>24</v>
      </c>
    </row>
    <row r="1612" spans="1:2">
      <c r="A1612" s="16" t="s">
        <v>8219</v>
      </c>
      <c r="B1612" s="17">
        <v>70</v>
      </c>
    </row>
    <row r="1613" spans="1:2">
      <c r="A1613" s="16" t="s">
        <v>8219</v>
      </c>
      <c r="B1613" s="17">
        <v>244</v>
      </c>
    </row>
    <row r="1614" spans="1:2">
      <c r="A1614" s="16" t="s">
        <v>8219</v>
      </c>
      <c r="B1614" s="17">
        <v>82</v>
      </c>
    </row>
    <row r="1615" spans="1:2">
      <c r="A1615" s="16" t="s">
        <v>8219</v>
      </c>
      <c r="B1615" s="17">
        <v>226</v>
      </c>
    </row>
    <row r="1616" spans="1:2">
      <c r="A1616" s="16" t="s">
        <v>8219</v>
      </c>
      <c r="B1616" s="17">
        <v>60</v>
      </c>
    </row>
    <row r="1617" spans="1:2">
      <c r="A1617" s="16" t="s">
        <v>8219</v>
      </c>
      <c r="B1617" s="17">
        <v>322</v>
      </c>
    </row>
    <row r="1618" spans="1:2">
      <c r="A1618" s="16" t="s">
        <v>8219</v>
      </c>
      <c r="B1618" s="17">
        <v>94</v>
      </c>
    </row>
    <row r="1619" spans="1:2">
      <c r="A1619" s="16" t="s">
        <v>8219</v>
      </c>
      <c r="B1619" s="17">
        <v>47</v>
      </c>
    </row>
    <row r="1620" spans="1:2">
      <c r="A1620" s="16" t="s">
        <v>8219</v>
      </c>
      <c r="B1620" s="17">
        <v>115</v>
      </c>
    </row>
    <row r="1621" spans="1:2">
      <c r="A1621" s="16" t="s">
        <v>8219</v>
      </c>
      <c r="B1621" s="17">
        <v>134</v>
      </c>
    </row>
    <row r="1622" spans="1:2">
      <c r="A1622" s="16" t="s">
        <v>8219</v>
      </c>
      <c r="B1622" s="17">
        <v>35</v>
      </c>
    </row>
    <row r="1623" spans="1:2">
      <c r="A1623" s="16" t="s">
        <v>8219</v>
      </c>
      <c r="B1623" s="17">
        <v>104</v>
      </c>
    </row>
    <row r="1624" spans="1:2">
      <c r="A1624" s="16" t="s">
        <v>8219</v>
      </c>
      <c r="B1624" s="17">
        <v>184</v>
      </c>
    </row>
    <row r="1625" spans="1:2">
      <c r="A1625" s="16" t="s">
        <v>8219</v>
      </c>
      <c r="B1625" s="17">
        <v>119</v>
      </c>
    </row>
    <row r="1626" spans="1:2">
      <c r="A1626" s="16" t="s">
        <v>8219</v>
      </c>
      <c r="B1626" s="17">
        <v>59</v>
      </c>
    </row>
    <row r="1627" spans="1:2">
      <c r="A1627" s="16" t="s">
        <v>8219</v>
      </c>
      <c r="B1627" s="17">
        <v>113</v>
      </c>
    </row>
    <row r="1628" spans="1:2">
      <c r="A1628" s="16" t="s">
        <v>8219</v>
      </c>
      <c r="B1628" s="17">
        <v>84</v>
      </c>
    </row>
    <row r="1629" spans="1:2">
      <c r="A1629" s="16" t="s">
        <v>8219</v>
      </c>
      <c r="B1629" s="17">
        <v>74</v>
      </c>
    </row>
    <row r="1630" spans="1:2">
      <c r="A1630" s="16" t="s">
        <v>8219</v>
      </c>
      <c r="B1630" s="17">
        <v>216</v>
      </c>
    </row>
    <row r="1631" spans="1:2">
      <c r="A1631" s="16" t="s">
        <v>8219</v>
      </c>
      <c r="B1631" s="17">
        <v>39</v>
      </c>
    </row>
    <row r="1632" spans="1:2">
      <c r="A1632" s="16" t="s">
        <v>8219</v>
      </c>
      <c r="B1632" s="17">
        <v>21</v>
      </c>
    </row>
    <row r="1633" spans="1:2">
      <c r="A1633" s="16" t="s">
        <v>8219</v>
      </c>
      <c r="B1633" s="17">
        <v>30</v>
      </c>
    </row>
    <row r="1634" spans="1:2">
      <c r="A1634" s="16" t="s">
        <v>8219</v>
      </c>
      <c r="B1634" s="17">
        <v>37</v>
      </c>
    </row>
    <row r="1635" spans="1:2">
      <c r="A1635" s="16" t="s">
        <v>8219</v>
      </c>
      <c r="B1635" s="17">
        <v>202</v>
      </c>
    </row>
    <row r="1636" spans="1:2">
      <c r="A1636" s="16" t="s">
        <v>8219</v>
      </c>
      <c r="B1636" s="17">
        <v>37</v>
      </c>
    </row>
    <row r="1637" spans="1:2">
      <c r="A1637" s="16" t="s">
        <v>8219</v>
      </c>
      <c r="B1637" s="17">
        <v>28</v>
      </c>
    </row>
    <row r="1638" spans="1:2">
      <c r="A1638" s="16" t="s">
        <v>8219</v>
      </c>
      <c r="B1638" s="17">
        <v>26</v>
      </c>
    </row>
    <row r="1639" spans="1:2">
      <c r="A1639" s="16" t="s">
        <v>8219</v>
      </c>
      <c r="B1639" s="17">
        <v>61</v>
      </c>
    </row>
    <row r="1640" spans="1:2">
      <c r="A1640" s="16" t="s">
        <v>8219</v>
      </c>
      <c r="B1640" s="17">
        <v>115</v>
      </c>
    </row>
    <row r="1641" spans="1:2">
      <c r="A1641" s="16" t="s">
        <v>8219</v>
      </c>
      <c r="B1641" s="17">
        <v>181</v>
      </c>
    </row>
    <row r="1642" spans="1:2">
      <c r="A1642" s="16" t="s">
        <v>8219</v>
      </c>
      <c r="B1642" s="17">
        <v>110</v>
      </c>
    </row>
    <row r="1643" spans="1:2">
      <c r="A1643" s="16" t="s">
        <v>8219</v>
      </c>
      <c r="B1643" s="17">
        <v>269</v>
      </c>
    </row>
    <row r="1644" spans="1:2">
      <c r="A1644" s="16" t="s">
        <v>8219</v>
      </c>
      <c r="B1644" s="17">
        <v>79</v>
      </c>
    </row>
    <row r="1645" spans="1:2">
      <c r="A1645" s="16" t="s">
        <v>8219</v>
      </c>
      <c r="B1645" s="17">
        <v>104</v>
      </c>
    </row>
    <row r="1646" spans="1:2">
      <c r="A1646" s="16" t="s">
        <v>8219</v>
      </c>
      <c r="B1646" s="17">
        <v>34</v>
      </c>
    </row>
    <row r="1647" spans="1:2">
      <c r="A1647" s="16" t="s">
        <v>8219</v>
      </c>
      <c r="B1647" s="17">
        <v>167</v>
      </c>
    </row>
    <row r="1648" spans="1:2">
      <c r="A1648" s="16" t="s">
        <v>8219</v>
      </c>
      <c r="B1648" s="17">
        <v>183</v>
      </c>
    </row>
    <row r="1649" spans="1:2">
      <c r="A1649" s="16" t="s">
        <v>8219</v>
      </c>
      <c r="B1649" s="17">
        <v>71</v>
      </c>
    </row>
    <row r="1650" spans="1:2">
      <c r="A1650" s="16" t="s">
        <v>8219</v>
      </c>
      <c r="B1650" s="17">
        <v>69</v>
      </c>
    </row>
    <row r="1651" spans="1:2">
      <c r="A1651" s="16" t="s">
        <v>8219</v>
      </c>
      <c r="B1651" s="17">
        <v>270</v>
      </c>
    </row>
    <row r="1652" spans="1:2">
      <c r="A1652" s="16" t="s">
        <v>8219</v>
      </c>
      <c r="B1652" s="17">
        <v>193</v>
      </c>
    </row>
    <row r="1653" spans="1:2">
      <c r="A1653" s="16" t="s">
        <v>8219</v>
      </c>
      <c r="B1653" s="17">
        <v>57</v>
      </c>
    </row>
    <row r="1654" spans="1:2">
      <c r="A1654" s="16" t="s">
        <v>8219</v>
      </c>
      <c r="B1654" s="17">
        <v>200</v>
      </c>
    </row>
    <row r="1655" spans="1:2">
      <c r="A1655" s="16" t="s">
        <v>8219</v>
      </c>
      <c r="B1655" s="17">
        <v>88</v>
      </c>
    </row>
    <row r="1656" spans="1:2">
      <c r="A1656" s="16" t="s">
        <v>8219</v>
      </c>
      <c r="B1656" s="17">
        <v>213</v>
      </c>
    </row>
    <row r="1657" spans="1:2">
      <c r="A1657" s="16" t="s">
        <v>8219</v>
      </c>
      <c r="B1657" s="17">
        <v>20</v>
      </c>
    </row>
    <row r="1658" spans="1:2">
      <c r="A1658" s="16" t="s">
        <v>8219</v>
      </c>
      <c r="B1658" s="17">
        <v>50</v>
      </c>
    </row>
    <row r="1659" spans="1:2">
      <c r="A1659" s="16" t="s">
        <v>8219</v>
      </c>
      <c r="B1659" s="17">
        <v>115</v>
      </c>
    </row>
    <row r="1660" spans="1:2">
      <c r="A1660" s="16" t="s">
        <v>8219</v>
      </c>
      <c r="B1660" s="17">
        <v>186</v>
      </c>
    </row>
    <row r="1661" spans="1:2">
      <c r="A1661" s="16" t="s">
        <v>8219</v>
      </c>
      <c r="B1661" s="17">
        <v>18</v>
      </c>
    </row>
    <row r="1662" spans="1:2">
      <c r="A1662" s="16" t="s">
        <v>8219</v>
      </c>
      <c r="B1662" s="17">
        <v>176</v>
      </c>
    </row>
    <row r="1663" spans="1:2">
      <c r="A1663" s="16" t="s">
        <v>8219</v>
      </c>
      <c r="B1663" s="17">
        <v>41</v>
      </c>
    </row>
    <row r="1664" spans="1:2">
      <c r="A1664" s="16" t="s">
        <v>8219</v>
      </c>
      <c r="B1664" s="17">
        <v>75</v>
      </c>
    </row>
    <row r="1665" spans="1:2">
      <c r="A1665" s="16" t="s">
        <v>8219</v>
      </c>
      <c r="B1665" s="17">
        <v>97</v>
      </c>
    </row>
    <row r="1666" spans="1:2">
      <c r="A1666" s="16" t="s">
        <v>8219</v>
      </c>
      <c r="B1666" s="17">
        <v>73</v>
      </c>
    </row>
    <row r="1667" spans="1:2">
      <c r="A1667" s="16" t="s">
        <v>8219</v>
      </c>
      <c r="B1667" s="17">
        <v>49</v>
      </c>
    </row>
    <row r="1668" spans="1:2">
      <c r="A1668" s="16" t="s">
        <v>8219</v>
      </c>
      <c r="B1668" s="17">
        <v>134</v>
      </c>
    </row>
    <row r="1669" spans="1:2">
      <c r="A1669" s="16" t="s">
        <v>8219</v>
      </c>
      <c r="B1669" s="17">
        <v>68</v>
      </c>
    </row>
    <row r="1670" spans="1:2">
      <c r="A1670" s="16" t="s">
        <v>8219</v>
      </c>
      <c r="B1670" s="17">
        <v>49</v>
      </c>
    </row>
    <row r="1671" spans="1:2">
      <c r="A1671" s="16" t="s">
        <v>8219</v>
      </c>
      <c r="B1671" s="17">
        <v>63</v>
      </c>
    </row>
    <row r="1672" spans="1:2">
      <c r="A1672" s="16" t="s">
        <v>8219</v>
      </c>
      <c r="B1672" s="17">
        <v>163</v>
      </c>
    </row>
    <row r="1673" spans="1:2">
      <c r="A1673" s="16" t="s">
        <v>8219</v>
      </c>
      <c r="B1673" s="17">
        <v>288</v>
      </c>
    </row>
    <row r="1674" spans="1:2">
      <c r="A1674" s="16" t="s">
        <v>8219</v>
      </c>
      <c r="B1674" s="17">
        <v>42</v>
      </c>
    </row>
    <row r="1675" spans="1:2">
      <c r="A1675" s="16" t="s">
        <v>8219</v>
      </c>
      <c r="B1675" s="17">
        <v>70</v>
      </c>
    </row>
    <row r="1676" spans="1:2">
      <c r="A1676" s="16" t="s">
        <v>8219</v>
      </c>
      <c r="B1676" s="17">
        <v>30</v>
      </c>
    </row>
    <row r="1677" spans="1:2">
      <c r="A1677" s="16" t="s">
        <v>8219</v>
      </c>
      <c r="B1677" s="17">
        <v>51</v>
      </c>
    </row>
    <row r="1678" spans="1:2">
      <c r="A1678" s="16" t="s">
        <v>8219</v>
      </c>
      <c r="B1678" s="17">
        <v>145</v>
      </c>
    </row>
    <row r="1679" spans="1:2">
      <c r="A1679" s="16" t="s">
        <v>8219</v>
      </c>
      <c r="B1679" s="17">
        <v>21</v>
      </c>
    </row>
    <row r="1680" spans="1:2">
      <c r="A1680" s="16" t="s">
        <v>8219</v>
      </c>
      <c r="B1680" s="17">
        <v>286</v>
      </c>
    </row>
    <row r="1681" spans="1:2">
      <c r="A1681" s="16" t="s">
        <v>8219</v>
      </c>
      <c r="B1681" s="17">
        <v>12</v>
      </c>
    </row>
    <row r="1682" spans="1:2">
      <c r="A1682" s="16" t="s">
        <v>8219</v>
      </c>
      <c r="B1682" s="17">
        <v>100</v>
      </c>
    </row>
    <row r="1683" spans="1:2">
      <c r="A1683" s="16" t="s">
        <v>8219</v>
      </c>
      <c r="B1683" s="17">
        <v>100</v>
      </c>
    </row>
    <row r="1684" spans="1:2">
      <c r="A1684" s="16" t="s">
        <v>8219</v>
      </c>
      <c r="B1684" s="17">
        <v>34</v>
      </c>
    </row>
    <row r="1685" spans="1:2">
      <c r="A1685" s="16" t="s">
        <v>8219</v>
      </c>
      <c r="B1685" s="17">
        <v>63</v>
      </c>
    </row>
    <row r="1686" spans="1:2">
      <c r="A1686" s="16" t="s">
        <v>8219</v>
      </c>
      <c r="B1686" s="17">
        <v>30</v>
      </c>
    </row>
    <row r="1687" spans="1:2">
      <c r="A1687" s="16" t="s">
        <v>8219</v>
      </c>
      <c r="B1687" s="17">
        <v>47</v>
      </c>
    </row>
    <row r="1688" spans="1:2">
      <c r="A1688" s="16" t="s">
        <v>8219</v>
      </c>
      <c r="B1688" s="17">
        <v>237</v>
      </c>
    </row>
    <row r="1689" spans="1:2">
      <c r="A1689" s="16" t="s">
        <v>8219</v>
      </c>
      <c r="B1689" s="17">
        <v>47</v>
      </c>
    </row>
    <row r="1690" spans="1:2">
      <c r="A1690" s="16" t="s">
        <v>8219</v>
      </c>
      <c r="B1690" s="17">
        <v>15</v>
      </c>
    </row>
    <row r="1691" spans="1:2">
      <c r="A1691" s="16" t="s">
        <v>8219</v>
      </c>
      <c r="B1691" s="17">
        <v>81</v>
      </c>
    </row>
    <row r="1692" spans="1:2">
      <c r="A1692" s="16" t="s">
        <v>8219</v>
      </c>
      <c r="B1692" s="17">
        <v>122</v>
      </c>
    </row>
    <row r="1693" spans="1:2">
      <c r="A1693" s="16" t="s">
        <v>8219</v>
      </c>
      <c r="B1693" s="17">
        <v>34</v>
      </c>
    </row>
    <row r="1694" spans="1:2">
      <c r="A1694" s="16" t="s">
        <v>8219</v>
      </c>
      <c r="B1694" s="17">
        <v>207</v>
      </c>
    </row>
    <row r="1695" spans="1:2">
      <c r="A1695" s="16" t="s">
        <v>8219</v>
      </c>
      <c r="B1695" s="17">
        <v>25</v>
      </c>
    </row>
    <row r="1696" spans="1:2">
      <c r="A1696" s="16" t="s">
        <v>8219</v>
      </c>
      <c r="B1696" s="17">
        <v>72</v>
      </c>
    </row>
    <row r="1697" spans="1:2">
      <c r="A1697" s="16" t="s">
        <v>8219</v>
      </c>
      <c r="B1697" s="17">
        <v>14</v>
      </c>
    </row>
    <row r="1698" spans="1:2">
      <c r="A1698" s="16" t="s">
        <v>8219</v>
      </c>
      <c r="B1698" s="17">
        <v>15</v>
      </c>
    </row>
    <row r="1699" spans="1:2">
      <c r="A1699" s="16" t="s">
        <v>8219</v>
      </c>
      <c r="B1699" s="17">
        <v>91</v>
      </c>
    </row>
    <row r="1700" spans="1:2">
      <c r="A1700" s="16" t="s">
        <v>8219</v>
      </c>
      <c r="B1700" s="17">
        <v>24</v>
      </c>
    </row>
    <row r="1701" spans="1:2">
      <c r="A1701" s="16" t="s">
        <v>8219</v>
      </c>
      <c r="B1701" s="17">
        <v>27</v>
      </c>
    </row>
    <row r="1702" spans="1:2">
      <c r="A1702" s="16" t="s">
        <v>8219</v>
      </c>
      <c r="B1702" s="17">
        <v>47</v>
      </c>
    </row>
    <row r="1703" spans="1:2">
      <c r="A1703" s="16" t="s">
        <v>8219</v>
      </c>
      <c r="B1703" s="17">
        <v>44</v>
      </c>
    </row>
    <row r="1704" spans="1:2">
      <c r="A1704" s="16" t="s">
        <v>8219</v>
      </c>
      <c r="B1704" s="17">
        <v>72</v>
      </c>
    </row>
    <row r="1705" spans="1:2">
      <c r="A1705" s="16" t="s">
        <v>8219</v>
      </c>
      <c r="B1705" s="17">
        <v>63</v>
      </c>
    </row>
    <row r="1706" spans="1:2">
      <c r="A1706" s="16" t="s">
        <v>8219</v>
      </c>
      <c r="B1706" s="17">
        <v>88</v>
      </c>
    </row>
    <row r="1707" spans="1:2">
      <c r="A1707" s="16" t="s">
        <v>8219</v>
      </c>
      <c r="B1707" s="17">
        <v>70</v>
      </c>
    </row>
    <row r="1708" spans="1:2">
      <c r="A1708" s="16" t="s">
        <v>8219</v>
      </c>
      <c r="B1708" s="17">
        <v>50</v>
      </c>
    </row>
    <row r="1709" spans="1:2">
      <c r="A1709" s="16" t="s">
        <v>8219</v>
      </c>
      <c r="B1709" s="17">
        <v>35</v>
      </c>
    </row>
    <row r="1710" spans="1:2">
      <c r="A1710" s="16" t="s">
        <v>8219</v>
      </c>
      <c r="B1710" s="17">
        <v>175</v>
      </c>
    </row>
    <row r="1711" spans="1:2">
      <c r="A1711" s="16" t="s">
        <v>8219</v>
      </c>
      <c r="B1711" s="17">
        <v>20</v>
      </c>
    </row>
    <row r="1712" spans="1:2">
      <c r="A1712" s="16" t="s">
        <v>8219</v>
      </c>
      <c r="B1712" s="17">
        <v>54</v>
      </c>
    </row>
    <row r="1713" spans="1:2">
      <c r="A1713" s="16" t="s">
        <v>8219</v>
      </c>
      <c r="B1713" s="17">
        <v>20</v>
      </c>
    </row>
    <row r="1714" spans="1:2">
      <c r="A1714" s="16" t="s">
        <v>8219</v>
      </c>
      <c r="B1714" s="17">
        <v>57</v>
      </c>
    </row>
    <row r="1715" spans="1:2">
      <c r="A1715" s="16" t="s">
        <v>8219</v>
      </c>
      <c r="B1715" s="17">
        <v>31</v>
      </c>
    </row>
    <row r="1716" spans="1:2">
      <c r="A1716" s="16" t="s">
        <v>8219</v>
      </c>
      <c r="B1716" s="17">
        <v>31</v>
      </c>
    </row>
    <row r="1717" spans="1:2">
      <c r="A1717" s="16" t="s">
        <v>8219</v>
      </c>
      <c r="B1717" s="17">
        <v>45</v>
      </c>
    </row>
    <row r="1718" spans="1:2">
      <c r="A1718" s="16" t="s">
        <v>8219</v>
      </c>
      <c r="B1718" s="17">
        <v>41</v>
      </c>
    </row>
    <row r="1719" spans="1:2">
      <c r="A1719" s="16" t="s">
        <v>8219</v>
      </c>
      <c r="B1719" s="17">
        <v>29</v>
      </c>
    </row>
    <row r="1720" spans="1:2">
      <c r="A1720" s="16" t="s">
        <v>8219</v>
      </c>
      <c r="B1720" s="17">
        <v>58</v>
      </c>
    </row>
    <row r="1721" spans="1:2">
      <c r="A1721" s="16" t="s">
        <v>8219</v>
      </c>
      <c r="B1721" s="17">
        <v>89</v>
      </c>
    </row>
    <row r="1722" spans="1:2">
      <c r="A1722" s="16" t="s">
        <v>8219</v>
      </c>
      <c r="B1722" s="17">
        <v>125</v>
      </c>
    </row>
    <row r="1723" spans="1:2">
      <c r="A1723" s="16" t="s">
        <v>8219</v>
      </c>
      <c r="B1723" s="17">
        <v>18</v>
      </c>
    </row>
    <row r="1724" spans="1:2">
      <c r="A1724" s="16" t="s">
        <v>8219</v>
      </c>
      <c r="B1724" s="17">
        <v>32</v>
      </c>
    </row>
    <row r="1725" spans="1:2">
      <c r="A1725" s="16" t="s">
        <v>8219</v>
      </c>
      <c r="B1725" s="17">
        <v>16</v>
      </c>
    </row>
    <row r="1726" spans="1:2">
      <c r="A1726" s="16" t="s">
        <v>8219</v>
      </c>
      <c r="B1726" s="17">
        <v>38</v>
      </c>
    </row>
    <row r="1727" spans="1:2">
      <c r="A1727" s="16" t="s">
        <v>8219</v>
      </c>
      <c r="B1727" s="17">
        <v>15</v>
      </c>
    </row>
    <row r="1728" spans="1:2">
      <c r="A1728" s="16" t="s">
        <v>8219</v>
      </c>
      <c r="B1728" s="17">
        <v>23</v>
      </c>
    </row>
    <row r="1729" spans="1:2">
      <c r="A1729" s="16" t="s">
        <v>8219</v>
      </c>
      <c r="B1729" s="17">
        <v>49</v>
      </c>
    </row>
    <row r="1730" spans="1:2">
      <c r="A1730" s="16" t="s">
        <v>8219</v>
      </c>
      <c r="B1730" s="17">
        <v>10</v>
      </c>
    </row>
    <row r="1731" spans="1:2">
      <c r="A1731" s="16" t="s">
        <v>8219</v>
      </c>
      <c r="B1731" s="17">
        <v>15</v>
      </c>
    </row>
    <row r="1732" spans="1:2">
      <c r="A1732" s="16" t="s">
        <v>8219</v>
      </c>
      <c r="B1732" s="17">
        <v>57</v>
      </c>
    </row>
    <row r="1733" spans="1:2">
      <c r="A1733" s="16" t="s">
        <v>8219</v>
      </c>
      <c r="B1733" s="17">
        <v>33</v>
      </c>
    </row>
    <row r="1734" spans="1:2">
      <c r="A1734" s="16" t="s">
        <v>8219</v>
      </c>
      <c r="B1734" s="17">
        <v>9</v>
      </c>
    </row>
    <row r="1735" spans="1:2">
      <c r="A1735" s="16" t="s">
        <v>8219</v>
      </c>
      <c r="B1735" s="17">
        <v>26</v>
      </c>
    </row>
    <row r="1736" spans="1:2">
      <c r="A1736" s="16" t="s">
        <v>8219</v>
      </c>
      <c r="B1736" s="17">
        <v>69</v>
      </c>
    </row>
    <row r="1737" spans="1:2">
      <c r="A1737" s="16" t="s">
        <v>8219</v>
      </c>
      <c r="B1737" s="17">
        <v>65</v>
      </c>
    </row>
    <row r="1738" spans="1:2">
      <c r="A1738" s="16" t="s">
        <v>8219</v>
      </c>
      <c r="B1738" s="17">
        <v>83</v>
      </c>
    </row>
    <row r="1739" spans="1:2">
      <c r="A1739" s="16" t="s">
        <v>8219</v>
      </c>
      <c r="B1739" s="17">
        <v>111</v>
      </c>
    </row>
    <row r="1740" spans="1:2">
      <c r="A1740" s="16" t="s">
        <v>8219</v>
      </c>
      <c r="B1740" s="17">
        <v>46</v>
      </c>
    </row>
    <row r="1741" spans="1:2">
      <c r="A1741" s="16" t="s">
        <v>8219</v>
      </c>
      <c r="B1741" s="17">
        <v>63</v>
      </c>
    </row>
    <row r="1742" spans="1:2">
      <c r="A1742" s="16" t="s">
        <v>8219</v>
      </c>
      <c r="B1742" s="17">
        <v>9</v>
      </c>
    </row>
    <row r="1743" spans="1:2">
      <c r="A1743" s="16" t="s">
        <v>8219</v>
      </c>
      <c r="B1743" s="17">
        <v>34</v>
      </c>
    </row>
    <row r="1744" spans="1:2">
      <c r="A1744" s="16" t="s">
        <v>8219</v>
      </c>
      <c r="B1744" s="17">
        <v>112</v>
      </c>
    </row>
    <row r="1745" spans="1:2">
      <c r="A1745" s="16" t="s">
        <v>8219</v>
      </c>
      <c r="B1745" s="17">
        <v>47</v>
      </c>
    </row>
    <row r="1746" spans="1:2">
      <c r="A1746" s="16" t="s">
        <v>8219</v>
      </c>
      <c r="B1746" s="17">
        <v>38</v>
      </c>
    </row>
    <row r="1747" spans="1:2">
      <c r="A1747" s="16" t="s">
        <v>8219</v>
      </c>
      <c r="B1747" s="17">
        <v>28</v>
      </c>
    </row>
    <row r="1748" spans="1:2">
      <c r="A1748" s="16" t="s">
        <v>8219</v>
      </c>
      <c r="B1748" s="17">
        <v>78</v>
      </c>
    </row>
    <row r="1749" spans="1:2">
      <c r="A1749" s="16" t="s">
        <v>8219</v>
      </c>
      <c r="B1749" s="17">
        <v>23</v>
      </c>
    </row>
    <row r="1750" spans="1:2">
      <c r="A1750" s="16" t="s">
        <v>8219</v>
      </c>
      <c r="B1750" s="17">
        <v>40</v>
      </c>
    </row>
    <row r="1751" spans="1:2">
      <c r="A1751" s="16" t="s">
        <v>8219</v>
      </c>
      <c r="B1751" s="17">
        <v>13</v>
      </c>
    </row>
    <row r="1752" spans="1:2">
      <c r="A1752" s="16" t="s">
        <v>8219</v>
      </c>
      <c r="B1752" s="17">
        <v>18</v>
      </c>
    </row>
    <row r="1753" spans="1:2">
      <c r="A1753" s="16" t="s">
        <v>8219</v>
      </c>
      <c r="B1753" s="17">
        <v>22</v>
      </c>
    </row>
    <row r="1754" spans="1:2">
      <c r="A1754" s="16" t="s">
        <v>8219</v>
      </c>
      <c r="B1754" s="17">
        <v>79</v>
      </c>
    </row>
    <row r="1755" spans="1:2">
      <c r="A1755" s="16" t="s">
        <v>8219</v>
      </c>
      <c r="B1755" s="17">
        <v>14</v>
      </c>
    </row>
    <row r="1756" spans="1:2">
      <c r="A1756" s="16" t="s">
        <v>8219</v>
      </c>
      <c r="B1756" s="17">
        <v>51</v>
      </c>
    </row>
    <row r="1757" spans="1:2">
      <c r="A1757" s="16" t="s">
        <v>8219</v>
      </c>
      <c r="B1757" s="17">
        <v>54</v>
      </c>
    </row>
    <row r="1758" spans="1:2">
      <c r="A1758" s="16" t="s">
        <v>8219</v>
      </c>
      <c r="B1758" s="17">
        <v>70</v>
      </c>
    </row>
    <row r="1759" spans="1:2">
      <c r="A1759" s="16" t="s">
        <v>8219</v>
      </c>
      <c r="B1759" s="17">
        <v>44</v>
      </c>
    </row>
    <row r="1760" spans="1:2">
      <c r="A1760" s="16" t="s">
        <v>8219</v>
      </c>
      <c r="B1760" s="17">
        <v>55</v>
      </c>
    </row>
    <row r="1761" spans="1:2">
      <c r="A1761" s="16" t="s">
        <v>8219</v>
      </c>
      <c r="B1761" s="17">
        <v>15</v>
      </c>
    </row>
    <row r="1762" spans="1:2">
      <c r="A1762" s="16" t="s">
        <v>8219</v>
      </c>
      <c r="B1762" s="17">
        <v>27</v>
      </c>
    </row>
    <row r="1763" spans="1:2">
      <c r="A1763" s="16" t="s">
        <v>8219</v>
      </c>
      <c r="B1763" s="17">
        <v>21</v>
      </c>
    </row>
    <row r="1764" spans="1:2">
      <c r="A1764" s="16" t="s">
        <v>8219</v>
      </c>
      <c r="B1764" s="17">
        <v>162</v>
      </c>
    </row>
    <row r="1765" spans="1:2">
      <c r="A1765" s="16" t="s">
        <v>8219</v>
      </c>
      <c r="B1765" s="17">
        <v>23</v>
      </c>
    </row>
    <row r="1766" spans="1:2">
      <c r="A1766" s="16" t="s">
        <v>8219</v>
      </c>
      <c r="B1766" s="17">
        <v>72</v>
      </c>
    </row>
    <row r="1767" spans="1:2">
      <c r="A1767" s="16" t="s">
        <v>8219</v>
      </c>
      <c r="B1767" s="17">
        <v>68</v>
      </c>
    </row>
    <row r="1768" spans="1:2">
      <c r="A1768" s="16" t="s">
        <v>8219</v>
      </c>
      <c r="B1768" s="17">
        <v>20</v>
      </c>
    </row>
    <row r="1769" spans="1:2">
      <c r="A1769" s="16" t="s">
        <v>8219</v>
      </c>
      <c r="B1769" s="17">
        <v>26</v>
      </c>
    </row>
    <row r="1770" spans="1:2">
      <c r="A1770" s="16" t="s">
        <v>8219</v>
      </c>
      <c r="B1770" s="17">
        <v>72</v>
      </c>
    </row>
    <row r="1771" spans="1:2">
      <c r="A1771" s="16" t="s">
        <v>8219</v>
      </c>
      <c r="B1771" s="17">
        <v>3</v>
      </c>
    </row>
    <row r="1772" spans="1:2">
      <c r="A1772" s="16" t="s">
        <v>8219</v>
      </c>
      <c r="B1772" s="17">
        <v>18</v>
      </c>
    </row>
    <row r="1773" spans="1:2">
      <c r="A1773" s="16" t="s">
        <v>8219</v>
      </c>
      <c r="B1773" s="17">
        <v>30</v>
      </c>
    </row>
    <row r="1774" spans="1:2">
      <c r="A1774" s="16" t="s">
        <v>8219</v>
      </c>
      <c r="B1774" s="17">
        <v>23</v>
      </c>
    </row>
    <row r="1775" spans="1:2">
      <c r="A1775" s="16" t="s">
        <v>8219</v>
      </c>
      <c r="B1775" s="17">
        <v>54</v>
      </c>
    </row>
    <row r="1776" spans="1:2">
      <c r="A1776" s="16" t="s">
        <v>8219</v>
      </c>
      <c r="B1776" s="17">
        <v>26</v>
      </c>
    </row>
    <row r="1777" spans="1:2">
      <c r="A1777" s="16" t="s">
        <v>8219</v>
      </c>
      <c r="B1777" s="17">
        <v>9</v>
      </c>
    </row>
    <row r="1778" spans="1:2">
      <c r="A1778" s="16" t="s">
        <v>8219</v>
      </c>
      <c r="B1778" s="17">
        <v>27</v>
      </c>
    </row>
    <row r="1779" spans="1:2">
      <c r="A1779" s="16" t="s">
        <v>8219</v>
      </c>
      <c r="B1779" s="17">
        <v>30</v>
      </c>
    </row>
    <row r="1780" spans="1:2">
      <c r="A1780" s="16" t="s">
        <v>8219</v>
      </c>
      <c r="B1780" s="17">
        <v>52</v>
      </c>
    </row>
    <row r="1781" spans="1:2">
      <c r="A1781" s="16" t="s">
        <v>8219</v>
      </c>
      <c r="B1781" s="17">
        <v>17</v>
      </c>
    </row>
    <row r="1782" spans="1:2">
      <c r="A1782" s="16" t="s">
        <v>8219</v>
      </c>
      <c r="B1782" s="17">
        <v>19</v>
      </c>
    </row>
    <row r="1783" spans="1:2">
      <c r="A1783" s="16" t="s">
        <v>8219</v>
      </c>
      <c r="B1783" s="17">
        <v>77</v>
      </c>
    </row>
    <row r="1784" spans="1:2">
      <c r="A1784" s="16" t="s">
        <v>8219</v>
      </c>
      <c r="B1784" s="17">
        <v>21</v>
      </c>
    </row>
    <row r="1785" spans="1:2">
      <c r="A1785" s="16" t="s">
        <v>8219</v>
      </c>
      <c r="B1785" s="17">
        <v>38</v>
      </c>
    </row>
    <row r="1786" spans="1:2">
      <c r="A1786" s="16" t="s">
        <v>8219</v>
      </c>
      <c r="B1786" s="17">
        <v>28</v>
      </c>
    </row>
    <row r="1787" spans="1:2">
      <c r="A1787" s="16" t="s">
        <v>8219</v>
      </c>
      <c r="B1787" s="17">
        <v>48</v>
      </c>
    </row>
    <row r="1788" spans="1:2">
      <c r="A1788" s="16" t="s">
        <v>8219</v>
      </c>
      <c r="B1788" s="17">
        <v>46</v>
      </c>
    </row>
    <row r="1789" spans="1:2">
      <c r="A1789" s="16" t="s">
        <v>8219</v>
      </c>
      <c r="B1789" s="17">
        <v>30</v>
      </c>
    </row>
    <row r="1790" spans="1:2">
      <c r="A1790" s="16" t="s">
        <v>8219</v>
      </c>
      <c r="B1790" s="17">
        <v>64</v>
      </c>
    </row>
    <row r="1791" spans="1:2">
      <c r="A1791" s="16" t="s">
        <v>8219</v>
      </c>
      <c r="B1791" s="17">
        <v>15</v>
      </c>
    </row>
    <row r="1792" spans="1:2">
      <c r="A1792" s="16" t="s">
        <v>8219</v>
      </c>
      <c r="B1792" s="17">
        <v>41</v>
      </c>
    </row>
    <row r="1793" spans="1:2">
      <c r="A1793" s="16" t="s">
        <v>8219</v>
      </c>
      <c r="B1793" s="17">
        <v>35</v>
      </c>
    </row>
    <row r="1794" spans="1:2">
      <c r="A1794" s="16" t="s">
        <v>8219</v>
      </c>
      <c r="B1794" s="17">
        <v>45</v>
      </c>
    </row>
    <row r="1795" spans="1:2">
      <c r="A1795" s="16" t="s">
        <v>8219</v>
      </c>
      <c r="B1795" s="17">
        <v>62</v>
      </c>
    </row>
    <row r="1796" spans="1:2">
      <c r="A1796" s="16" t="s">
        <v>8219</v>
      </c>
      <c r="B1796" s="17">
        <v>22</v>
      </c>
    </row>
    <row r="1797" spans="1:2">
      <c r="A1797" s="16" t="s">
        <v>8219</v>
      </c>
      <c r="B1797" s="17">
        <v>18</v>
      </c>
    </row>
    <row r="1798" spans="1:2">
      <c r="A1798" s="16" t="s">
        <v>8219</v>
      </c>
      <c r="B1798" s="17">
        <v>12</v>
      </c>
    </row>
    <row r="1799" spans="1:2">
      <c r="A1799" s="16" t="s">
        <v>8219</v>
      </c>
      <c r="B1799" s="17">
        <v>44</v>
      </c>
    </row>
    <row r="1800" spans="1:2">
      <c r="A1800" s="16" t="s">
        <v>8219</v>
      </c>
      <c r="B1800" s="17">
        <v>27</v>
      </c>
    </row>
    <row r="1801" spans="1:2">
      <c r="A1801" s="16" t="s">
        <v>8219</v>
      </c>
      <c r="B1801" s="17">
        <v>38</v>
      </c>
    </row>
    <row r="1802" spans="1:2">
      <c r="A1802" s="16" t="s">
        <v>8219</v>
      </c>
      <c r="B1802" s="17">
        <v>28</v>
      </c>
    </row>
    <row r="1803" spans="1:2">
      <c r="A1803" s="16" t="s">
        <v>8219</v>
      </c>
      <c r="B1803" s="17">
        <v>24</v>
      </c>
    </row>
    <row r="1804" spans="1:2">
      <c r="A1804" s="16" t="s">
        <v>8219</v>
      </c>
      <c r="B1804" s="17">
        <v>65</v>
      </c>
    </row>
    <row r="1805" spans="1:2">
      <c r="A1805" s="16" t="s">
        <v>8219</v>
      </c>
      <c r="B1805" s="17">
        <v>46</v>
      </c>
    </row>
    <row r="1806" spans="1:2">
      <c r="A1806" s="16" t="s">
        <v>8219</v>
      </c>
      <c r="B1806" s="17">
        <v>85</v>
      </c>
    </row>
    <row r="1807" spans="1:2">
      <c r="A1807" s="16" t="s">
        <v>8219</v>
      </c>
      <c r="B1807" s="17">
        <v>66</v>
      </c>
    </row>
    <row r="1808" spans="1:2">
      <c r="A1808" s="16" t="s">
        <v>8219</v>
      </c>
      <c r="B1808" s="17">
        <v>165</v>
      </c>
    </row>
    <row r="1809" spans="1:2">
      <c r="A1809" s="16" t="s">
        <v>8219</v>
      </c>
      <c r="B1809" s="17">
        <v>17</v>
      </c>
    </row>
    <row r="1810" spans="1:2">
      <c r="A1810" s="16" t="s">
        <v>8219</v>
      </c>
      <c r="B1810" s="17">
        <v>3</v>
      </c>
    </row>
    <row r="1811" spans="1:2">
      <c r="A1811" s="16" t="s">
        <v>8219</v>
      </c>
      <c r="B1811" s="17">
        <v>17</v>
      </c>
    </row>
    <row r="1812" spans="1:2">
      <c r="A1812" s="16" t="s">
        <v>8219</v>
      </c>
      <c r="B1812" s="17">
        <v>91</v>
      </c>
    </row>
    <row r="1813" spans="1:2">
      <c r="A1813" s="16" t="s">
        <v>8219</v>
      </c>
      <c r="B1813" s="17">
        <v>67</v>
      </c>
    </row>
    <row r="1814" spans="1:2">
      <c r="A1814" s="16" t="s">
        <v>8219</v>
      </c>
      <c r="B1814" s="17">
        <v>18</v>
      </c>
    </row>
    <row r="1815" spans="1:2">
      <c r="A1815" s="16" t="s">
        <v>8219</v>
      </c>
      <c r="B1815" s="17">
        <v>21</v>
      </c>
    </row>
    <row r="1816" spans="1:2">
      <c r="A1816" s="16" t="s">
        <v>8219</v>
      </c>
      <c r="B1816" s="17">
        <v>40</v>
      </c>
    </row>
    <row r="1817" spans="1:2">
      <c r="A1817" s="16" t="s">
        <v>8219</v>
      </c>
      <c r="B1817" s="17">
        <v>78</v>
      </c>
    </row>
    <row r="1818" spans="1:2">
      <c r="A1818" s="16" t="s">
        <v>8219</v>
      </c>
      <c r="B1818" s="17">
        <v>26</v>
      </c>
    </row>
    <row r="1819" spans="1:2">
      <c r="A1819" s="16" t="s">
        <v>8219</v>
      </c>
      <c r="B1819" s="17">
        <v>14</v>
      </c>
    </row>
    <row r="1820" spans="1:2">
      <c r="A1820" s="16" t="s">
        <v>8219</v>
      </c>
      <c r="B1820" s="17">
        <v>44</v>
      </c>
    </row>
    <row r="1821" spans="1:2">
      <c r="A1821" s="16" t="s">
        <v>8219</v>
      </c>
      <c r="B1821" s="17">
        <v>9</v>
      </c>
    </row>
    <row r="1822" spans="1:2">
      <c r="A1822" s="16" t="s">
        <v>8219</v>
      </c>
      <c r="B1822" s="17">
        <v>30</v>
      </c>
    </row>
    <row r="1823" spans="1:2">
      <c r="A1823" s="16" t="s">
        <v>8219</v>
      </c>
      <c r="B1823" s="17">
        <v>45</v>
      </c>
    </row>
    <row r="1824" spans="1:2">
      <c r="A1824" s="16" t="s">
        <v>8219</v>
      </c>
      <c r="B1824" s="17">
        <v>56</v>
      </c>
    </row>
    <row r="1825" spans="1:2">
      <c r="A1825" s="16" t="s">
        <v>8219</v>
      </c>
      <c r="B1825" s="17">
        <v>46</v>
      </c>
    </row>
    <row r="1826" spans="1:2">
      <c r="A1826" s="16" t="s">
        <v>8219</v>
      </c>
      <c r="B1826" s="17">
        <v>34</v>
      </c>
    </row>
    <row r="1827" spans="1:2">
      <c r="A1827" s="16" t="s">
        <v>8219</v>
      </c>
      <c r="B1827" s="17">
        <v>98</v>
      </c>
    </row>
    <row r="1828" spans="1:2">
      <c r="A1828" s="16" t="s">
        <v>8219</v>
      </c>
      <c r="B1828" s="17">
        <v>46</v>
      </c>
    </row>
    <row r="1829" spans="1:2">
      <c r="A1829" s="16" t="s">
        <v>8219</v>
      </c>
      <c r="B1829" s="17">
        <v>10</v>
      </c>
    </row>
    <row r="1830" spans="1:2">
      <c r="A1830" s="16" t="s">
        <v>8219</v>
      </c>
      <c r="B1830" s="17">
        <v>76</v>
      </c>
    </row>
    <row r="1831" spans="1:2">
      <c r="A1831" s="16" t="s">
        <v>8219</v>
      </c>
      <c r="B1831" s="17">
        <v>104</v>
      </c>
    </row>
    <row r="1832" spans="1:2">
      <c r="A1832" s="16" t="s">
        <v>8219</v>
      </c>
      <c r="B1832" s="17">
        <v>87</v>
      </c>
    </row>
    <row r="1833" spans="1:2">
      <c r="A1833" s="16" t="s">
        <v>8219</v>
      </c>
      <c r="B1833" s="17">
        <v>29</v>
      </c>
    </row>
    <row r="1834" spans="1:2">
      <c r="A1834" s="16" t="s">
        <v>8219</v>
      </c>
      <c r="B1834" s="17">
        <v>51</v>
      </c>
    </row>
    <row r="1835" spans="1:2">
      <c r="A1835" s="16" t="s">
        <v>8219</v>
      </c>
      <c r="B1835" s="17">
        <v>12</v>
      </c>
    </row>
    <row r="1836" spans="1:2">
      <c r="A1836" s="16" t="s">
        <v>8219</v>
      </c>
      <c r="B1836" s="17">
        <v>72</v>
      </c>
    </row>
    <row r="1837" spans="1:2">
      <c r="A1837" s="16" t="s">
        <v>8219</v>
      </c>
      <c r="B1837" s="17">
        <v>21</v>
      </c>
    </row>
    <row r="1838" spans="1:2">
      <c r="A1838" s="16" t="s">
        <v>8219</v>
      </c>
      <c r="B1838" s="17">
        <v>42</v>
      </c>
    </row>
    <row r="1839" spans="1:2">
      <c r="A1839" s="16" t="s">
        <v>8219</v>
      </c>
      <c r="B1839" s="17">
        <v>71</v>
      </c>
    </row>
    <row r="1840" spans="1:2">
      <c r="A1840" s="16" t="s">
        <v>8219</v>
      </c>
      <c r="B1840" s="17">
        <v>168</v>
      </c>
    </row>
    <row r="1841" spans="1:2">
      <c r="A1841" s="16" t="s">
        <v>8219</v>
      </c>
      <c r="B1841" s="17">
        <v>19</v>
      </c>
    </row>
    <row r="1842" spans="1:2">
      <c r="A1842" s="16" t="s">
        <v>8219</v>
      </c>
      <c r="B1842" s="17">
        <v>37</v>
      </c>
    </row>
    <row r="1843" spans="1:2">
      <c r="A1843" s="16" t="s">
        <v>8219</v>
      </c>
      <c r="B1843" s="17">
        <v>36</v>
      </c>
    </row>
    <row r="1844" spans="1:2">
      <c r="A1844" s="16" t="s">
        <v>8219</v>
      </c>
      <c r="B1844" s="17">
        <v>14</v>
      </c>
    </row>
    <row r="1845" spans="1:2">
      <c r="A1845" s="16" t="s">
        <v>8219</v>
      </c>
      <c r="B1845" s="17">
        <v>18</v>
      </c>
    </row>
    <row r="1846" spans="1:2">
      <c r="A1846" s="16" t="s">
        <v>8219</v>
      </c>
      <c r="B1846" s="17">
        <v>82</v>
      </c>
    </row>
    <row r="1847" spans="1:2">
      <c r="A1847" s="16" t="s">
        <v>8219</v>
      </c>
      <c r="B1847" s="17">
        <v>43</v>
      </c>
    </row>
    <row r="1848" spans="1:2">
      <c r="A1848" s="16" t="s">
        <v>8219</v>
      </c>
      <c r="B1848" s="17">
        <v>8</v>
      </c>
    </row>
    <row r="1849" spans="1:2">
      <c r="A1849" s="16" t="s">
        <v>8219</v>
      </c>
      <c r="B1849" s="17">
        <v>45</v>
      </c>
    </row>
    <row r="1850" spans="1:2">
      <c r="A1850" s="16" t="s">
        <v>8219</v>
      </c>
      <c r="B1850" s="17">
        <v>20</v>
      </c>
    </row>
    <row r="1851" spans="1:2">
      <c r="A1851" s="16" t="s">
        <v>8219</v>
      </c>
      <c r="B1851" s="17">
        <v>31</v>
      </c>
    </row>
    <row r="1852" spans="1:2">
      <c r="A1852" s="16" t="s">
        <v>8219</v>
      </c>
      <c r="B1852" s="17">
        <v>25</v>
      </c>
    </row>
    <row r="1853" spans="1:2">
      <c r="A1853" s="16" t="s">
        <v>8219</v>
      </c>
      <c r="B1853" s="17">
        <v>14</v>
      </c>
    </row>
    <row r="1854" spans="1:2">
      <c r="A1854" s="16" t="s">
        <v>8219</v>
      </c>
      <c r="B1854" s="17">
        <v>45</v>
      </c>
    </row>
    <row r="1855" spans="1:2">
      <c r="A1855" s="16" t="s">
        <v>8219</v>
      </c>
      <c r="B1855" s="17">
        <v>20</v>
      </c>
    </row>
    <row r="1856" spans="1:2">
      <c r="A1856" s="16" t="s">
        <v>8219</v>
      </c>
      <c r="B1856" s="17">
        <v>39</v>
      </c>
    </row>
    <row r="1857" spans="1:2">
      <c r="A1857" s="16" t="s">
        <v>8219</v>
      </c>
      <c r="B1857" s="17">
        <v>16</v>
      </c>
    </row>
    <row r="1858" spans="1:2">
      <c r="A1858" s="16" t="s">
        <v>8219</v>
      </c>
      <c r="B1858" s="17">
        <v>37</v>
      </c>
    </row>
    <row r="1859" spans="1:2">
      <c r="A1859" s="16" t="s">
        <v>8219</v>
      </c>
      <c r="B1859" s="17">
        <v>14</v>
      </c>
    </row>
    <row r="1860" spans="1:2">
      <c r="A1860" s="16" t="s">
        <v>8219</v>
      </c>
      <c r="B1860" s="17">
        <v>21</v>
      </c>
    </row>
    <row r="1861" spans="1:2">
      <c r="A1861" s="16" t="s">
        <v>8219</v>
      </c>
      <c r="B1861" s="17">
        <v>69</v>
      </c>
    </row>
    <row r="1862" spans="1:2">
      <c r="A1862" s="16" t="s">
        <v>8219</v>
      </c>
      <c r="B1862" s="17">
        <v>16</v>
      </c>
    </row>
    <row r="1863" spans="1:2">
      <c r="A1863" s="16" t="s">
        <v>8219</v>
      </c>
      <c r="B1863" s="17">
        <v>55</v>
      </c>
    </row>
    <row r="1864" spans="1:2">
      <c r="A1864" s="16" t="s">
        <v>8219</v>
      </c>
      <c r="B1864" s="17">
        <v>27</v>
      </c>
    </row>
    <row r="1865" spans="1:2">
      <c r="A1865" s="16" t="s">
        <v>8219</v>
      </c>
      <c r="B1865" s="17">
        <v>36</v>
      </c>
    </row>
    <row r="1866" spans="1:2">
      <c r="A1866" s="16" t="s">
        <v>8219</v>
      </c>
      <c r="B1866" s="17">
        <v>19</v>
      </c>
    </row>
    <row r="1867" spans="1:2">
      <c r="A1867" s="16" t="s">
        <v>8219</v>
      </c>
      <c r="B1867" s="17">
        <v>12</v>
      </c>
    </row>
    <row r="1868" spans="1:2">
      <c r="A1868" s="16" t="s">
        <v>8219</v>
      </c>
      <c r="B1868" s="17">
        <v>17</v>
      </c>
    </row>
    <row r="1869" spans="1:2">
      <c r="A1869" s="16" t="s">
        <v>8219</v>
      </c>
      <c r="B1869" s="17">
        <v>114</v>
      </c>
    </row>
    <row r="1870" spans="1:2">
      <c r="A1870" s="16" t="s">
        <v>8219</v>
      </c>
      <c r="B1870" s="17">
        <v>93</v>
      </c>
    </row>
    <row r="1871" spans="1:2">
      <c r="A1871" s="16" t="s">
        <v>8219</v>
      </c>
      <c r="B1871" s="17">
        <v>36</v>
      </c>
    </row>
    <row r="1872" spans="1:2">
      <c r="A1872" s="16" t="s">
        <v>8219</v>
      </c>
      <c r="B1872" s="17">
        <v>61</v>
      </c>
    </row>
    <row r="1873" spans="1:2">
      <c r="A1873" s="16" t="s">
        <v>8219</v>
      </c>
      <c r="B1873" s="17">
        <v>47</v>
      </c>
    </row>
    <row r="1874" spans="1:2">
      <c r="A1874" s="16" t="s">
        <v>8219</v>
      </c>
      <c r="B1874" s="17">
        <v>17</v>
      </c>
    </row>
    <row r="1875" spans="1:2">
      <c r="A1875" s="16" t="s">
        <v>8219</v>
      </c>
      <c r="B1875" s="17">
        <v>63</v>
      </c>
    </row>
    <row r="1876" spans="1:2">
      <c r="A1876" s="16" t="s">
        <v>8219</v>
      </c>
      <c r="B1876" s="17">
        <v>9</v>
      </c>
    </row>
    <row r="1877" spans="1:2">
      <c r="A1877" s="16" t="s">
        <v>8219</v>
      </c>
      <c r="B1877" s="17">
        <v>30</v>
      </c>
    </row>
    <row r="1878" spans="1:2">
      <c r="A1878" s="16" t="s">
        <v>8219</v>
      </c>
      <c r="B1878" s="17">
        <v>23</v>
      </c>
    </row>
    <row r="1879" spans="1:2">
      <c r="A1879" s="16" t="s">
        <v>8219</v>
      </c>
      <c r="B1879" s="17">
        <v>33</v>
      </c>
    </row>
    <row r="1880" spans="1:2">
      <c r="A1880" s="16" t="s">
        <v>8219</v>
      </c>
      <c r="B1880" s="17">
        <v>39</v>
      </c>
    </row>
    <row r="1881" spans="1:2">
      <c r="A1881" s="16" t="s">
        <v>8219</v>
      </c>
      <c r="B1881" s="17">
        <v>17</v>
      </c>
    </row>
    <row r="1882" spans="1:2">
      <c r="A1882" s="16" t="s">
        <v>8219</v>
      </c>
      <c r="B1882" s="17">
        <v>6</v>
      </c>
    </row>
    <row r="1883" spans="1:2">
      <c r="A1883" s="16" t="s">
        <v>8219</v>
      </c>
      <c r="B1883" s="17">
        <v>39</v>
      </c>
    </row>
    <row r="1884" spans="1:2">
      <c r="A1884" s="16" t="s">
        <v>8219</v>
      </c>
      <c r="B1884" s="17">
        <v>57</v>
      </c>
    </row>
    <row r="1885" spans="1:2">
      <c r="A1885" s="16" t="s">
        <v>8219</v>
      </c>
      <c r="B1885" s="17">
        <v>56</v>
      </c>
    </row>
    <row r="1886" spans="1:2">
      <c r="A1886" s="16" t="s">
        <v>8219</v>
      </c>
      <c r="B1886" s="17">
        <v>13</v>
      </c>
    </row>
    <row r="1887" spans="1:2">
      <c r="A1887" s="16" t="s">
        <v>8219</v>
      </c>
      <c r="B1887" s="17">
        <v>95</v>
      </c>
    </row>
    <row r="1888" spans="1:2">
      <c r="A1888" s="16" t="s">
        <v>8219</v>
      </c>
      <c r="B1888" s="17">
        <v>80</v>
      </c>
    </row>
    <row r="1889" spans="1:2">
      <c r="A1889" s="16" t="s">
        <v>8219</v>
      </c>
      <c r="B1889" s="17">
        <v>133</v>
      </c>
    </row>
    <row r="1890" spans="1:2">
      <c r="A1890" s="16" t="s">
        <v>8219</v>
      </c>
      <c r="B1890" s="17">
        <v>44</v>
      </c>
    </row>
    <row r="1891" spans="1:2">
      <c r="A1891" s="16" t="s">
        <v>8219</v>
      </c>
      <c r="B1891" s="17">
        <v>30</v>
      </c>
    </row>
    <row r="1892" spans="1:2">
      <c r="A1892" s="16" t="s">
        <v>8219</v>
      </c>
      <c r="B1892" s="17">
        <v>56</v>
      </c>
    </row>
    <row r="1893" spans="1:2">
      <c r="A1893" s="16" t="s">
        <v>8219</v>
      </c>
      <c r="B1893" s="17">
        <v>66</v>
      </c>
    </row>
    <row r="1894" spans="1:2">
      <c r="A1894" s="16" t="s">
        <v>8219</v>
      </c>
      <c r="B1894" s="17">
        <v>29</v>
      </c>
    </row>
    <row r="1895" spans="1:2">
      <c r="A1895" s="16" t="s">
        <v>8219</v>
      </c>
      <c r="B1895" s="17">
        <v>72</v>
      </c>
    </row>
    <row r="1896" spans="1:2">
      <c r="A1896" s="16" t="s">
        <v>8219</v>
      </c>
      <c r="B1896" s="17">
        <v>27</v>
      </c>
    </row>
    <row r="1897" spans="1:2">
      <c r="A1897" s="16" t="s">
        <v>8219</v>
      </c>
      <c r="B1897" s="17">
        <v>10</v>
      </c>
    </row>
    <row r="1898" spans="1:2">
      <c r="A1898" s="16" t="s">
        <v>8219</v>
      </c>
      <c r="B1898" s="17">
        <v>35</v>
      </c>
    </row>
    <row r="1899" spans="1:2">
      <c r="A1899" s="16" t="s">
        <v>8219</v>
      </c>
      <c r="B1899" s="17">
        <v>29</v>
      </c>
    </row>
    <row r="1900" spans="1:2">
      <c r="A1900" s="16" t="s">
        <v>8219</v>
      </c>
      <c r="B1900" s="17">
        <v>13</v>
      </c>
    </row>
    <row r="1901" spans="1:2">
      <c r="A1901" s="16" t="s">
        <v>8219</v>
      </c>
      <c r="B1901" s="17">
        <v>72</v>
      </c>
    </row>
    <row r="1902" spans="1:2">
      <c r="A1902" s="16" t="s">
        <v>8219</v>
      </c>
      <c r="B1902" s="17">
        <v>78</v>
      </c>
    </row>
    <row r="1903" spans="1:2">
      <c r="A1903" s="16" t="s">
        <v>8219</v>
      </c>
      <c r="B1903" s="17">
        <v>49</v>
      </c>
    </row>
    <row r="1904" spans="1:2">
      <c r="A1904" s="16" t="s">
        <v>8219</v>
      </c>
      <c r="B1904" s="17">
        <v>42</v>
      </c>
    </row>
    <row r="1905" spans="1:2">
      <c r="A1905" s="16" t="s">
        <v>8219</v>
      </c>
      <c r="B1905" s="17">
        <v>35</v>
      </c>
    </row>
    <row r="1906" spans="1:2">
      <c r="A1906" s="16" t="s">
        <v>8219</v>
      </c>
      <c r="B1906" s="17">
        <v>42</v>
      </c>
    </row>
    <row r="1907" spans="1:2">
      <c r="A1907" s="16" t="s">
        <v>8219</v>
      </c>
      <c r="B1907" s="17">
        <v>42</v>
      </c>
    </row>
    <row r="1908" spans="1:2">
      <c r="A1908" s="16" t="s">
        <v>8219</v>
      </c>
      <c r="B1908" s="17">
        <v>31</v>
      </c>
    </row>
    <row r="1909" spans="1:2">
      <c r="A1909" s="16" t="s">
        <v>8219</v>
      </c>
      <c r="B1909" s="17">
        <v>38</v>
      </c>
    </row>
    <row r="1910" spans="1:2">
      <c r="A1910" s="16" t="s">
        <v>8219</v>
      </c>
      <c r="B1910" s="17">
        <v>8</v>
      </c>
    </row>
    <row r="1911" spans="1:2">
      <c r="A1911" s="16" t="s">
        <v>8219</v>
      </c>
      <c r="B1911" s="17">
        <v>39</v>
      </c>
    </row>
    <row r="1912" spans="1:2">
      <c r="A1912" s="16" t="s">
        <v>8219</v>
      </c>
      <c r="B1912" s="17">
        <v>29</v>
      </c>
    </row>
    <row r="1913" spans="1:2">
      <c r="A1913" s="16" t="s">
        <v>8219</v>
      </c>
      <c r="B1913" s="17">
        <v>72</v>
      </c>
    </row>
    <row r="1914" spans="1:2">
      <c r="A1914" s="16" t="s">
        <v>8219</v>
      </c>
      <c r="B1914" s="17">
        <v>15</v>
      </c>
    </row>
    <row r="1915" spans="1:2">
      <c r="A1915" s="16" t="s">
        <v>8219</v>
      </c>
      <c r="B1915" s="17">
        <v>33</v>
      </c>
    </row>
    <row r="1916" spans="1:2">
      <c r="A1916" s="16" t="s">
        <v>8219</v>
      </c>
      <c r="B1916" s="17">
        <v>15</v>
      </c>
    </row>
    <row r="1917" spans="1:2">
      <c r="A1917" s="16" t="s">
        <v>8219</v>
      </c>
      <c r="B1917" s="17">
        <v>19</v>
      </c>
    </row>
    <row r="1918" spans="1:2">
      <c r="A1918" s="16" t="s">
        <v>8219</v>
      </c>
      <c r="B1918" s="17">
        <v>17</v>
      </c>
    </row>
    <row r="1919" spans="1:2">
      <c r="A1919" s="16" t="s">
        <v>8219</v>
      </c>
      <c r="B1919" s="17">
        <v>44</v>
      </c>
    </row>
    <row r="1920" spans="1:2">
      <c r="A1920" s="16" t="s">
        <v>8219</v>
      </c>
      <c r="B1920" s="17">
        <v>10</v>
      </c>
    </row>
    <row r="1921" spans="1:2">
      <c r="A1921" s="16" t="s">
        <v>8219</v>
      </c>
      <c r="B1921" s="17">
        <v>46</v>
      </c>
    </row>
    <row r="1922" spans="1:2">
      <c r="A1922" s="16" t="s">
        <v>8219</v>
      </c>
      <c r="B1922" s="17">
        <v>11</v>
      </c>
    </row>
    <row r="1923" spans="1:2">
      <c r="A1923" s="16" t="s">
        <v>8219</v>
      </c>
      <c r="B1923" s="17">
        <v>13</v>
      </c>
    </row>
    <row r="1924" spans="1:2">
      <c r="A1924" s="16" t="s">
        <v>8219</v>
      </c>
      <c r="B1924" s="17">
        <v>33</v>
      </c>
    </row>
    <row r="1925" spans="1:2">
      <c r="A1925" s="16" t="s">
        <v>8219</v>
      </c>
      <c r="B1925" s="17">
        <v>28</v>
      </c>
    </row>
    <row r="1926" spans="1:2">
      <c r="A1926" s="16" t="s">
        <v>8219</v>
      </c>
      <c r="B1926" s="17">
        <v>21</v>
      </c>
    </row>
    <row r="1927" spans="1:2">
      <c r="A1927" s="16" t="s">
        <v>8219</v>
      </c>
      <c r="B1927" s="17">
        <v>13</v>
      </c>
    </row>
    <row r="1928" spans="1:2">
      <c r="A1928" s="16" t="s">
        <v>8219</v>
      </c>
      <c r="B1928" s="17">
        <v>34</v>
      </c>
    </row>
    <row r="1929" spans="1:2">
      <c r="A1929" s="16" t="s">
        <v>8219</v>
      </c>
      <c r="B1929" s="17">
        <v>80</v>
      </c>
    </row>
    <row r="1930" spans="1:2">
      <c r="A1930" s="16" t="s">
        <v>8219</v>
      </c>
      <c r="B1930" s="17">
        <v>74</v>
      </c>
    </row>
    <row r="1931" spans="1:2">
      <c r="A1931" s="16" t="s">
        <v>8219</v>
      </c>
      <c r="B1931" s="17">
        <v>7</v>
      </c>
    </row>
    <row r="1932" spans="1:2">
      <c r="A1932" s="16" t="s">
        <v>8219</v>
      </c>
      <c r="B1932" s="17">
        <v>34</v>
      </c>
    </row>
    <row r="1933" spans="1:2">
      <c r="A1933" s="16" t="s">
        <v>8219</v>
      </c>
      <c r="B1933" s="17">
        <v>86</v>
      </c>
    </row>
    <row r="1934" spans="1:2">
      <c r="A1934" s="16" t="s">
        <v>8219</v>
      </c>
      <c r="B1934" s="17">
        <v>37</v>
      </c>
    </row>
    <row r="1935" spans="1:2">
      <c r="A1935" s="16" t="s">
        <v>8219</v>
      </c>
      <c r="B1935" s="17">
        <v>18</v>
      </c>
    </row>
    <row r="1936" spans="1:2">
      <c r="A1936" s="16" t="s">
        <v>8219</v>
      </c>
      <c r="B1936" s="17">
        <v>22</v>
      </c>
    </row>
    <row r="1937" spans="1:2">
      <c r="A1937" s="16" t="s">
        <v>8219</v>
      </c>
      <c r="B1937" s="17">
        <v>26</v>
      </c>
    </row>
    <row r="1938" spans="1:2">
      <c r="A1938" s="16" t="s">
        <v>8219</v>
      </c>
      <c r="B1938" s="17">
        <v>27</v>
      </c>
    </row>
    <row r="1939" spans="1:2">
      <c r="A1939" s="16" t="s">
        <v>8219</v>
      </c>
      <c r="B1939" s="17">
        <v>8</v>
      </c>
    </row>
    <row r="1940" spans="1:2">
      <c r="A1940" s="16" t="s">
        <v>8219</v>
      </c>
      <c r="B1940" s="17">
        <v>204</v>
      </c>
    </row>
    <row r="1941" spans="1:2">
      <c r="A1941" s="16" t="s">
        <v>8219</v>
      </c>
      <c r="B1941" s="17">
        <v>46</v>
      </c>
    </row>
    <row r="1942" spans="1:2">
      <c r="A1942" s="16" t="s">
        <v>8219</v>
      </c>
      <c r="B1942" s="17">
        <v>17</v>
      </c>
    </row>
    <row r="1943" spans="1:2">
      <c r="A1943" s="16" t="s">
        <v>8219</v>
      </c>
      <c r="B1943" s="17">
        <v>28</v>
      </c>
    </row>
    <row r="1944" spans="1:2">
      <c r="A1944" s="16" t="s">
        <v>8219</v>
      </c>
      <c r="B1944" s="17">
        <v>83</v>
      </c>
    </row>
    <row r="1945" spans="1:2">
      <c r="A1945" s="16" t="s">
        <v>8219</v>
      </c>
      <c r="B1945" s="17">
        <v>13</v>
      </c>
    </row>
    <row r="1946" spans="1:2">
      <c r="A1946" s="16" t="s">
        <v>8219</v>
      </c>
      <c r="B1946" s="17">
        <v>8</v>
      </c>
    </row>
    <row r="1947" spans="1:2">
      <c r="A1947" s="16" t="s">
        <v>8219</v>
      </c>
      <c r="B1947" s="17">
        <v>32</v>
      </c>
    </row>
    <row r="1948" spans="1:2">
      <c r="A1948" s="16" t="s">
        <v>8219</v>
      </c>
      <c r="B1948" s="17">
        <v>85</v>
      </c>
    </row>
    <row r="1949" spans="1:2">
      <c r="A1949" s="16" t="s">
        <v>8219</v>
      </c>
      <c r="B1949" s="17">
        <v>29</v>
      </c>
    </row>
    <row r="1950" spans="1:2">
      <c r="A1950" s="16" t="s">
        <v>8219</v>
      </c>
      <c r="B1950" s="17">
        <v>24</v>
      </c>
    </row>
    <row r="1951" spans="1:2">
      <c r="A1951" s="16" t="s">
        <v>8219</v>
      </c>
      <c r="B1951" s="17">
        <v>8</v>
      </c>
    </row>
    <row r="1952" spans="1:2">
      <c r="A1952" s="16" t="s">
        <v>8219</v>
      </c>
      <c r="B1952" s="17">
        <v>19</v>
      </c>
    </row>
    <row r="1953" spans="1:2">
      <c r="A1953" s="16" t="s">
        <v>8219</v>
      </c>
      <c r="B1953" s="17">
        <v>336</v>
      </c>
    </row>
    <row r="1954" spans="1:2">
      <c r="A1954" s="16" t="s">
        <v>8219</v>
      </c>
      <c r="B1954" s="17">
        <v>13</v>
      </c>
    </row>
    <row r="1955" spans="1:2">
      <c r="A1955" s="16" t="s">
        <v>8219</v>
      </c>
      <c r="B1955" s="17">
        <v>42</v>
      </c>
    </row>
    <row r="1956" spans="1:2">
      <c r="A1956" s="16" t="s">
        <v>8219</v>
      </c>
      <c r="B1956" s="17">
        <v>64</v>
      </c>
    </row>
    <row r="1957" spans="1:2">
      <c r="A1957" s="16" t="s">
        <v>8219</v>
      </c>
      <c r="B1957" s="17">
        <v>25</v>
      </c>
    </row>
    <row r="1958" spans="1:2">
      <c r="A1958" s="16" t="s">
        <v>8219</v>
      </c>
      <c r="B1958" s="17">
        <v>20</v>
      </c>
    </row>
    <row r="1959" spans="1:2">
      <c r="A1959" s="16" t="s">
        <v>8219</v>
      </c>
      <c r="B1959" s="17">
        <v>104</v>
      </c>
    </row>
    <row r="1960" spans="1:2">
      <c r="A1960" s="16" t="s">
        <v>8219</v>
      </c>
      <c r="B1960" s="17">
        <v>53</v>
      </c>
    </row>
    <row r="1961" spans="1:2">
      <c r="A1961" s="16" t="s">
        <v>8219</v>
      </c>
      <c r="B1961" s="17">
        <v>14</v>
      </c>
    </row>
    <row r="1962" spans="1:2">
      <c r="A1962" s="16" t="s">
        <v>8219</v>
      </c>
      <c r="B1962" s="17">
        <v>20</v>
      </c>
    </row>
    <row r="1963" spans="1:2">
      <c r="A1963" s="16" t="s">
        <v>8219</v>
      </c>
      <c r="B1963" s="17">
        <v>558</v>
      </c>
    </row>
    <row r="1964" spans="1:2">
      <c r="A1964" s="16" t="s">
        <v>8219</v>
      </c>
      <c r="B1964" s="17">
        <v>22</v>
      </c>
    </row>
    <row r="1965" spans="1:2">
      <c r="A1965" s="16" t="s">
        <v>8219</v>
      </c>
      <c r="B1965" s="17">
        <v>24</v>
      </c>
    </row>
    <row r="1966" spans="1:2">
      <c r="A1966" s="16" t="s">
        <v>8219</v>
      </c>
      <c r="B1966" s="17">
        <v>74</v>
      </c>
    </row>
    <row r="1967" spans="1:2">
      <c r="A1967" s="16" t="s">
        <v>8219</v>
      </c>
      <c r="B1967" s="17">
        <v>54</v>
      </c>
    </row>
    <row r="1968" spans="1:2">
      <c r="A1968" s="16" t="s">
        <v>8219</v>
      </c>
      <c r="B1968" s="17">
        <v>31</v>
      </c>
    </row>
    <row r="1969" spans="1:2">
      <c r="A1969" s="16" t="s">
        <v>8219</v>
      </c>
      <c r="B1969" s="17">
        <v>25</v>
      </c>
    </row>
    <row r="1970" spans="1:2">
      <c r="A1970" s="16" t="s">
        <v>8219</v>
      </c>
      <c r="B1970" s="17">
        <v>17</v>
      </c>
    </row>
    <row r="1971" spans="1:2">
      <c r="A1971" s="16" t="s">
        <v>8219</v>
      </c>
      <c r="B1971" s="17">
        <v>12</v>
      </c>
    </row>
    <row r="1972" spans="1:2">
      <c r="A1972" s="16" t="s">
        <v>8219</v>
      </c>
      <c r="B1972" s="17">
        <v>38</v>
      </c>
    </row>
    <row r="1973" spans="1:2">
      <c r="A1973" s="16" t="s">
        <v>8219</v>
      </c>
      <c r="B1973" s="17">
        <v>41</v>
      </c>
    </row>
    <row r="1974" spans="1:2">
      <c r="A1974" s="16" t="s">
        <v>8219</v>
      </c>
      <c r="B1974" s="17">
        <v>19</v>
      </c>
    </row>
    <row r="1975" spans="1:2">
      <c r="A1975" s="16" t="s">
        <v>8219</v>
      </c>
      <c r="B1975" s="17">
        <v>41</v>
      </c>
    </row>
    <row r="1976" spans="1:2">
      <c r="A1976" s="16" t="s">
        <v>8219</v>
      </c>
      <c r="B1976" s="17">
        <v>26</v>
      </c>
    </row>
    <row r="1977" spans="1:2">
      <c r="A1977" s="16" t="s">
        <v>8219</v>
      </c>
      <c r="B1977" s="17">
        <v>25</v>
      </c>
    </row>
    <row r="1978" spans="1:2">
      <c r="A1978" s="16" t="s">
        <v>8219</v>
      </c>
      <c r="B1978" s="17">
        <v>9</v>
      </c>
    </row>
    <row r="1979" spans="1:2">
      <c r="A1979" s="16" t="s">
        <v>8219</v>
      </c>
      <c r="B1979" s="17">
        <v>78</v>
      </c>
    </row>
    <row r="1980" spans="1:2">
      <c r="A1980" s="16" t="s">
        <v>8219</v>
      </c>
      <c r="B1980" s="17">
        <v>45</v>
      </c>
    </row>
    <row r="1981" spans="1:2">
      <c r="A1981" s="16" t="s">
        <v>8219</v>
      </c>
      <c r="B1981" s="17">
        <v>102</v>
      </c>
    </row>
    <row r="1982" spans="1:2">
      <c r="A1982" s="16" t="s">
        <v>8219</v>
      </c>
      <c r="B1982" s="17">
        <v>5</v>
      </c>
    </row>
    <row r="1983" spans="1:2">
      <c r="A1983" s="16" t="s">
        <v>8219</v>
      </c>
      <c r="B1983" s="17">
        <v>27</v>
      </c>
    </row>
    <row r="1984" spans="1:2">
      <c r="A1984" s="16" t="s">
        <v>8219</v>
      </c>
      <c r="B1984" s="17">
        <v>37</v>
      </c>
    </row>
    <row r="1985" spans="1:2">
      <c r="A1985" s="16" t="s">
        <v>8219</v>
      </c>
      <c r="B1985" s="17">
        <v>14</v>
      </c>
    </row>
    <row r="1986" spans="1:2">
      <c r="A1986" s="16" t="s">
        <v>8219</v>
      </c>
      <c r="B1986" s="17">
        <v>27</v>
      </c>
    </row>
    <row r="1987" spans="1:2">
      <c r="A1987" s="16" t="s">
        <v>8219</v>
      </c>
      <c r="B1987" s="17">
        <v>45</v>
      </c>
    </row>
    <row r="1988" spans="1:2">
      <c r="A1988" s="16" t="s">
        <v>8219</v>
      </c>
      <c r="B1988" s="17">
        <v>49</v>
      </c>
    </row>
    <row r="1989" spans="1:2">
      <c r="A1989" s="16" t="s">
        <v>8219</v>
      </c>
      <c r="B1989" s="17">
        <v>24</v>
      </c>
    </row>
    <row r="1990" spans="1:2">
      <c r="A1990" s="16" t="s">
        <v>8219</v>
      </c>
      <c r="B1990" s="17">
        <v>112</v>
      </c>
    </row>
    <row r="1991" spans="1:2">
      <c r="A1991" s="16" t="s">
        <v>8219</v>
      </c>
      <c r="B1991" s="17">
        <v>23</v>
      </c>
    </row>
    <row r="1992" spans="1:2">
      <c r="A1992" s="16" t="s">
        <v>8219</v>
      </c>
      <c r="B1992" s="17">
        <v>54</v>
      </c>
    </row>
    <row r="1993" spans="1:2">
      <c r="A1993" s="16" t="s">
        <v>8219</v>
      </c>
      <c r="B1993" s="17">
        <v>28</v>
      </c>
    </row>
    <row r="1994" spans="1:2">
      <c r="A1994" s="16" t="s">
        <v>8219</v>
      </c>
      <c r="B1994" s="17">
        <v>11</v>
      </c>
    </row>
    <row r="1995" spans="1:2">
      <c r="A1995" s="16" t="s">
        <v>8219</v>
      </c>
      <c r="B1995" s="17">
        <v>62</v>
      </c>
    </row>
    <row r="1996" spans="1:2">
      <c r="A1996" s="16" t="s">
        <v>8219</v>
      </c>
      <c r="B1996" s="17">
        <v>73</v>
      </c>
    </row>
    <row r="1997" spans="1:2">
      <c r="A1997" s="16" t="s">
        <v>8219</v>
      </c>
      <c r="B1997" s="17">
        <v>18</v>
      </c>
    </row>
    <row r="1998" spans="1:2">
      <c r="A1998" s="16" t="s">
        <v>8219</v>
      </c>
      <c r="B1998" s="17">
        <v>35</v>
      </c>
    </row>
    <row r="1999" spans="1:2">
      <c r="A1999" s="16" t="s">
        <v>8219</v>
      </c>
      <c r="B1999" s="17">
        <v>43</v>
      </c>
    </row>
    <row r="2000" spans="1:2">
      <c r="A2000" s="16" t="s">
        <v>8219</v>
      </c>
      <c r="B2000" s="17">
        <v>36</v>
      </c>
    </row>
    <row r="2001" spans="1:2">
      <c r="A2001" s="16" t="s">
        <v>8219</v>
      </c>
      <c r="B2001" s="17">
        <v>62</v>
      </c>
    </row>
    <row r="2002" spans="1:2">
      <c r="A2002" s="16" t="s">
        <v>8219</v>
      </c>
      <c r="B2002" s="17">
        <v>15</v>
      </c>
    </row>
    <row r="2003" spans="1:2">
      <c r="A2003" s="16" t="s">
        <v>8219</v>
      </c>
      <c r="B2003" s="17">
        <v>33</v>
      </c>
    </row>
    <row r="2004" spans="1:2">
      <c r="A2004" s="16" t="s">
        <v>8219</v>
      </c>
      <c r="B2004" s="17">
        <v>27</v>
      </c>
    </row>
    <row r="2005" spans="1:2">
      <c r="A2005" s="16" t="s">
        <v>8219</v>
      </c>
      <c r="B2005" s="17">
        <v>17</v>
      </c>
    </row>
    <row r="2006" spans="1:2">
      <c r="A2006" s="16" t="s">
        <v>8219</v>
      </c>
      <c r="B2006" s="17">
        <v>4</v>
      </c>
    </row>
    <row r="2007" spans="1:2">
      <c r="A2007" s="16" t="s">
        <v>8219</v>
      </c>
      <c r="B2007" s="17">
        <v>53</v>
      </c>
    </row>
    <row r="2008" spans="1:2">
      <c r="A2008" s="16" t="s">
        <v>8219</v>
      </c>
      <c r="B2008" s="17">
        <v>49</v>
      </c>
    </row>
    <row r="2009" spans="1:2">
      <c r="A2009" s="16" t="s">
        <v>8219</v>
      </c>
      <c r="B2009" s="17">
        <v>57</v>
      </c>
    </row>
    <row r="2010" spans="1:2">
      <c r="A2010" s="16" t="s">
        <v>8219</v>
      </c>
      <c r="B2010" s="17">
        <v>69</v>
      </c>
    </row>
    <row r="2011" spans="1:2">
      <c r="A2011" s="16" t="s">
        <v>8219</v>
      </c>
      <c r="B2011" s="17">
        <v>15</v>
      </c>
    </row>
    <row r="2012" spans="1:2">
      <c r="A2012" s="16" t="s">
        <v>8219</v>
      </c>
      <c r="B2012" s="17">
        <v>64</v>
      </c>
    </row>
    <row r="2013" spans="1:2">
      <c r="A2013" s="16" t="s">
        <v>8219</v>
      </c>
      <c r="B2013" s="17">
        <v>20</v>
      </c>
    </row>
    <row r="2014" spans="1:2">
      <c r="A2014" s="16" t="s">
        <v>8219</v>
      </c>
      <c r="B2014" s="17">
        <v>27</v>
      </c>
    </row>
    <row r="2015" spans="1:2">
      <c r="A2015" s="16" t="s">
        <v>8219</v>
      </c>
      <c r="B2015" s="17">
        <v>21</v>
      </c>
    </row>
    <row r="2016" spans="1:2">
      <c r="A2016" s="16" t="s">
        <v>8219</v>
      </c>
      <c r="B2016" s="17">
        <v>31</v>
      </c>
    </row>
    <row r="2017" spans="1:2">
      <c r="A2017" s="16" t="s">
        <v>8219</v>
      </c>
      <c r="B2017" s="17">
        <v>51</v>
      </c>
    </row>
    <row r="2018" spans="1:2">
      <c r="A2018" s="16" t="s">
        <v>8219</v>
      </c>
      <c r="B2018" s="17">
        <v>57</v>
      </c>
    </row>
    <row r="2019" spans="1:2">
      <c r="A2019" s="16" t="s">
        <v>8219</v>
      </c>
      <c r="B2019" s="17">
        <v>20</v>
      </c>
    </row>
    <row r="2020" spans="1:2">
      <c r="A2020" s="16" t="s">
        <v>8219</v>
      </c>
      <c r="B2020" s="17">
        <v>71</v>
      </c>
    </row>
    <row r="2021" spans="1:2">
      <c r="A2021" s="16" t="s">
        <v>8219</v>
      </c>
      <c r="B2021" s="17">
        <v>72</v>
      </c>
    </row>
    <row r="2022" spans="1:2">
      <c r="A2022" s="16" t="s">
        <v>8219</v>
      </c>
      <c r="B2022" s="17">
        <v>45</v>
      </c>
    </row>
    <row r="2023" spans="1:2">
      <c r="A2023" s="16" t="s">
        <v>8219</v>
      </c>
      <c r="B2023" s="17">
        <v>51</v>
      </c>
    </row>
    <row r="2024" spans="1:2">
      <c r="A2024" s="16" t="s">
        <v>8219</v>
      </c>
      <c r="B2024" s="17">
        <v>56</v>
      </c>
    </row>
    <row r="2025" spans="1:2">
      <c r="A2025" s="16" t="s">
        <v>8219</v>
      </c>
      <c r="B2025" s="17">
        <v>17</v>
      </c>
    </row>
    <row r="2026" spans="1:2">
      <c r="A2026" s="16" t="s">
        <v>8219</v>
      </c>
      <c r="B2026" s="17">
        <v>197</v>
      </c>
    </row>
    <row r="2027" spans="1:2">
      <c r="A2027" s="16" t="s">
        <v>8219</v>
      </c>
      <c r="B2027" s="17">
        <v>70</v>
      </c>
    </row>
    <row r="2028" spans="1:2">
      <c r="A2028" s="16" t="s">
        <v>8219</v>
      </c>
      <c r="B2028" s="17">
        <v>21</v>
      </c>
    </row>
    <row r="2029" spans="1:2">
      <c r="A2029" s="16" t="s">
        <v>8219</v>
      </c>
      <c r="B2029" s="17">
        <v>34</v>
      </c>
    </row>
    <row r="2030" spans="1:2">
      <c r="A2030" s="16" t="s">
        <v>8219</v>
      </c>
      <c r="B2030" s="17">
        <v>39</v>
      </c>
    </row>
    <row r="2031" spans="1:2">
      <c r="A2031" s="16" t="s">
        <v>8219</v>
      </c>
      <c r="B2031" s="17">
        <v>78</v>
      </c>
    </row>
    <row r="2032" spans="1:2">
      <c r="A2032" s="16" t="s">
        <v>8219</v>
      </c>
      <c r="B2032" s="17">
        <v>48</v>
      </c>
    </row>
    <row r="2033" spans="1:2">
      <c r="A2033" s="16" t="s">
        <v>8219</v>
      </c>
      <c r="B2033" s="17">
        <v>29</v>
      </c>
    </row>
    <row r="2034" spans="1:2">
      <c r="A2034" s="16" t="s">
        <v>8219</v>
      </c>
      <c r="B2034" s="17">
        <v>73</v>
      </c>
    </row>
    <row r="2035" spans="1:2">
      <c r="A2035" s="16" t="s">
        <v>8219</v>
      </c>
      <c r="B2035" s="17">
        <v>8</v>
      </c>
    </row>
    <row r="2036" spans="1:2">
      <c r="A2036" s="16" t="s">
        <v>8219</v>
      </c>
      <c r="B2036" s="17">
        <v>17</v>
      </c>
    </row>
    <row r="2037" spans="1:2">
      <c r="A2037" s="16" t="s">
        <v>8219</v>
      </c>
      <c r="B2037" s="17">
        <v>9</v>
      </c>
    </row>
    <row r="2038" spans="1:2">
      <c r="A2038" s="16" t="s">
        <v>8219</v>
      </c>
      <c r="B2038" s="17">
        <v>17</v>
      </c>
    </row>
    <row r="2039" spans="1:2">
      <c r="A2039" s="16" t="s">
        <v>8219</v>
      </c>
      <c r="B2039" s="17">
        <v>33</v>
      </c>
    </row>
    <row r="2040" spans="1:2">
      <c r="A2040" s="16" t="s">
        <v>8219</v>
      </c>
      <c r="B2040" s="17">
        <v>38</v>
      </c>
    </row>
    <row r="2041" spans="1:2">
      <c r="A2041" s="16" t="s">
        <v>8219</v>
      </c>
      <c r="B2041" s="17">
        <v>79</v>
      </c>
    </row>
    <row r="2042" spans="1:2">
      <c r="A2042" s="16" t="s">
        <v>8219</v>
      </c>
      <c r="B2042" s="17">
        <v>46</v>
      </c>
    </row>
    <row r="2043" spans="1:2">
      <c r="A2043" s="16" t="s">
        <v>8219</v>
      </c>
      <c r="B2043" s="17">
        <v>20</v>
      </c>
    </row>
    <row r="2044" spans="1:2">
      <c r="A2044" s="16" t="s">
        <v>8219</v>
      </c>
      <c r="B2044" s="17">
        <v>20</v>
      </c>
    </row>
    <row r="2045" spans="1:2">
      <c r="A2045" s="16" t="s">
        <v>8219</v>
      </c>
      <c r="B2045" s="17">
        <v>13</v>
      </c>
    </row>
    <row r="2046" spans="1:2">
      <c r="A2046" s="16" t="s">
        <v>8219</v>
      </c>
      <c r="B2046" s="17">
        <v>22</v>
      </c>
    </row>
    <row r="2047" spans="1:2">
      <c r="A2047" s="16" t="s">
        <v>8219</v>
      </c>
      <c r="B2047" s="17">
        <v>36</v>
      </c>
    </row>
    <row r="2048" spans="1:2">
      <c r="A2048" s="16" t="s">
        <v>8219</v>
      </c>
      <c r="B2048" s="17">
        <v>40</v>
      </c>
    </row>
    <row r="2049" spans="1:2">
      <c r="A2049" s="16" t="s">
        <v>8219</v>
      </c>
      <c r="B2049" s="17">
        <v>9</v>
      </c>
    </row>
    <row r="2050" spans="1:2">
      <c r="A2050" s="16" t="s">
        <v>8219</v>
      </c>
      <c r="B2050" s="17">
        <v>19</v>
      </c>
    </row>
    <row r="2051" spans="1:2">
      <c r="A2051" s="16" t="s">
        <v>8219</v>
      </c>
      <c r="B2051" s="17">
        <v>14</v>
      </c>
    </row>
    <row r="2052" spans="1:2">
      <c r="A2052" s="16" t="s">
        <v>8219</v>
      </c>
      <c r="B2052" s="17">
        <v>38</v>
      </c>
    </row>
    <row r="2053" spans="1:2">
      <c r="A2053" s="16" t="s">
        <v>8219</v>
      </c>
      <c r="B2053" s="17">
        <v>58</v>
      </c>
    </row>
    <row r="2054" spans="1:2">
      <c r="A2054" s="16" t="s">
        <v>8219</v>
      </c>
      <c r="B2054" s="17">
        <v>28</v>
      </c>
    </row>
    <row r="2055" spans="1:2">
      <c r="A2055" s="16" t="s">
        <v>8219</v>
      </c>
      <c r="B2055" s="17">
        <v>17</v>
      </c>
    </row>
    <row r="2056" spans="1:2">
      <c r="A2056" s="16" t="s">
        <v>8219</v>
      </c>
      <c r="B2056" s="17">
        <v>12</v>
      </c>
    </row>
    <row r="2057" spans="1:2">
      <c r="A2057" s="16" t="s">
        <v>8219</v>
      </c>
      <c r="B2057" s="17">
        <v>40</v>
      </c>
    </row>
    <row r="2058" spans="1:2">
      <c r="A2058" s="16" t="s">
        <v>8219</v>
      </c>
      <c r="B2058" s="17">
        <v>57</v>
      </c>
    </row>
    <row r="2059" spans="1:2">
      <c r="A2059" s="16" t="s">
        <v>8219</v>
      </c>
      <c r="B2059" s="17">
        <v>114</v>
      </c>
    </row>
    <row r="2060" spans="1:2">
      <c r="A2060" s="16" t="s">
        <v>8219</v>
      </c>
      <c r="B2060" s="17">
        <v>31</v>
      </c>
    </row>
    <row r="2061" spans="1:2">
      <c r="A2061" s="16" t="s">
        <v>8219</v>
      </c>
      <c r="B2061" s="17">
        <v>3</v>
      </c>
    </row>
    <row r="2062" spans="1:2">
      <c r="A2062" s="16" t="s">
        <v>8219</v>
      </c>
      <c r="B2062" s="17">
        <v>16</v>
      </c>
    </row>
    <row r="2063" spans="1:2">
      <c r="A2063" s="16" t="s">
        <v>8219</v>
      </c>
      <c r="B2063" s="17">
        <v>199</v>
      </c>
    </row>
    <row r="2064" spans="1:2">
      <c r="A2064" s="16" t="s">
        <v>8219</v>
      </c>
      <c r="B2064" s="17">
        <v>31</v>
      </c>
    </row>
    <row r="2065" spans="1:2">
      <c r="A2065" s="16" t="s">
        <v>8219</v>
      </c>
      <c r="B2065" s="17">
        <v>30</v>
      </c>
    </row>
    <row r="2066" spans="1:2">
      <c r="A2066" s="16" t="s">
        <v>8219</v>
      </c>
      <c r="B2066" s="17">
        <v>34</v>
      </c>
    </row>
    <row r="2067" spans="1:2">
      <c r="A2067" s="16" t="s">
        <v>8219</v>
      </c>
      <c r="B2067" s="17">
        <v>18</v>
      </c>
    </row>
    <row r="2068" spans="1:2">
      <c r="A2068" s="16" t="s">
        <v>8219</v>
      </c>
      <c r="B2068" s="17">
        <v>67</v>
      </c>
    </row>
    <row r="2069" spans="1:2">
      <c r="A2069" s="16" t="s">
        <v>8219</v>
      </c>
      <c r="B2069" s="17">
        <v>66</v>
      </c>
    </row>
    <row r="2070" spans="1:2">
      <c r="A2070" s="16" t="s">
        <v>8219</v>
      </c>
      <c r="B2070" s="17">
        <v>23</v>
      </c>
    </row>
    <row r="2071" spans="1:2">
      <c r="A2071" s="16" t="s">
        <v>8219</v>
      </c>
      <c r="B2071" s="17">
        <v>126</v>
      </c>
    </row>
    <row r="2072" spans="1:2">
      <c r="A2072" s="16" t="s">
        <v>8219</v>
      </c>
      <c r="B2072" s="17">
        <v>6</v>
      </c>
    </row>
    <row r="2073" spans="1:2">
      <c r="A2073" s="16" t="s">
        <v>8219</v>
      </c>
      <c r="B2073" s="17">
        <v>25</v>
      </c>
    </row>
    <row r="2074" spans="1:2">
      <c r="A2074" s="16" t="s">
        <v>8219</v>
      </c>
      <c r="B2074" s="17">
        <v>39</v>
      </c>
    </row>
    <row r="2075" spans="1:2">
      <c r="A2075" s="16" t="s">
        <v>8219</v>
      </c>
      <c r="B2075" s="17">
        <v>62</v>
      </c>
    </row>
    <row r="2076" spans="1:2">
      <c r="A2076" s="16" t="s">
        <v>8219</v>
      </c>
      <c r="B2076" s="17">
        <v>31</v>
      </c>
    </row>
    <row r="2077" spans="1:2">
      <c r="A2077" s="16" t="s">
        <v>8219</v>
      </c>
      <c r="B2077" s="17">
        <v>274</v>
      </c>
    </row>
    <row r="2078" spans="1:2">
      <c r="A2078" s="16" t="s">
        <v>8219</v>
      </c>
      <c r="B2078" s="17">
        <v>17</v>
      </c>
    </row>
    <row r="2079" spans="1:2">
      <c r="A2079" s="16" t="s">
        <v>8219</v>
      </c>
      <c r="B2079" s="17">
        <v>14</v>
      </c>
    </row>
    <row r="2080" spans="1:2">
      <c r="A2080" s="16" t="s">
        <v>8219</v>
      </c>
      <c r="B2080" s="17">
        <v>60</v>
      </c>
    </row>
    <row r="2081" spans="1:2">
      <c r="A2081" s="16" t="s">
        <v>8219</v>
      </c>
      <c r="B2081" s="17">
        <v>33</v>
      </c>
    </row>
    <row r="2082" spans="1:2">
      <c r="A2082" s="16" t="s">
        <v>8219</v>
      </c>
      <c r="B2082" s="17">
        <v>78</v>
      </c>
    </row>
    <row r="2083" spans="1:2">
      <c r="A2083" s="16" t="s">
        <v>8219</v>
      </c>
      <c r="B2083" s="17">
        <v>30</v>
      </c>
    </row>
    <row r="2084" spans="1:2">
      <c r="A2084" s="16" t="s">
        <v>8219</v>
      </c>
      <c r="B2084" s="17">
        <v>136</v>
      </c>
    </row>
    <row r="2085" spans="1:2">
      <c r="A2085" s="16" t="s">
        <v>8219</v>
      </c>
      <c r="B2085" s="17">
        <v>40</v>
      </c>
    </row>
    <row r="2086" spans="1:2">
      <c r="A2086" s="16" t="s">
        <v>8219</v>
      </c>
      <c r="B2086" s="17">
        <v>18</v>
      </c>
    </row>
    <row r="2087" spans="1:2">
      <c r="A2087" s="16" t="s">
        <v>8219</v>
      </c>
      <c r="B2087" s="17">
        <v>39</v>
      </c>
    </row>
    <row r="2088" spans="1:2">
      <c r="A2088" s="16" t="s">
        <v>8219</v>
      </c>
      <c r="B2088" s="17">
        <v>21</v>
      </c>
    </row>
    <row r="2089" spans="1:2">
      <c r="A2089" s="16" t="s">
        <v>8219</v>
      </c>
      <c r="B2089" s="17">
        <v>30</v>
      </c>
    </row>
    <row r="2090" spans="1:2">
      <c r="A2090" s="16" t="s">
        <v>8219</v>
      </c>
      <c r="B2090" s="17">
        <v>27</v>
      </c>
    </row>
    <row r="2091" spans="1:2">
      <c r="A2091" s="16" t="s">
        <v>8219</v>
      </c>
      <c r="B2091" s="17">
        <v>35</v>
      </c>
    </row>
    <row r="2092" spans="1:2">
      <c r="A2092" s="16" t="s">
        <v>8219</v>
      </c>
      <c r="B2092" s="17">
        <v>13</v>
      </c>
    </row>
    <row r="2093" spans="1:2">
      <c r="A2093" s="16" t="s">
        <v>8219</v>
      </c>
      <c r="B2093" s="17">
        <v>23</v>
      </c>
    </row>
    <row r="2094" spans="1:2">
      <c r="A2094" s="16" t="s">
        <v>8219</v>
      </c>
      <c r="B2094" s="17">
        <v>39</v>
      </c>
    </row>
    <row r="2095" spans="1:2">
      <c r="A2095" s="16" t="s">
        <v>8219</v>
      </c>
      <c r="B2095" s="17">
        <v>35</v>
      </c>
    </row>
    <row r="2096" spans="1:2">
      <c r="A2096" s="16" t="s">
        <v>8219</v>
      </c>
      <c r="B2096" s="17">
        <v>27</v>
      </c>
    </row>
    <row r="2097" spans="1:2">
      <c r="A2097" s="16" t="s">
        <v>8219</v>
      </c>
      <c r="B2097" s="17">
        <v>21</v>
      </c>
    </row>
    <row r="2098" spans="1:2">
      <c r="A2098" s="16" t="s">
        <v>8219</v>
      </c>
      <c r="B2098" s="17">
        <v>104</v>
      </c>
    </row>
    <row r="2099" spans="1:2">
      <c r="A2099" s="16" t="s">
        <v>8219</v>
      </c>
      <c r="B2099" s="17">
        <v>19</v>
      </c>
    </row>
    <row r="2100" spans="1:2">
      <c r="A2100" s="16" t="s">
        <v>8219</v>
      </c>
      <c r="B2100" s="17">
        <v>97</v>
      </c>
    </row>
    <row r="2101" spans="1:2">
      <c r="A2101" s="16" t="s">
        <v>8219</v>
      </c>
      <c r="B2101" s="17">
        <v>27</v>
      </c>
    </row>
    <row r="2102" spans="1:2">
      <c r="A2102" s="16" t="s">
        <v>8219</v>
      </c>
      <c r="B2102" s="17">
        <v>24</v>
      </c>
    </row>
    <row r="2103" spans="1:2">
      <c r="A2103" s="16" t="s">
        <v>8219</v>
      </c>
      <c r="B2103" s="17">
        <v>13</v>
      </c>
    </row>
    <row r="2104" spans="1:2">
      <c r="A2104" s="16" t="s">
        <v>8219</v>
      </c>
      <c r="B2104" s="17">
        <v>46</v>
      </c>
    </row>
    <row r="2105" spans="1:2">
      <c r="A2105" s="16" t="s">
        <v>8219</v>
      </c>
      <c r="B2105" s="17">
        <v>4</v>
      </c>
    </row>
    <row r="2106" spans="1:2">
      <c r="A2106" s="16" t="s">
        <v>8219</v>
      </c>
      <c r="B2106" s="17">
        <v>40</v>
      </c>
    </row>
    <row r="2107" spans="1:2">
      <c r="A2107" s="16" t="s">
        <v>8219</v>
      </c>
      <c r="B2107" s="17">
        <v>44</v>
      </c>
    </row>
    <row r="2108" spans="1:2">
      <c r="A2108" s="16" t="s">
        <v>8219</v>
      </c>
      <c r="B2108" s="17">
        <v>35</v>
      </c>
    </row>
    <row r="2109" spans="1:2">
      <c r="A2109" s="16" t="s">
        <v>8219</v>
      </c>
      <c r="B2109" s="17">
        <v>63</v>
      </c>
    </row>
    <row r="2110" spans="1:2">
      <c r="A2110" s="16" t="s">
        <v>8219</v>
      </c>
      <c r="B2110" s="17">
        <v>89</v>
      </c>
    </row>
    <row r="2111" spans="1:2">
      <c r="A2111" s="16" t="s">
        <v>8219</v>
      </c>
      <c r="B2111" s="17">
        <v>15</v>
      </c>
    </row>
    <row r="2112" spans="1:2">
      <c r="A2112" s="16" t="s">
        <v>8219</v>
      </c>
      <c r="B2112" s="17">
        <v>46</v>
      </c>
    </row>
    <row r="2113" spans="1:2">
      <c r="A2113" s="16" t="s">
        <v>8219</v>
      </c>
      <c r="B2113" s="17">
        <v>33</v>
      </c>
    </row>
    <row r="2114" spans="1:2">
      <c r="A2114" s="16" t="s">
        <v>8219</v>
      </c>
      <c r="B2114" s="17">
        <v>52</v>
      </c>
    </row>
    <row r="2115" spans="1:2">
      <c r="A2115" s="16" t="s">
        <v>8219</v>
      </c>
      <c r="B2115" s="17">
        <v>7</v>
      </c>
    </row>
    <row r="2116" spans="1:2">
      <c r="A2116" s="16" t="s">
        <v>8219</v>
      </c>
      <c r="B2116" s="17">
        <v>28</v>
      </c>
    </row>
    <row r="2117" spans="1:2">
      <c r="A2117" s="16" t="s">
        <v>8219</v>
      </c>
      <c r="B2117" s="17">
        <v>11</v>
      </c>
    </row>
    <row r="2118" spans="1:2">
      <c r="A2118" s="16" t="s">
        <v>8219</v>
      </c>
      <c r="B2118" s="17">
        <v>15</v>
      </c>
    </row>
    <row r="2119" spans="1:2">
      <c r="A2119" s="16" t="s">
        <v>8219</v>
      </c>
      <c r="B2119" s="17">
        <v>30</v>
      </c>
    </row>
    <row r="2120" spans="1:2">
      <c r="A2120" s="16" t="s">
        <v>8219</v>
      </c>
      <c r="B2120" s="17">
        <v>27</v>
      </c>
    </row>
    <row r="2121" spans="1:2">
      <c r="A2121" s="16" t="s">
        <v>8219</v>
      </c>
      <c r="B2121" s="17">
        <v>28</v>
      </c>
    </row>
    <row r="2122" spans="1:2">
      <c r="A2122" s="16" t="s">
        <v>8219</v>
      </c>
      <c r="B2122" s="17">
        <v>17</v>
      </c>
    </row>
    <row r="2123" spans="1:2">
      <c r="A2123" s="16" t="s">
        <v>8219</v>
      </c>
      <c r="B2123" s="17">
        <v>50</v>
      </c>
    </row>
    <row r="2124" spans="1:2">
      <c r="A2124" s="16" t="s">
        <v>8219</v>
      </c>
      <c r="B2124" s="17">
        <v>26</v>
      </c>
    </row>
    <row r="2125" spans="1:2">
      <c r="A2125" s="16" t="s">
        <v>8219</v>
      </c>
      <c r="B2125" s="17">
        <v>88</v>
      </c>
    </row>
    <row r="2126" spans="1:2">
      <c r="A2126" s="16" t="s">
        <v>8219</v>
      </c>
      <c r="B2126" s="17">
        <v>91</v>
      </c>
    </row>
    <row r="2127" spans="1:2">
      <c r="A2127" s="16" t="s">
        <v>8219</v>
      </c>
      <c r="B2127" s="17">
        <v>3</v>
      </c>
    </row>
    <row r="2128" spans="1:2">
      <c r="A2128" s="16" t="s">
        <v>8219</v>
      </c>
      <c r="B2128" s="17">
        <v>28</v>
      </c>
    </row>
    <row r="2129" spans="1:2">
      <c r="A2129" s="16" t="s">
        <v>8219</v>
      </c>
      <c r="B2129" s="17">
        <v>77</v>
      </c>
    </row>
    <row r="2130" spans="1:2">
      <c r="A2130" s="16" t="s">
        <v>8219</v>
      </c>
      <c r="B2130" s="17">
        <v>27</v>
      </c>
    </row>
    <row r="2131" spans="1:2">
      <c r="A2131" s="16" t="s">
        <v>8219</v>
      </c>
      <c r="B2131" s="17">
        <v>107</v>
      </c>
    </row>
    <row r="2132" spans="1:2">
      <c r="A2132" s="16" t="s">
        <v>8219</v>
      </c>
      <c r="B2132" s="17">
        <v>96</v>
      </c>
    </row>
    <row r="2133" spans="1:2">
      <c r="A2133" s="16" t="s">
        <v>8219</v>
      </c>
      <c r="B2133" s="17">
        <v>56</v>
      </c>
    </row>
    <row r="2134" spans="1:2">
      <c r="A2134" s="16" t="s">
        <v>8219</v>
      </c>
      <c r="B2134" s="17">
        <v>58</v>
      </c>
    </row>
    <row r="2135" spans="1:2">
      <c r="A2135" s="16" t="s">
        <v>8219</v>
      </c>
      <c r="B2135" s="17">
        <v>15</v>
      </c>
    </row>
    <row r="2136" spans="1:2">
      <c r="A2136" s="16" t="s">
        <v>8219</v>
      </c>
      <c r="B2136" s="17">
        <v>20</v>
      </c>
    </row>
    <row r="2137" spans="1:2">
      <c r="A2137" s="16" t="s">
        <v>8219</v>
      </c>
      <c r="B2137" s="17">
        <v>38</v>
      </c>
    </row>
    <row r="2138" spans="1:2">
      <c r="A2138" s="16" t="s">
        <v>8219</v>
      </c>
      <c r="B2138" s="17">
        <v>33</v>
      </c>
    </row>
    <row r="2139" spans="1:2">
      <c r="A2139" s="16" t="s">
        <v>8219</v>
      </c>
      <c r="B2139" s="17">
        <v>57</v>
      </c>
    </row>
    <row r="2140" spans="1:2">
      <c r="A2140" s="16" t="s">
        <v>8219</v>
      </c>
      <c r="B2140" s="17">
        <v>25</v>
      </c>
    </row>
    <row r="2141" spans="1:2">
      <c r="A2141" s="16" t="s">
        <v>8219</v>
      </c>
      <c r="B2141" s="17">
        <v>14</v>
      </c>
    </row>
    <row r="2142" spans="1:2">
      <c r="A2142" s="16" t="s">
        <v>8219</v>
      </c>
      <c r="B2142" s="17">
        <v>94</v>
      </c>
    </row>
    <row r="2143" spans="1:2">
      <c r="A2143" s="16" t="s">
        <v>8219</v>
      </c>
      <c r="B2143" s="17">
        <v>59</v>
      </c>
    </row>
    <row r="2144" spans="1:2">
      <c r="A2144" s="16" t="s">
        <v>8219</v>
      </c>
      <c r="B2144" s="17">
        <v>36</v>
      </c>
    </row>
    <row r="2145" spans="1:2">
      <c r="A2145" s="16" t="s">
        <v>8219</v>
      </c>
      <c r="B2145" s="17">
        <v>115</v>
      </c>
    </row>
    <row r="2146" spans="1:2">
      <c r="A2146" s="16" t="s">
        <v>8219</v>
      </c>
      <c r="B2146" s="17">
        <v>30</v>
      </c>
    </row>
    <row r="2147" spans="1:2">
      <c r="A2147" s="16" t="s">
        <v>8219</v>
      </c>
      <c r="B2147" s="17">
        <v>52</v>
      </c>
    </row>
    <row r="2148" spans="1:2">
      <c r="A2148" s="16" t="s">
        <v>8219</v>
      </c>
      <c r="B2148" s="17">
        <v>27</v>
      </c>
    </row>
    <row r="2149" spans="1:2">
      <c r="A2149" s="16" t="s">
        <v>8219</v>
      </c>
      <c r="B2149" s="17">
        <v>24</v>
      </c>
    </row>
    <row r="2150" spans="1:2">
      <c r="A2150" s="16" t="s">
        <v>8219</v>
      </c>
      <c r="B2150" s="17">
        <v>10</v>
      </c>
    </row>
    <row r="2151" spans="1:2">
      <c r="A2151" s="16" t="s">
        <v>8219</v>
      </c>
      <c r="B2151" s="17">
        <v>30</v>
      </c>
    </row>
    <row r="2152" spans="1:2">
      <c r="A2152" s="16" t="s">
        <v>8219</v>
      </c>
      <c r="B2152" s="17">
        <v>71</v>
      </c>
    </row>
    <row r="2153" spans="1:2">
      <c r="A2153" s="16" t="s">
        <v>8219</v>
      </c>
      <c r="B2153" s="17">
        <v>10</v>
      </c>
    </row>
    <row r="2154" spans="1:2">
      <c r="A2154" s="16" t="s">
        <v>8219</v>
      </c>
      <c r="B2154" s="17">
        <v>24</v>
      </c>
    </row>
    <row r="2155" spans="1:2">
      <c r="A2155" s="16" t="s">
        <v>8219</v>
      </c>
      <c r="B2155" s="17">
        <v>38</v>
      </c>
    </row>
    <row r="2156" spans="1:2">
      <c r="A2156" s="16" t="s">
        <v>8219</v>
      </c>
      <c r="B2156" s="17">
        <v>26</v>
      </c>
    </row>
    <row r="2157" spans="1:2">
      <c r="A2157" s="16" t="s">
        <v>8219</v>
      </c>
      <c r="B2157" s="17">
        <v>19</v>
      </c>
    </row>
    <row r="2158" spans="1:2">
      <c r="A2158" s="16" t="s">
        <v>8219</v>
      </c>
      <c r="B2158" s="17">
        <v>11</v>
      </c>
    </row>
    <row r="2159" spans="1:2">
      <c r="A2159" s="16" t="s">
        <v>8219</v>
      </c>
      <c r="B2159" s="17">
        <v>27</v>
      </c>
    </row>
    <row r="2160" spans="1:2">
      <c r="A2160" s="16" t="s">
        <v>8219</v>
      </c>
      <c r="B2160" s="17">
        <v>34</v>
      </c>
    </row>
    <row r="2161" spans="1:2">
      <c r="A2161" s="16" t="s">
        <v>8219</v>
      </c>
      <c r="B2161" s="17">
        <v>20</v>
      </c>
    </row>
    <row r="2162" spans="1:2">
      <c r="A2162" s="16" t="s">
        <v>8219</v>
      </c>
      <c r="B2162" s="17">
        <v>37</v>
      </c>
    </row>
    <row r="2163" spans="1:2">
      <c r="A2163" s="16" t="s">
        <v>8219</v>
      </c>
      <c r="B2163" s="17">
        <v>20</v>
      </c>
    </row>
    <row r="2164" spans="1:2">
      <c r="A2164" s="16" t="s">
        <v>8219</v>
      </c>
      <c r="B2164" s="17">
        <v>10</v>
      </c>
    </row>
    <row r="2165" spans="1:2">
      <c r="A2165" s="16" t="s">
        <v>8219</v>
      </c>
      <c r="B2165" s="17">
        <v>26</v>
      </c>
    </row>
    <row r="2166" spans="1:2">
      <c r="A2166" s="16" t="s">
        <v>8219</v>
      </c>
      <c r="B2166" s="17">
        <v>20</v>
      </c>
    </row>
    <row r="2167" spans="1:2">
      <c r="A2167" s="16" t="s">
        <v>8219</v>
      </c>
      <c r="B2167" s="17">
        <v>46</v>
      </c>
    </row>
    <row r="2168" spans="1:2">
      <c r="A2168" s="16" t="s">
        <v>8219</v>
      </c>
      <c r="B2168" s="17">
        <v>76</v>
      </c>
    </row>
    <row r="2169" spans="1:2">
      <c r="A2169" s="16" t="s">
        <v>8219</v>
      </c>
      <c r="B2169" s="17">
        <v>41</v>
      </c>
    </row>
    <row r="2170" spans="1:2">
      <c r="A2170" s="16" t="s">
        <v>8219</v>
      </c>
      <c r="B2170" s="17">
        <v>7</v>
      </c>
    </row>
    <row r="2171" spans="1:2">
      <c r="A2171" s="16" t="s">
        <v>8219</v>
      </c>
      <c r="B2171" s="17">
        <v>49</v>
      </c>
    </row>
    <row r="2172" spans="1:2">
      <c r="A2172" s="16" t="s">
        <v>8219</v>
      </c>
      <c r="B2172" s="17">
        <v>26</v>
      </c>
    </row>
    <row r="2173" spans="1:2">
      <c r="A2173" s="16" t="s">
        <v>8219</v>
      </c>
      <c r="B2173" s="17">
        <v>65</v>
      </c>
    </row>
    <row r="2174" spans="1:2">
      <c r="A2174" s="16" t="s">
        <v>8219</v>
      </c>
      <c r="B2174" s="17">
        <v>28</v>
      </c>
    </row>
    <row r="2175" spans="1:2">
      <c r="A2175" s="16" t="s">
        <v>8219</v>
      </c>
      <c r="B2175" s="17">
        <v>8</v>
      </c>
    </row>
    <row r="2176" spans="1:2">
      <c r="A2176" s="16" t="s">
        <v>8219</v>
      </c>
      <c r="B2176" s="17">
        <v>3</v>
      </c>
    </row>
    <row r="2177" spans="1:2">
      <c r="A2177" s="16" t="s">
        <v>8219</v>
      </c>
      <c r="B2177" s="17">
        <v>9</v>
      </c>
    </row>
    <row r="2178" spans="1:2">
      <c r="A2178" s="16" t="s">
        <v>8219</v>
      </c>
      <c r="B2178" s="17">
        <v>9</v>
      </c>
    </row>
    <row r="2179" spans="1:2">
      <c r="A2179" s="16" t="s">
        <v>8219</v>
      </c>
      <c r="B2179" s="17">
        <v>20</v>
      </c>
    </row>
    <row r="2180" spans="1:2">
      <c r="A2180" s="16" t="s">
        <v>8219</v>
      </c>
      <c r="B2180" s="17">
        <v>57</v>
      </c>
    </row>
    <row r="2181" spans="1:2">
      <c r="A2181" s="16" t="s">
        <v>8219</v>
      </c>
      <c r="B2181" s="17">
        <v>8</v>
      </c>
    </row>
    <row r="2182" spans="1:2">
      <c r="A2182" s="16" t="s">
        <v>8219</v>
      </c>
      <c r="B2182" s="17">
        <v>14</v>
      </c>
    </row>
    <row r="2183" spans="1:2">
      <c r="A2183" s="16" t="s">
        <v>8219</v>
      </c>
      <c r="B2183" s="17">
        <v>17</v>
      </c>
    </row>
    <row r="2184" spans="1:2">
      <c r="A2184" s="16" t="s">
        <v>8219</v>
      </c>
      <c r="B2184" s="17">
        <v>100</v>
      </c>
    </row>
    <row r="2185" spans="1:2">
      <c r="A2185" s="16" t="s">
        <v>8219</v>
      </c>
      <c r="B2185" s="17">
        <v>32</v>
      </c>
    </row>
    <row r="2186" spans="1:2">
      <c r="A2186" s="16" t="s">
        <v>8219</v>
      </c>
      <c r="B2186" s="17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Sheet1</vt:lpstr>
      <vt:lpstr>Sheet2</vt:lpstr>
      <vt:lpstr>Sheet3</vt:lpstr>
      <vt:lpstr>Sheet4</vt:lpstr>
      <vt:lpstr>Sheet5</vt:lpstr>
      <vt:lpstr>Sheet6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Jinhan(Walt) Zhao</cp:lastModifiedBy>
  <dcterms:created xsi:type="dcterms:W3CDTF">2017-04-20T15:17:24Z</dcterms:created>
  <dcterms:modified xsi:type="dcterms:W3CDTF">2020-12-19T04:26:14Z</dcterms:modified>
</cp:coreProperties>
</file>